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E:\Rok2023\Pošta\Odoslaná\13_Poltár\20250819_12.56_pre RCH_ku tendru\"/>
    </mc:Choice>
  </mc:AlternateContent>
  <bookViews>
    <workbookView xWindow="0" yWindow="0" windowWidth="0" windowHeight="0"/>
  </bookViews>
  <sheets>
    <sheet name="Rekapitulácia stavby" sheetId="1" r:id="rId1"/>
    <sheet name="ASR - Architektonicko-sta..." sheetId="2" r:id="rId2"/>
    <sheet name="ELI - Elektroinstalacia a..." sheetId="3" r:id="rId3"/>
    <sheet name="BLZ - Bleskozvod" sheetId="4" r:id="rId4"/>
    <sheet name="UK - Vykurovanie" sheetId="5" r:id="rId5"/>
    <sheet name="MaR - MaR" sheetId="6" r:id="rId6"/>
  </sheets>
  <definedNames>
    <definedName name="_xlnm.Print_Area" localSheetId="0">'Rekapitulácia stavby'!$D$4:$AO$76,'Rekapitulácia stavby'!$C$82:$AQ$100</definedName>
    <definedName name="_xlnm.Print_Titles" localSheetId="0">'Rekapitulácia stavby'!$92:$92</definedName>
    <definedName name="_xlnm._FilterDatabase" localSheetId="1" hidden="1">'ASR - Architektonicko-sta...'!$C$147:$L$706</definedName>
    <definedName name="_xlnm.Print_Area" localSheetId="1">'ASR - Architektonicko-sta...'!$C$4:$K$76,'ASR - Architektonicko-sta...'!$C$82:$K$129,'ASR - Architektonicko-sta...'!$C$135:$K$706</definedName>
    <definedName name="_xlnm.Print_Titles" localSheetId="1">'ASR - Architektonicko-sta...'!$147:$147</definedName>
    <definedName name="_xlnm._FilterDatabase" localSheetId="2" hidden="1">'ELI - Elektroinstalacia a...'!$C$129:$L$225</definedName>
    <definedName name="_xlnm.Print_Area" localSheetId="2">'ELI - Elektroinstalacia a...'!$C$4:$K$76,'ELI - Elektroinstalacia a...'!$C$82:$K$111,'ELI - Elektroinstalacia a...'!$C$117:$K$225</definedName>
    <definedName name="_xlnm.Print_Titles" localSheetId="2">'ELI - Elektroinstalacia a...'!$129:$129</definedName>
    <definedName name="_xlnm._FilterDatabase" localSheetId="3" hidden="1">'BLZ - Bleskozvod'!$C$127:$L$182</definedName>
    <definedName name="_xlnm.Print_Area" localSheetId="3">'BLZ - Bleskozvod'!$C$4:$K$76,'BLZ - Bleskozvod'!$C$82:$K$109,'BLZ - Bleskozvod'!$C$115:$K$182</definedName>
    <definedName name="_xlnm.Print_Titles" localSheetId="3">'BLZ - Bleskozvod'!$127:$127</definedName>
    <definedName name="_xlnm._FilterDatabase" localSheetId="4" hidden="1">'UK - Vykurovanie'!$C$135:$L$237</definedName>
    <definedName name="_xlnm.Print_Area" localSheetId="4">'UK - Vykurovanie'!$C$4:$K$76,'UK - Vykurovanie'!$C$82:$K$117,'UK - Vykurovanie'!$C$123:$K$237</definedName>
    <definedName name="_xlnm.Print_Titles" localSheetId="4">'UK - Vykurovanie'!$135:$135</definedName>
    <definedName name="_xlnm._FilterDatabase" localSheetId="5" hidden="1">'MaR - MaR'!$C$131:$L$170</definedName>
    <definedName name="_xlnm.Print_Area" localSheetId="5">'MaR - MaR'!$C$4:$K$76,'MaR - MaR'!$C$82:$K$113,'MaR - MaR'!$C$119:$K$170</definedName>
    <definedName name="_xlnm.Print_Titles" localSheetId="5">'MaR - MaR'!$131:$131</definedName>
  </definedNames>
  <calcPr/>
</workbook>
</file>

<file path=xl/calcChain.xml><?xml version="1.0" encoding="utf-8"?>
<calcChain xmlns="http://schemas.openxmlformats.org/spreadsheetml/2006/main">
  <c i="6" l="1" r="K41"/>
  <c r="K40"/>
  <c i="1" r="BA99"/>
  <c i="6" r="K39"/>
  <c i="1" r="AZ99"/>
  <c i="6" r="BI170"/>
  <c r="BH170"/>
  <c r="BG170"/>
  <c r="BE170"/>
  <c r="X170"/>
  <c r="V170"/>
  <c r="T170"/>
  <c r="P170"/>
  <c r="BI169"/>
  <c r="BH169"/>
  <c r="BG169"/>
  <c r="BE169"/>
  <c r="X169"/>
  <c r="V169"/>
  <c r="T169"/>
  <c r="P169"/>
  <c r="BI167"/>
  <c r="BH167"/>
  <c r="BG167"/>
  <c r="BE167"/>
  <c r="X167"/>
  <c r="V167"/>
  <c r="T167"/>
  <c r="P167"/>
  <c r="BI166"/>
  <c r="BH166"/>
  <c r="BG166"/>
  <c r="BE166"/>
  <c r="X166"/>
  <c r="V166"/>
  <c r="T166"/>
  <c r="P166"/>
  <c r="BI165"/>
  <c r="BH165"/>
  <c r="BG165"/>
  <c r="BE165"/>
  <c r="X165"/>
  <c r="V165"/>
  <c r="T165"/>
  <c r="P165"/>
  <c r="BI164"/>
  <c r="BH164"/>
  <c r="BG164"/>
  <c r="BE164"/>
  <c r="X164"/>
  <c r="V164"/>
  <c r="T164"/>
  <c r="P164"/>
  <c r="BI162"/>
  <c r="BH162"/>
  <c r="BG162"/>
  <c r="BE162"/>
  <c r="X162"/>
  <c r="V162"/>
  <c r="T162"/>
  <c r="P162"/>
  <c r="BI161"/>
  <c r="BH161"/>
  <c r="BG161"/>
  <c r="BE161"/>
  <c r="X161"/>
  <c r="V161"/>
  <c r="T161"/>
  <c r="P161"/>
  <c r="BI160"/>
  <c r="BH160"/>
  <c r="BG160"/>
  <c r="BE160"/>
  <c r="X160"/>
  <c r="V160"/>
  <c r="T160"/>
  <c r="P160"/>
  <c r="BI159"/>
  <c r="BH159"/>
  <c r="BG159"/>
  <c r="BE159"/>
  <c r="X159"/>
  <c r="V159"/>
  <c r="T159"/>
  <c r="P159"/>
  <c r="BI158"/>
  <c r="BH158"/>
  <c r="BG158"/>
  <c r="BE158"/>
  <c r="X158"/>
  <c r="V158"/>
  <c r="T158"/>
  <c r="P158"/>
  <c r="BI157"/>
  <c r="BH157"/>
  <c r="BG157"/>
  <c r="BE157"/>
  <c r="X157"/>
  <c r="V157"/>
  <c r="T157"/>
  <c r="P157"/>
  <c r="BI156"/>
  <c r="BH156"/>
  <c r="BG156"/>
  <c r="BE156"/>
  <c r="X156"/>
  <c r="V156"/>
  <c r="T156"/>
  <c r="P156"/>
  <c r="BI155"/>
  <c r="BH155"/>
  <c r="BG155"/>
  <c r="BE155"/>
  <c r="X155"/>
  <c r="V155"/>
  <c r="T155"/>
  <c r="P155"/>
  <c r="BI154"/>
  <c r="BH154"/>
  <c r="BG154"/>
  <c r="BE154"/>
  <c r="X154"/>
  <c r="V154"/>
  <c r="T154"/>
  <c r="P154"/>
  <c r="BI153"/>
  <c r="BH153"/>
  <c r="BG153"/>
  <c r="BE153"/>
  <c r="X153"/>
  <c r="V153"/>
  <c r="T153"/>
  <c r="P153"/>
  <c r="BI152"/>
  <c r="BH152"/>
  <c r="BG152"/>
  <c r="BE152"/>
  <c r="X152"/>
  <c r="V152"/>
  <c r="T152"/>
  <c r="P152"/>
  <c r="BI151"/>
  <c r="BH151"/>
  <c r="BG151"/>
  <c r="BE151"/>
  <c r="X151"/>
  <c r="V151"/>
  <c r="T151"/>
  <c r="P151"/>
  <c r="BI150"/>
  <c r="BH150"/>
  <c r="BG150"/>
  <c r="BE150"/>
  <c r="X150"/>
  <c r="V150"/>
  <c r="T150"/>
  <c r="P150"/>
  <c r="BI149"/>
  <c r="BH149"/>
  <c r="BG149"/>
  <c r="BE149"/>
  <c r="X149"/>
  <c r="V149"/>
  <c r="T149"/>
  <c r="P149"/>
  <c r="BI148"/>
  <c r="BH148"/>
  <c r="BG148"/>
  <c r="BE148"/>
  <c r="X148"/>
  <c r="V148"/>
  <c r="T148"/>
  <c r="P148"/>
  <c r="BI146"/>
  <c r="BH146"/>
  <c r="BG146"/>
  <c r="BE146"/>
  <c r="X146"/>
  <c r="V146"/>
  <c r="T146"/>
  <c r="P146"/>
  <c r="BI145"/>
  <c r="BH145"/>
  <c r="BG145"/>
  <c r="BE145"/>
  <c r="X145"/>
  <c r="V145"/>
  <c r="T145"/>
  <c r="P145"/>
  <c r="BI144"/>
  <c r="BH144"/>
  <c r="BG144"/>
  <c r="BE144"/>
  <c r="X144"/>
  <c r="V144"/>
  <c r="T144"/>
  <c r="P144"/>
  <c r="BI143"/>
  <c r="BH143"/>
  <c r="BG143"/>
  <c r="BE143"/>
  <c r="X143"/>
  <c r="V143"/>
  <c r="T143"/>
  <c r="P143"/>
  <c r="BI141"/>
  <c r="BH141"/>
  <c r="BG141"/>
  <c r="BE141"/>
  <c r="X141"/>
  <c r="V141"/>
  <c r="T141"/>
  <c r="P141"/>
  <c r="BI140"/>
  <c r="BH140"/>
  <c r="BG140"/>
  <c r="BE140"/>
  <c r="X140"/>
  <c r="V140"/>
  <c r="T140"/>
  <c r="P140"/>
  <c r="BI139"/>
  <c r="BH139"/>
  <c r="BG139"/>
  <c r="BE139"/>
  <c r="X139"/>
  <c r="V139"/>
  <c r="T139"/>
  <c r="P139"/>
  <c r="BI138"/>
  <c r="BH138"/>
  <c r="BG138"/>
  <c r="BE138"/>
  <c r="X138"/>
  <c r="V138"/>
  <c r="T138"/>
  <c r="P138"/>
  <c r="BI137"/>
  <c r="BH137"/>
  <c r="BG137"/>
  <c r="BE137"/>
  <c r="X137"/>
  <c r="V137"/>
  <c r="T137"/>
  <c r="P137"/>
  <c r="BI136"/>
  <c r="BH136"/>
  <c r="BG136"/>
  <c r="BE136"/>
  <c r="X136"/>
  <c r="V136"/>
  <c r="T136"/>
  <c r="P136"/>
  <c r="BI135"/>
  <c r="BH135"/>
  <c r="BG135"/>
  <c r="BE135"/>
  <c r="X135"/>
  <c r="V135"/>
  <c r="T135"/>
  <c r="P135"/>
  <c r="J128"/>
  <c r="F128"/>
  <c r="F126"/>
  <c r="E124"/>
  <c r="BI111"/>
  <c r="BH111"/>
  <c r="BG111"/>
  <c r="BE111"/>
  <c r="BI110"/>
  <c r="BH110"/>
  <c r="BG110"/>
  <c r="BF110"/>
  <c r="BE110"/>
  <c r="BI109"/>
  <c r="BH109"/>
  <c r="BG109"/>
  <c r="BF109"/>
  <c r="BE109"/>
  <c r="BI108"/>
  <c r="BH108"/>
  <c r="BG108"/>
  <c r="BF108"/>
  <c r="BE108"/>
  <c r="BI107"/>
  <c r="BH107"/>
  <c r="BG107"/>
  <c r="BF107"/>
  <c r="BE107"/>
  <c r="BI106"/>
  <c r="BH106"/>
  <c r="BG106"/>
  <c r="BF106"/>
  <c r="BE106"/>
  <c r="J91"/>
  <c r="F91"/>
  <c r="F89"/>
  <c r="E87"/>
  <c r="J24"/>
  <c r="E24"/>
  <c r="J129"/>
  <c r="J23"/>
  <c r="J18"/>
  <c r="E18"/>
  <c r="F129"/>
  <c r="J17"/>
  <c r="J12"/>
  <c r="J126"/>
  <c r="E7"/>
  <c r="E122"/>
  <c i="5" r="K41"/>
  <c r="K40"/>
  <c i="1" r="BA98"/>
  <c i="5" r="K39"/>
  <c i="1" r="AZ98"/>
  <c i="5" r="BI237"/>
  <c r="BH237"/>
  <c r="BG237"/>
  <c r="BE237"/>
  <c r="X237"/>
  <c r="V237"/>
  <c r="T237"/>
  <c r="P237"/>
  <c r="BI236"/>
  <c r="BH236"/>
  <c r="BG236"/>
  <c r="BE236"/>
  <c r="X236"/>
  <c r="V236"/>
  <c r="T236"/>
  <c r="P236"/>
  <c r="BI235"/>
  <c r="BH235"/>
  <c r="BG235"/>
  <c r="BE235"/>
  <c r="X235"/>
  <c r="V235"/>
  <c r="T235"/>
  <c r="P235"/>
  <c r="BI234"/>
  <c r="BH234"/>
  <c r="BG234"/>
  <c r="BE234"/>
  <c r="X234"/>
  <c r="V234"/>
  <c r="T234"/>
  <c r="P234"/>
  <c r="BI231"/>
  <c r="BH231"/>
  <c r="BG231"/>
  <c r="BE231"/>
  <c r="X231"/>
  <c r="V231"/>
  <c r="T231"/>
  <c r="P231"/>
  <c r="BI230"/>
  <c r="BH230"/>
  <c r="BG230"/>
  <c r="BE230"/>
  <c r="X230"/>
  <c r="V230"/>
  <c r="T230"/>
  <c r="P230"/>
  <c r="BI229"/>
  <c r="BH229"/>
  <c r="BG229"/>
  <c r="BE229"/>
  <c r="X229"/>
  <c r="V229"/>
  <c r="T229"/>
  <c r="P229"/>
  <c r="BI228"/>
  <c r="BH228"/>
  <c r="BG228"/>
  <c r="BE228"/>
  <c r="X228"/>
  <c r="V228"/>
  <c r="T228"/>
  <c r="P228"/>
  <c r="BI227"/>
  <c r="BH227"/>
  <c r="BG227"/>
  <c r="BE227"/>
  <c r="X227"/>
  <c r="V227"/>
  <c r="T227"/>
  <c r="P227"/>
  <c r="BI226"/>
  <c r="BH226"/>
  <c r="BG226"/>
  <c r="BE226"/>
  <c r="X226"/>
  <c r="V226"/>
  <c r="T226"/>
  <c r="P226"/>
  <c r="BI225"/>
  <c r="BH225"/>
  <c r="BG225"/>
  <c r="BE225"/>
  <c r="X225"/>
  <c r="V225"/>
  <c r="T225"/>
  <c r="P225"/>
  <c r="BI224"/>
  <c r="BH224"/>
  <c r="BG224"/>
  <c r="BE224"/>
  <c r="X224"/>
  <c r="V224"/>
  <c r="T224"/>
  <c r="P224"/>
  <c r="BI222"/>
  <c r="BH222"/>
  <c r="BG222"/>
  <c r="BE222"/>
  <c r="X222"/>
  <c r="V222"/>
  <c r="T222"/>
  <c r="P222"/>
  <c r="BI221"/>
  <c r="BH221"/>
  <c r="BG221"/>
  <c r="BE221"/>
  <c r="X221"/>
  <c r="V221"/>
  <c r="T221"/>
  <c r="P221"/>
  <c r="BI220"/>
  <c r="BH220"/>
  <c r="BG220"/>
  <c r="BE220"/>
  <c r="X220"/>
  <c r="V220"/>
  <c r="T220"/>
  <c r="P220"/>
  <c r="BI219"/>
  <c r="BH219"/>
  <c r="BG219"/>
  <c r="BE219"/>
  <c r="X219"/>
  <c r="V219"/>
  <c r="T219"/>
  <c r="P219"/>
  <c r="BI218"/>
  <c r="BH218"/>
  <c r="BG218"/>
  <c r="BE218"/>
  <c r="X218"/>
  <c r="V218"/>
  <c r="T218"/>
  <c r="P218"/>
  <c r="BI217"/>
  <c r="BH217"/>
  <c r="BG217"/>
  <c r="BE217"/>
  <c r="X217"/>
  <c r="V217"/>
  <c r="T217"/>
  <c r="P217"/>
  <c r="BI216"/>
  <c r="BH216"/>
  <c r="BG216"/>
  <c r="BE216"/>
  <c r="X216"/>
  <c r="V216"/>
  <c r="T216"/>
  <c r="P216"/>
  <c r="BI215"/>
  <c r="BH215"/>
  <c r="BG215"/>
  <c r="BE215"/>
  <c r="X215"/>
  <c r="V215"/>
  <c r="T215"/>
  <c r="P215"/>
  <c r="BI214"/>
  <c r="BH214"/>
  <c r="BG214"/>
  <c r="BE214"/>
  <c r="X214"/>
  <c r="V214"/>
  <c r="T214"/>
  <c r="P214"/>
  <c r="BI213"/>
  <c r="BH213"/>
  <c r="BG213"/>
  <c r="BE213"/>
  <c r="X213"/>
  <c r="V213"/>
  <c r="T213"/>
  <c r="P213"/>
  <c r="BI212"/>
  <c r="BH212"/>
  <c r="BG212"/>
  <c r="BE212"/>
  <c r="X212"/>
  <c r="V212"/>
  <c r="T212"/>
  <c r="P212"/>
  <c r="BI211"/>
  <c r="BH211"/>
  <c r="BG211"/>
  <c r="BE211"/>
  <c r="X211"/>
  <c r="V211"/>
  <c r="T211"/>
  <c r="P211"/>
  <c r="BI210"/>
  <c r="BH210"/>
  <c r="BG210"/>
  <c r="BE210"/>
  <c r="X210"/>
  <c r="V210"/>
  <c r="T210"/>
  <c r="P210"/>
  <c r="BI209"/>
  <c r="BH209"/>
  <c r="BG209"/>
  <c r="BE209"/>
  <c r="X209"/>
  <c r="V209"/>
  <c r="T209"/>
  <c r="P209"/>
  <c r="BI208"/>
  <c r="BH208"/>
  <c r="BG208"/>
  <c r="BE208"/>
  <c r="X208"/>
  <c r="V208"/>
  <c r="T208"/>
  <c r="P208"/>
  <c r="BI207"/>
  <c r="BH207"/>
  <c r="BG207"/>
  <c r="BE207"/>
  <c r="X207"/>
  <c r="V207"/>
  <c r="T207"/>
  <c r="P207"/>
  <c r="BI206"/>
  <c r="BH206"/>
  <c r="BG206"/>
  <c r="BE206"/>
  <c r="X206"/>
  <c r="V206"/>
  <c r="T206"/>
  <c r="P206"/>
  <c r="BI205"/>
  <c r="BH205"/>
  <c r="BG205"/>
  <c r="BE205"/>
  <c r="X205"/>
  <c r="V205"/>
  <c r="T205"/>
  <c r="P205"/>
  <c r="BI204"/>
  <c r="BH204"/>
  <c r="BG204"/>
  <c r="BE204"/>
  <c r="X204"/>
  <c r="V204"/>
  <c r="T204"/>
  <c r="P204"/>
  <c r="BI203"/>
  <c r="BH203"/>
  <c r="BG203"/>
  <c r="BE203"/>
  <c r="X203"/>
  <c r="V203"/>
  <c r="T203"/>
  <c r="P203"/>
  <c r="BI202"/>
  <c r="BH202"/>
  <c r="BG202"/>
  <c r="BE202"/>
  <c r="X202"/>
  <c r="V202"/>
  <c r="T202"/>
  <c r="P202"/>
  <c r="BI201"/>
  <c r="BH201"/>
  <c r="BG201"/>
  <c r="BE201"/>
  <c r="X201"/>
  <c r="V201"/>
  <c r="T201"/>
  <c r="P201"/>
  <c r="BI200"/>
  <c r="BH200"/>
  <c r="BG200"/>
  <c r="BE200"/>
  <c r="X200"/>
  <c r="V200"/>
  <c r="T200"/>
  <c r="P200"/>
  <c r="BI199"/>
  <c r="BH199"/>
  <c r="BG199"/>
  <c r="BE199"/>
  <c r="X199"/>
  <c r="V199"/>
  <c r="T199"/>
  <c r="P199"/>
  <c r="BI198"/>
  <c r="BH198"/>
  <c r="BG198"/>
  <c r="BE198"/>
  <c r="X198"/>
  <c r="V198"/>
  <c r="T198"/>
  <c r="P198"/>
  <c r="BI197"/>
  <c r="BH197"/>
  <c r="BG197"/>
  <c r="BE197"/>
  <c r="X197"/>
  <c r="V197"/>
  <c r="T197"/>
  <c r="P197"/>
  <c r="BI196"/>
  <c r="BH196"/>
  <c r="BG196"/>
  <c r="BE196"/>
  <c r="X196"/>
  <c r="V196"/>
  <c r="T196"/>
  <c r="P196"/>
  <c r="BI195"/>
  <c r="BH195"/>
  <c r="BG195"/>
  <c r="BE195"/>
  <c r="X195"/>
  <c r="V195"/>
  <c r="T195"/>
  <c r="P195"/>
  <c r="BI193"/>
  <c r="BH193"/>
  <c r="BG193"/>
  <c r="BE193"/>
  <c r="X193"/>
  <c r="V193"/>
  <c r="T193"/>
  <c r="P193"/>
  <c r="BI192"/>
  <c r="BH192"/>
  <c r="BG192"/>
  <c r="BE192"/>
  <c r="X192"/>
  <c r="V192"/>
  <c r="T192"/>
  <c r="P192"/>
  <c r="BI191"/>
  <c r="BH191"/>
  <c r="BG191"/>
  <c r="BE191"/>
  <c r="X191"/>
  <c r="V191"/>
  <c r="T191"/>
  <c r="P191"/>
  <c r="BI190"/>
  <c r="BH190"/>
  <c r="BG190"/>
  <c r="BE190"/>
  <c r="X190"/>
  <c r="V190"/>
  <c r="T190"/>
  <c r="P190"/>
  <c r="BI189"/>
  <c r="BH189"/>
  <c r="BG189"/>
  <c r="BE189"/>
  <c r="X189"/>
  <c r="V189"/>
  <c r="T189"/>
  <c r="P189"/>
  <c r="BI188"/>
  <c r="BH188"/>
  <c r="BG188"/>
  <c r="BE188"/>
  <c r="X188"/>
  <c r="V188"/>
  <c r="T188"/>
  <c r="P188"/>
  <c r="BI187"/>
  <c r="BH187"/>
  <c r="BG187"/>
  <c r="BE187"/>
  <c r="X187"/>
  <c r="V187"/>
  <c r="T187"/>
  <c r="P187"/>
  <c r="BI186"/>
  <c r="BH186"/>
  <c r="BG186"/>
  <c r="BE186"/>
  <c r="X186"/>
  <c r="V186"/>
  <c r="T186"/>
  <c r="P186"/>
  <c r="BI184"/>
  <c r="BH184"/>
  <c r="BG184"/>
  <c r="BE184"/>
  <c r="X184"/>
  <c r="V184"/>
  <c r="T184"/>
  <c r="P184"/>
  <c r="BI183"/>
  <c r="BH183"/>
  <c r="BG183"/>
  <c r="BE183"/>
  <c r="X183"/>
  <c r="V183"/>
  <c r="T183"/>
  <c r="P183"/>
  <c r="BI182"/>
  <c r="BH182"/>
  <c r="BG182"/>
  <c r="BE182"/>
  <c r="X182"/>
  <c r="V182"/>
  <c r="T182"/>
  <c r="P182"/>
  <c r="BI181"/>
  <c r="BH181"/>
  <c r="BG181"/>
  <c r="BE181"/>
  <c r="X181"/>
  <c r="V181"/>
  <c r="T181"/>
  <c r="P181"/>
  <c r="BI180"/>
  <c r="BH180"/>
  <c r="BG180"/>
  <c r="BE180"/>
  <c r="X180"/>
  <c r="V180"/>
  <c r="T180"/>
  <c r="P180"/>
  <c r="BI179"/>
  <c r="BH179"/>
  <c r="BG179"/>
  <c r="BE179"/>
  <c r="X179"/>
  <c r="V179"/>
  <c r="T179"/>
  <c r="P179"/>
  <c r="BI178"/>
  <c r="BH178"/>
  <c r="BG178"/>
  <c r="BE178"/>
  <c r="X178"/>
  <c r="V178"/>
  <c r="T178"/>
  <c r="P178"/>
  <c r="BI177"/>
  <c r="BH177"/>
  <c r="BG177"/>
  <c r="BE177"/>
  <c r="X177"/>
  <c r="V177"/>
  <c r="T177"/>
  <c r="P177"/>
  <c r="BI176"/>
  <c r="BH176"/>
  <c r="BG176"/>
  <c r="BE176"/>
  <c r="X176"/>
  <c r="V176"/>
  <c r="T176"/>
  <c r="P176"/>
  <c r="BI175"/>
  <c r="BH175"/>
  <c r="BG175"/>
  <c r="BE175"/>
  <c r="X175"/>
  <c r="V175"/>
  <c r="T175"/>
  <c r="P175"/>
  <c r="BI174"/>
  <c r="BH174"/>
  <c r="BG174"/>
  <c r="BE174"/>
  <c r="X174"/>
  <c r="V174"/>
  <c r="T174"/>
  <c r="P174"/>
  <c r="BI173"/>
  <c r="BH173"/>
  <c r="BG173"/>
  <c r="BE173"/>
  <c r="X173"/>
  <c r="V173"/>
  <c r="T173"/>
  <c r="P173"/>
  <c r="BI172"/>
  <c r="BH172"/>
  <c r="BG172"/>
  <c r="BE172"/>
  <c r="X172"/>
  <c r="V172"/>
  <c r="T172"/>
  <c r="P172"/>
  <c r="BI171"/>
  <c r="BH171"/>
  <c r="BG171"/>
  <c r="BE171"/>
  <c r="X171"/>
  <c r="V171"/>
  <c r="T171"/>
  <c r="P171"/>
  <c r="BI170"/>
  <c r="BH170"/>
  <c r="BG170"/>
  <c r="BE170"/>
  <c r="X170"/>
  <c r="V170"/>
  <c r="T170"/>
  <c r="P170"/>
  <c r="BI169"/>
  <c r="BH169"/>
  <c r="BG169"/>
  <c r="BE169"/>
  <c r="X169"/>
  <c r="V169"/>
  <c r="T169"/>
  <c r="P169"/>
  <c r="BI168"/>
  <c r="BH168"/>
  <c r="BG168"/>
  <c r="BE168"/>
  <c r="X168"/>
  <c r="V168"/>
  <c r="T168"/>
  <c r="P168"/>
  <c r="BI167"/>
  <c r="BH167"/>
  <c r="BG167"/>
  <c r="BE167"/>
  <c r="X167"/>
  <c r="V167"/>
  <c r="T167"/>
  <c r="P167"/>
  <c r="BI166"/>
  <c r="BH166"/>
  <c r="BG166"/>
  <c r="BE166"/>
  <c r="X166"/>
  <c r="V166"/>
  <c r="T166"/>
  <c r="P166"/>
  <c r="BI165"/>
  <c r="BH165"/>
  <c r="BG165"/>
  <c r="BE165"/>
  <c r="X165"/>
  <c r="V165"/>
  <c r="T165"/>
  <c r="P165"/>
  <c r="BI164"/>
  <c r="BH164"/>
  <c r="BG164"/>
  <c r="BE164"/>
  <c r="X164"/>
  <c r="V164"/>
  <c r="T164"/>
  <c r="P164"/>
  <c r="BI163"/>
  <c r="BH163"/>
  <c r="BG163"/>
  <c r="BE163"/>
  <c r="X163"/>
  <c r="V163"/>
  <c r="T163"/>
  <c r="P163"/>
  <c r="BI162"/>
  <c r="BH162"/>
  <c r="BG162"/>
  <c r="BE162"/>
  <c r="X162"/>
  <c r="V162"/>
  <c r="T162"/>
  <c r="P162"/>
  <c r="BI161"/>
  <c r="BH161"/>
  <c r="BG161"/>
  <c r="BE161"/>
  <c r="X161"/>
  <c r="V161"/>
  <c r="T161"/>
  <c r="P161"/>
  <c r="BI160"/>
  <c r="BH160"/>
  <c r="BG160"/>
  <c r="BE160"/>
  <c r="X160"/>
  <c r="V160"/>
  <c r="T160"/>
  <c r="P160"/>
  <c r="BI159"/>
  <c r="BH159"/>
  <c r="BG159"/>
  <c r="BE159"/>
  <c r="X159"/>
  <c r="V159"/>
  <c r="T159"/>
  <c r="P159"/>
  <c r="BI158"/>
  <c r="BH158"/>
  <c r="BG158"/>
  <c r="BE158"/>
  <c r="X158"/>
  <c r="V158"/>
  <c r="T158"/>
  <c r="P158"/>
  <c r="BI157"/>
  <c r="BH157"/>
  <c r="BG157"/>
  <c r="BE157"/>
  <c r="X157"/>
  <c r="V157"/>
  <c r="T157"/>
  <c r="P157"/>
  <c r="BI155"/>
  <c r="BH155"/>
  <c r="BG155"/>
  <c r="BE155"/>
  <c r="X155"/>
  <c r="V155"/>
  <c r="T155"/>
  <c r="P155"/>
  <c r="BI154"/>
  <c r="BH154"/>
  <c r="BG154"/>
  <c r="BE154"/>
  <c r="X154"/>
  <c r="V154"/>
  <c r="T154"/>
  <c r="P154"/>
  <c r="BI153"/>
  <c r="BH153"/>
  <c r="BG153"/>
  <c r="BE153"/>
  <c r="X153"/>
  <c r="V153"/>
  <c r="T153"/>
  <c r="P153"/>
  <c r="BI152"/>
  <c r="BH152"/>
  <c r="BG152"/>
  <c r="BE152"/>
  <c r="X152"/>
  <c r="V152"/>
  <c r="T152"/>
  <c r="P152"/>
  <c r="BI151"/>
  <c r="BH151"/>
  <c r="BG151"/>
  <c r="BE151"/>
  <c r="X151"/>
  <c r="V151"/>
  <c r="T151"/>
  <c r="P151"/>
  <c r="BI150"/>
  <c r="BH150"/>
  <c r="BG150"/>
  <c r="BE150"/>
  <c r="X150"/>
  <c r="V150"/>
  <c r="T150"/>
  <c r="P150"/>
  <c r="BI148"/>
  <c r="BH148"/>
  <c r="BG148"/>
  <c r="BE148"/>
  <c r="X148"/>
  <c r="V148"/>
  <c r="T148"/>
  <c r="P148"/>
  <c r="BI147"/>
  <c r="BH147"/>
  <c r="BG147"/>
  <c r="BE147"/>
  <c r="X147"/>
  <c r="V147"/>
  <c r="T147"/>
  <c r="P147"/>
  <c r="BI146"/>
  <c r="BH146"/>
  <c r="BG146"/>
  <c r="BE146"/>
  <c r="X146"/>
  <c r="V146"/>
  <c r="T146"/>
  <c r="P146"/>
  <c r="BI144"/>
  <c r="BH144"/>
  <c r="BG144"/>
  <c r="BE144"/>
  <c r="X144"/>
  <c r="V144"/>
  <c r="T144"/>
  <c r="P144"/>
  <c r="BI143"/>
  <c r="BH143"/>
  <c r="BG143"/>
  <c r="BE143"/>
  <c r="X143"/>
  <c r="V143"/>
  <c r="T143"/>
  <c r="P143"/>
  <c r="BI142"/>
  <c r="BH142"/>
  <c r="BG142"/>
  <c r="BE142"/>
  <c r="X142"/>
  <c r="V142"/>
  <c r="T142"/>
  <c r="P142"/>
  <c r="BI141"/>
  <c r="BH141"/>
  <c r="BG141"/>
  <c r="BE141"/>
  <c r="X141"/>
  <c r="V141"/>
  <c r="T141"/>
  <c r="P141"/>
  <c r="BI140"/>
  <c r="BH140"/>
  <c r="BG140"/>
  <c r="BE140"/>
  <c r="X140"/>
  <c r="V140"/>
  <c r="T140"/>
  <c r="P140"/>
  <c r="BI139"/>
  <c r="BH139"/>
  <c r="BG139"/>
  <c r="BE139"/>
  <c r="X139"/>
  <c r="V139"/>
  <c r="T139"/>
  <c r="P139"/>
  <c r="J132"/>
  <c r="F132"/>
  <c r="F130"/>
  <c r="E128"/>
  <c r="BI115"/>
  <c r="BH115"/>
  <c r="BG115"/>
  <c r="BE115"/>
  <c r="BI114"/>
  <c r="BH114"/>
  <c r="BG114"/>
  <c r="BF114"/>
  <c r="BE114"/>
  <c r="BI113"/>
  <c r="BH113"/>
  <c r="BG113"/>
  <c r="BF113"/>
  <c r="BE113"/>
  <c r="BI112"/>
  <c r="BH112"/>
  <c r="BG112"/>
  <c r="BF112"/>
  <c r="BE112"/>
  <c r="BI111"/>
  <c r="BH111"/>
  <c r="BG111"/>
  <c r="BF111"/>
  <c r="BE111"/>
  <c r="BI110"/>
  <c r="BH110"/>
  <c r="BG110"/>
  <c r="BF110"/>
  <c r="BE110"/>
  <c r="J91"/>
  <c r="F91"/>
  <c r="F89"/>
  <c r="E87"/>
  <c r="J24"/>
  <c r="E24"/>
  <c r="J133"/>
  <c r="J23"/>
  <c r="J18"/>
  <c r="E18"/>
  <c r="F133"/>
  <c r="J17"/>
  <c r="J12"/>
  <c r="J89"/>
  <c r="E7"/>
  <c r="E126"/>
  <c i="4" r="K41"/>
  <c r="K40"/>
  <c i="1" r="BA97"/>
  <c i="4" r="K39"/>
  <c i="1" r="AZ97"/>
  <c i="4" r="BI182"/>
  <c r="BH182"/>
  <c r="BG182"/>
  <c r="BE182"/>
  <c r="X182"/>
  <c r="V182"/>
  <c r="T182"/>
  <c r="P182"/>
  <c r="BI181"/>
  <c r="BH181"/>
  <c r="BG181"/>
  <c r="BE181"/>
  <c r="X181"/>
  <c r="V181"/>
  <c r="T181"/>
  <c r="P181"/>
  <c r="BI180"/>
  <c r="BH180"/>
  <c r="BG180"/>
  <c r="BE180"/>
  <c r="X180"/>
  <c r="V180"/>
  <c r="T180"/>
  <c r="P180"/>
  <c r="BI179"/>
  <c r="BH179"/>
  <c r="BG179"/>
  <c r="BE179"/>
  <c r="X179"/>
  <c r="V179"/>
  <c r="T179"/>
  <c r="P179"/>
  <c r="BI178"/>
  <c r="BH178"/>
  <c r="BG178"/>
  <c r="BE178"/>
  <c r="X178"/>
  <c r="V178"/>
  <c r="T178"/>
  <c r="P178"/>
  <c r="BI177"/>
  <c r="BH177"/>
  <c r="BG177"/>
  <c r="BE177"/>
  <c r="X177"/>
  <c r="V177"/>
  <c r="T177"/>
  <c r="P177"/>
  <c r="BI176"/>
  <c r="BH176"/>
  <c r="BG176"/>
  <c r="BE176"/>
  <c r="X176"/>
  <c r="V176"/>
  <c r="T176"/>
  <c r="P176"/>
  <c r="BI175"/>
  <c r="BH175"/>
  <c r="BG175"/>
  <c r="BE175"/>
  <c r="X175"/>
  <c r="V175"/>
  <c r="T175"/>
  <c r="P175"/>
  <c r="BI174"/>
  <c r="BH174"/>
  <c r="BG174"/>
  <c r="BE174"/>
  <c r="X174"/>
  <c r="V174"/>
  <c r="T174"/>
  <c r="P174"/>
  <c r="BI172"/>
  <c r="BH172"/>
  <c r="BG172"/>
  <c r="BE172"/>
  <c r="X172"/>
  <c r="V172"/>
  <c r="T172"/>
  <c r="P172"/>
  <c r="BI171"/>
  <c r="BH171"/>
  <c r="BG171"/>
  <c r="BE171"/>
  <c r="X171"/>
  <c r="V171"/>
  <c r="T171"/>
  <c r="P171"/>
  <c r="BI170"/>
  <c r="BH170"/>
  <c r="BG170"/>
  <c r="BE170"/>
  <c r="X170"/>
  <c r="V170"/>
  <c r="T170"/>
  <c r="P170"/>
  <c r="BI169"/>
  <c r="BH169"/>
  <c r="BG169"/>
  <c r="BE169"/>
  <c r="X169"/>
  <c r="V169"/>
  <c r="T169"/>
  <c r="P169"/>
  <c r="BI168"/>
  <c r="BH168"/>
  <c r="BG168"/>
  <c r="BE168"/>
  <c r="X168"/>
  <c r="V168"/>
  <c r="T168"/>
  <c r="P168"/>
  <c r="BI167"/>
  <c r="BH167"/>
  <c r="BG167"/>
  <c r="BE167"/>
  <c r="X167"/>
  <c r="V167"/>
  <c r="T167"/>
  <c r="P167"/>
  <c r="BI166"/>
  <c r="BH166"/>
  <c r="BG166"/>
  <c r="BE166"/>
  <c r="X166"/>
  <c r="V166"/>
  <c r="T166"/>
  <c r="P166"/>
  <c r="BI165"/>
  <c r="BH165"/>
  <c r="BG165"/>
  <c r="BE165"/>
  <c r="X165"/>
  <c r="V165"/>
  <c r="T165"/>
  <c r="P165"/>
  <c r="BI164"/>
  <c r="BH164"/>
  <c r="BG164"/>
  <c r="BE164"/>
  <c r="X164"/>
  <c r="V164"/>
  <c r="T164"/>
  <c r="P164"/>
  <c r="BI163"/>
  <c r="BH163"/>
  <c r="BG163"/>
  <c r="BE163"/>
  <c r="X163"/>
  <c r="V163"/>
  <c r="T163"/>
  <c r="P163"/>
  <c r="BI162"/>
  <c r="BH162"/>
  <c r="BG162"/>
  <c r="BE162"/>
  <c r="X162"/>
  <c r="V162"/>
  <c r="T162"/>
  <c r="P162"/>
  <c r="BI161"/>
  <c r="BH161"/>
  <c r="BG161"/>
  <c r="BE161"/>
  <c r="X161"/>
  <c r="V161"/>
  <c r="T161"/>
  <c r="P161"/>
  <c r="BI160"/>
  <c r="BH160"/>
  <c r="BG160"/>
  <c r="BE160"/>
  <c r="X160"/>
  <c r="V160"/>
  <c r="T160"/>
  <c r="P160"/>
  <c r="BI159"/>
  <c r="BH159"/>
  <c r="BG159"/>
  <c r="BE159"/>
  <c r="X159"/>
  <c r="V159"/>
  <c r="T159"/>
  <c r="P159"/>
  <c r="BI158"/>
  <c r="BH158"/>
  <c r="BG158"/>
  <c r="BE158"/>
  <c r="X158"/>
  <c r="V158"/>
  <c r="T158"/>
  <c r="P158"/>
  <c r="BI157"/>
  <c r="BH157"/>
  <c r="BG157"/>
  <c r="BE157"/>
  <c r="X157"/>
  <c r="V157"/>
  <c r="T157"/>
  <c r="P157"/>
  <c r="BI156"/>
  <c r="BH156"/>
  <c r="BG156"/>
  <c r="BE156"/>
  <c r="X156"/>
  <c r="V156"/>
  <c r="T156"/>
  <c r="P156"/>
  <c r="BI155"/>
  <c r="BH155"/>
  <c r="BG155"/>
  <c r="BE155"/>
  <c r="X155"/>
  <c r="V155"/>
  <c r="T155"/>
  <c r="P155"/>
  <c r="BI154"/>
  <c r="BH154"/>
  <c r="BG154"/>
  <c r="BE154"/>
  <c r="X154"/>
  <c r="V154"/>
  <c r="T154"/>
  <c r="P154"/>
  <c r="BI153"/>
  <c r="BH153"/>
  <c r="BG153"/>
  <c r="BE153"/>
  <c r="X153"/>
  <c r="V153"/>
  <c r="T153"/>
  <c r="P153"/>
  <c r="BI152"/>
  <c r="BH152"/>
  <c r="BG152"/>
  <c r="BE152"/>
  <c r="X152"/>
  <c r="V152"/>
  <c r="T152"/>
  <c r="P152"/>
  <c r="BI151"/>
  <c r="BH151"/>
  <c r="BG151"/>
  <c r="BE151"/>
  <c r="X151"/>
  <c r="V151"/>
  <c r="T151"/>
  <c r="P151"/>
  <c r="BI150"/>
  <c r="BH150"/>
  <c r="BG150"/>
  <c r="BE150"/>
  <c r="X150"/>
  <c r="V150"/>
  <c r="T150"/>
  <c r="P150"/>
  <c r="BI149"/>
  <c r="BH149"/>
  <c r="BG149"/>
  <c r="BE149"/>
  <c r="X149"/>
  <c r="V149"/>
  <c r="T149"/>
  <c r="P149"/>
  <c r="BI148"/>
  <c r="BH148"/>
  <c r="BG148"/>
  <c r="BE148"/>
  <c r="X148"/>
  <c r="V148"/>
  <c r="T148"/>
  <c r="P148"/>
  <c r="BI147"/>
  <c r="BH147"/>
  <c r="BG147"/>
  <c r="BE147"/>
  <c r="X147"/>
  <c r="V147"/>
  <c r="T147"/>
  <c r="P147"/>
  <c r="BI146"/>
  <c r="BH146"/>
  <c r="BG146"/>
  <c r="BE146"/>
  <c r="X146"/>
  <c r="V146"/>
  <c r="T146"/>
  <c r="P146"/>
  <c r="BI145"/>
  <c r="BH145"/>
  <c r="BG145"/>
  <c r="BE145"/>
  <c r="X145"/>
  <c r="V145"/>
  <c r="T145"/>
  <c r="P145"/>
  <c r="BI144"/>
  <c r="BH144"/>
  <c r="BG144"/>
  <c r="BE144"/>
  <c r="X144"/>
  <c r="V144"/>
  <c r="T144"/>
  <c r="P144"/>
  <c r="BI143"/>
  <c r="BH143"/>
  <c r="BG143"/>
  <c r="BE143"/>
  <c r="X143"/>
  <c r="V143"/>
  <c r="T143"/>
  <c r="P143"/>
  <c r="BI142"/>
  <c r="BH142"/>
  <c r="BG142"/>
  <c r="BE142"/>
  <c r="X142"/>
  <c r="V142"/>
  <c r="T142"/>
  <c r="P142"/>
  <c r="BI141"/>
  <c r="BH141"/>
  <c r="BG141"/>
  <c r="BE141"/>
  <c r="X141"/>
  <c r="V141"/>
  <c r="T141"/>
  <c r="P141"/>
  <c r="BI140"/>
  <c r="BH140"/>
  <c r="BG140"/>
  <c r="BE140"/>
  <c r="X140"/>
  <c r="V140"/>
  <c r="T140"/>
  <c r="P140"/>
  <c r="BI139"/>
  <c r="BH139"/>
  <c r="BG139"/>
  <c r="BE139"/>
  <c r="X139"/>
  <c r="V139"/>
  <c r="T139"/>
  <c r="P139"/>
  <c r="BI138"/>
  <c r="BH138"/>
  <c r="BG138"/>
  <c r="BE138"/>
  <c r="X138"/>
  <c r="V138"/>
  <c r="T138"/>
  <c r="P138"/>
  <c r="BI137"/>
  <c r="BH137"/>
  <c r="BG137"/>
  <c r="BE137"/>
  <c r="X137"/>
  <c r="V137"/>
  <c r="T137"/>
  <c r="P137"/>
  <c r="BI136"/>
  <c r="BH136"/>
  <c r="BG136"/>
  <c r="BE136"/>
  <c r="X136"/>
  <c r="V136"/>
  <c r="T136"/>
  <c r="P136"/>
  <c r="BI135"/>
  <c r="BH135"/>
  <c r="BG135"/>
  <c r="BE135"/>
  <c r="X135"/>
  <c r="V135"/>
  <c r="T135"/>
  <c r="P135"/>
  <c r="BI134"/>
  <c r="BH134"/>
  <c r="BG134"/>
  <c r="BE134"/>
  <c r="X134"/>
  <c r="V134"/>
  <c r="T134"/>
  <c r="P134"/>
  <c r="BI133"/>
  <c r="BH133"/>
  <c r="BG133"/>
  <c r="BE133"/>
  <c r="X133"/>
  <c r="V133"/>
  <c r="T133"/>
  <c r="P133"/>
  <c r="BI132"/>
  <c r="BH132"/>
  <c r="BG132"/>
  <c r="BE132"/>
  <c r="X132"/>
  <c r="V132"/>
  <c r="T132"/>
  <c r="P132"/>
  <c r="BI131"/>
  <c r="BH131"/>
  <c r="BG131"/>
  <c r="BE131"/>
  <c r="X131"/>
  <c r="V131"/>
  <c r="T131"/>
  <c r="P131"/>
  <c r="BI130"/>
  <c r="BH130"/>
  <c r="BG130"/>
  <c r="BE130"/>
  <c r="X130"/>
  <c r="V130"/>
  <c r="T130"/>
  <c r="P130"/>
  <c r="J124"/>
  <c r="F124"/>
  <c r="F122"/>
  <c r="E120"/>
  <c r="BI107"/>
  <c r="BH107"/>
  <c r="BG107"/>
  <c r="BE107"/>
  <c r="BI106"/>
  <c r="BH106"/>
  <c r="BG106"/>
  <c r="BF106"/>
  <c r="BE106"/>
  <c r="BI105"/>
  <c r="BH105"/>
  <c r="BG105"/>
  <c r="BF105"/>
  <c r="BE105"/>
  <c r="BI104"/>
  <c r="BH104"/>
  <c r="BG104"/>
  <c r="BF104"/>
  <c r="BE104"/>
  <c r="BI103"/>
  <c r="BH103"/>
  <c r="BG103"/>
  <c r="BF103"/>
  <c r="BE103"/>
  <c r="BI102"/>
  <c r="BH102"/>
  <c r="BG102"/>
  <c r="BF102"/>
  <c r="BE102"/>
  <c r="J91"/>
  <c r="F91"/>
  <c r="F89"/>
  <c r="E87"/>
  <c r="J24"/>
  <c r="E24"/>
  <c r="J125"/>
  <c r="J23"/>
  <c r="J18"/>
  <c r="E18"/>
  <c r="F125"/>
  <c r="J17"/>
  <c r="J12"/>
  <c r="J122"/>
  <c r="E7"/>
  <c r="E85"/>
  <c i="3" r="K41"/>
  <c r="K40"/>
  <c i="1" r="BA96"/>
  <c i="3" r="K39"/>
  <c i="1" r="AZ96"/>
  <c i="3" r="BI225"/>
  <c r="BH225"/>
  <c r="BG225"/>
  <c r="BE225"/>
  <c r="X225"/>
  <c r="V225"/>
  <c r="T225"/>
  <c r="P225"/>
  <c r="BI224"/>
  <c r="BH224"/>
  <c r="BG224"/>
  <c r="BE224"/>
  <c r="X224"/>
  <c r="V224"/>
  <c r="T224"/>
  <c r="P224"/>
  <c r="BI223"/>
  <c r="BH223"/>
  <c r="BG223"/>
  <c r="BE223"/>
  <c r="X223"/>
  <c r="V223"/>
  <c r="T223"/>
  <c r="P223"/>
  <c r="BI222"/>
  <c r="BH222"/>
  <c r="BG222"/>
  <c r="BE222"/>
  <c r="X222"/>
  <c r="V222"/>
  <c r="T222"/>
  <c r="P222"/>
  <c r="BI220"/>
  <c r="BH220"/>
  <c r="BG220"/>
  <c r="BE220"/>
  <c r="X220"/>
  <c r="V220"/>
  <c r="T220"/>
  <c r="P220"/>
  <c r="BI219"/>
  <c r="BH219"/>
  <c r="BG219"/>
  <c r="BE219"/>
  <c r="X219"/>
  <c r="V219"/>
  <c r="T219"/>
  <c r="P219"/>
  <c r="BI218"/>
  <c r="BH218"/>
  <c r="BG218"/>
  <c r="BE218"/>
  <c r="X218"/>
  <c r="V218"/>
  <c r="T218"/>
  <c r="P218"/>
  <c r="BI217"/>
  <c r="BH217"/>
  <c r="BG217"/>
  <c r="BE217"/>
  <c r="X217"/>
  <c r="V217"/>
  <c r="T217"/>
  <c r="P217"/>
  <c r="BI216"/>
  <c r="BH216"/>
  <c r="BG216"/>
  <c r="BE216"/>
  <c r="X216"/>
  <c r="V216"/>
  <c r="T216"/>
  <c r="P216"/>
  <c r="BI215"/>
  <c r="BH215"/>
  <c r="BG215"/>
  <c r="BE215"/>
  <c r="X215"/>
  <c r="V215"/>
  <c r="T215"/>
  <c r="P215"/>
  <c r="BI214"/>
  <c r="BH214"/>
  <c r="BG214"/>
  <c r="BE214"/>
  <c r="X214"/>
  <c r="V214"/>
  <c r="T214"/>
  <c r="P214"/>
  <c r="BI213"/>
  <c r="BH213"/>
  <c r="BG213"/>
  <c r="BE213"/>
  <c r="X213"/>
  <c r="V213"/>
  <c r="T213"/>
  <c r="P213"/>
  <c r="BI212"/>
  <c r="BH212"/>
  <c r="BG212"/>
  <c r="BE212"/>
  <c r="X212"/>
  <c r="V212"/>
  <c r="T212"/>
  <c r="P212"/>
  <c r="BI211"/>
  <c r="BH211"/>
  <c r="BG211"/>
  <c r="BE211"/>
  <c r="X211"/>
  <c r="V211"/>
  <c r="T211"/>
  <c r="P211"/>
  <c r="BI209"/>
  <c r="BH209"/>
  <c r="BG209"/>
  <c r="BE209"/>
  <c r="X209"/>
  <c r="V209"/>
  <c r="T209"/>
  <c r="P209"/>
  <c r="BI208"/>
  <c r="BH208"/>
  <c r="BG208"/>
  <c r="BE208"/>
  <c r="X208"/>
  <c r="V208"/>
  <c r="T208"/>
  <c r="P208"/>
  <c r="BI207"/>
  <c r="BH207"/>
  <c r="BG207"/>
  <c r="BE207"/>
  <c r="X207"/>
  <c r="V207"/>
  <c r="T207"/>
  <c r="P207"/>
  <c r="BI206"/>
  <c r="BH206"/>
  <c r="BG206"/>
  <c r="BE206"/>
  <c r="X206"/>
  <c r="V206"/>
  <c r="T206"/>
  <c r="P206"/>
  <c r="BI205"/>
  <c r="BH205"/>
  <c r="BG205"/>
  <c r="BE205"/>
  <c r="X205"/>
  <c r="V205"/>
  <c r="T205"/>
  <c r="P205"/>
  <c r="BI204"/>
  <c r="BH204"/>
  <c r="BG204"/>
  <c r="BE204"/>
  <c r="X204"/>
  <c r="V204"/>
  <c r="T204"/>
  <c r="P204"/>
  <c r="BI203"/>
  <c r="BH203"/>
  <c r="BG203"/>
  <c r="BE203"/>
  <c r="X203"/>
  <c r="V203"/>
  <c r="T203"/>
  <c r="P203"/>
  <c r="BI202"/>
  <c r="BH202"/>
  <c r="BG202"/>
  <c r="BE202"/>
  <c r="X202"/>
  <c r="V202"/>
  <c r="T202"/>
  <c r="P202"/>
  <c r="BI201"/>
  <c r="BH201"/>
  <c r="BG201"/>
  <c r="BE201"/>
  <c r="X201"/>
  <c r="V201"/>
  <c r="T201"/>
  <c r="P201"/>
  <c r="BI200"/>
  <c r="BH200"/>
  <c r="BG200"/>
  <c r="BE200"/>
  <c r="X200"/>
  <c r="V200"/>
  <c r="T200"/>
  <c r="P200"/>
  <c r="BI199"/>
  <c r="BH199"/>
  <c r="BG199"/>
  <c r="BE199"/>
  <c r="X199"/>
  <c r="V199"/>
  <c r="T199"/>
  <c r="P199"/>
  <c r="BI198"/>
  <c r="BH198"/>
  <c r="BG198"/>
  <c r="BE198"/>
  <c r="X198"/>
  <c r="V198"/>
  <c r="T198"/>
  <c r="P198"/>
  <c r="BI197"/>
  <c r="BH197"/>
  <c r="BG197"/>
  <c r="BE197"/>
  <c r="X197"/>
  <c r="V197"/>
  <c r="T197"/>
  <c r="P197"/>
  <c r="BI196"/>
  <c r="BH196"/>
  <c r="BG196"/>
  <c r="BE196"/>
  <c r="X196"/>
  <c r="V196"/>
  <c r="T196"/>
  <c r="P196"/>
  <c r="BI195"/>
  <c r="BH195"/>
  <c r="BG195"/>
  <c r="BE195"/>
  <c r="X195"/>
  <c r="V195"/>
  <c r="T195"/>
  <c r="P195"/>
  <c r="BI194"/>
  <c r="BH194"/>
  <c r="BG194"/>
  <c r="BE194"/>
  <c r="X194"/>
  <c r="V194"/>
  <c r="T194"/>
  <c r="P194"/>
  <c r="BI193"/>
  <c r="BH193"/>
  <c r="BG193"/>
  <c r="BE193"/>
  <c r="X193"/>
  <c r="V193"/>
  <c r="T193"/>
  <c r="P193"/>
  <c r="BI192"/>
  <c r="BH192"/>
  <c r="BG192"/>
  <c r="BE192"/>
  <c r="X192"/>
  <c r="V192"/>
  <c r="T192"/>
  <c r="P192"/>
  <c r="BI191"/>
  <c r="BH191"/>
  <c r="BG191"/>
  <c r="BE191"/>
  <c r="X191"/>
  <c r="V191"/>
  <c r="T191"/>
  <c r="P191"/>
  <c r="BI190"/>
  <c r="BH190"/>
  <c r="BG190"/>
  <c r="BE190"/>
  <c r="X190"/>
  <c r="V190"/>
  <c r="T190"/>
  <c r="P190"/>
  <c r="BI189"/>
  <c r="BH189"/>
  <c r="BG189"/>
  <c r="BE189"/>
  <c r="X189"/>
  <c r="V189"/>
  <c r="T189"/>
  <c r="P189"/>
  <c r="BI188"/>
  <c r="BH188"/>
  <c r="BG188"/>
  <c r="BE188"/>
  <c r="X188"/>
  <c r="V188"/>
  <c r="T188"/>
  <c r="P188"/>
  <c r="BI187"/>
  <c r="BH187"/>
  <c r="BG187"/>
  <c r="BE187"/>
  <c r="X187"/>
  <c r="V187"/>
  <c r="T187"/>
  <c r="P187"/>
  <c r="BI186"/>
  <c r="BH186"/>
  <c r="BG186"/>
  <c r="BE186"/>
  <c r="X186"/>
  <c r="V186"/>
  <c r="T186"/>
  <c r="P186"/>
  <c r="BI185"/>
  <c r="BH185"/>
  <c r="BG185"/>
  <c r="BE185"/>
  <c r="X185"/>
  <c r="V185"/>
  <c r="T185"/>
  <c r="P185"/>
  <c r="BI184"/>
  <c r="BH184"/>
  <c r="BG184"/>
  <c r="BE184"/>
  <c r="X184"/>
  <c r="V184"/>
  <c r="T184"/>
  <c r="P184"/>
  <c r="BI183"/>
  <c r="BH183"/>
  <c r="BG183"/>
  <c r="BE183"/>
  <c r="X183"/>
  <c r="V183"/>
  <c r="T183"/>
  <c r="P183"/>
  <c r="BI182"/>
  <c r="BH182"/>
  <c r="BG182"/>
  <c r="BE182"/>
  <c r="X182"/>
  <c r="V182"/>
  <c r="T182"/>
  <c r="P182"/>
  <c r="BI181"/>
  <c r="BH181"/>
  <c r="BG181"/>
  <c r="BE181"/>
  <c r="X181"/>
  <c r="V181"/>
  <c r="T181"/>
  <c r="P181"/>
  <c r="BI180"/>
  <c r="BH180"/>
  <c r="BG180"/>
  <c r="BE180"/>
  <c r="X180"/>
  <c r="V180"/>
  <c r="T180"/>
  <c r="P180"/>
  <c r="BI179"/>
  <c r="BH179"/>
  <c r="BG179"/>
  <c r="BE179"/>
  <c r="X179"/>
  <c r="V179"/>
  <c r="T179"/>
  <c r="P179"/>
  <c r="BI178"/>
  <c r="BH178"/>
  <c r="BG178"/>
  <c r="BE178"/>
  <c r="X178"/>
  <c r="V178"/>
  <c r="T178"/>
  <c r="P178"/>
  <c r="BI177"/>
  <c r="BH177"/>
  <c r="BG177"/>
  <c r="BE177"/>
  <c r="X177"/>
  <c r="V177"/>
  <c r="T177"/>
  <c r="P177"/>
  <c r="BI176"/>
  <c r="BH176"/>
  <c r="BG176"/>
  <c r="BE176"/>
  <c r="X176"/>
  <c r="V176"/>
  <c r="T176"/>
  <c r="P176"/>
  <c r="BI175"/>
  <c r="BH175"/>
  <c r="BG175"/>
  <c r="BE175"/>
  <c r="X175"/>
  <c r="V175"/>
  <c r="T175"/>
  <c r="P175"/>
  <c r="BI174"/>
  <c r="BH174"/>
  <c r="BG174"/>
  <c r="BE174"/>
  <c r="X174"/>
  <c r="V174"/>
  <c r="T174"/>
  <c r="P174"/>
  <c r="BI173"/>
  <c r="BH173"/>
  <c r="BG173"/>
  <c r="BE173"/>
  <c r="X173"/>
  <c r="V173"/>
  <c r="T173"/>
  <c r="P173"/>
  <c r="BI172"/>
  <c r="BH172"/>
  <c r="BG172"/>
  <c r="BE172"/>
  <c r="X172"/>
  <c r="V172"/>
  <c r="T172"/>
  <c r="P172"/>
  <c r="BI171"/>
  <c r="BH171"/>
  <c r="BG171"/>
  <c r="BE171"/>
  <c r="X171"/>
  <c r="V171"/>
  <c r="T171"/>
  <c r="P171"/>
  <c r="BI169"/>
  <c r="BH169"/>
  <c r="BG169"/>
  <c r="BE169"/>
  <c r="X169"/>
  <c r="V169"/>
  <c r="T169"/>
  <c r="P169"/>
  <c r="BI168"/>
  <c r="BH168"/>
  <c r="BG168"/>
  <c r="BE168"/>
  <c r="X168"/>
  <c r="V168"/>
  <c r="T168"/>
  <c r="P168"/>
  <c r="BI167"/>
  <c r="BH167"/>
  <c r="BG167"/>
  <c r="BE167"/>
  <c r="X167"/>
  <c r="V167"/>
  <c r="T167"/>
  <c r="P167"/>
  <c r="BI166"/>
  <c r="BH166"/>
  <c r="BG166"/>
  <c r="BE166"/>
  <c r="X166"/>
  <c r="V166"/>
  <c r="T166"/>
  <c r="P166"/>
  <c r="BI165"/>
  <c r="BH165"/>
  <c r="BG165"/>
  <c r="BE165"/>
  <c r="X165"/>
  <c r="V165"/>
  <c r="T165"/>
  <c r="P165"/>
  <c r="BI164"/>
  <c r="BH164"/>
  <c r="BG164"/>
  <c r="BE164"/>
  <c r="X164"/>
  <c r="V164"/>
  <c r="T164"/>
  <c r="P164"/>
  <c r="BI163"/>
  <c r="BH163"/>
  <c r="BG163"/>
  <c r="BE163"/>
  <c r="X163"/>
  <c r="V163"/>
  <c r="T163"/>
  <c r="P163"/>
  <c r="BI162"/>
  <c r="BH162"/>
  <c r="BG162"/>
  <c r="BE162"/>
  <c r="X162"/>
  <c r="V162"/>
  <c r="T162"/>
  <c r="P162"/>
  <c r="BI161"/>
  <c r="BH161"/>
  <c r="BG161"/>
  <c r="BE161"/>
  <c r="X161"/>
  <c r="V161"/>
  <c r="T161"/>
  <c r="P161"/>
  <c r="BI160"/>
  <c r="BH160"/>
  <c r="BG160"/>
  <c r="BE160"/>
  <c r="X160"/>
  <c r="V160"/>
  <c r="T160"/>
  <c r="P160"/>
  <c r="BI159"/>
  <c r="BH159"/>
  <c r="BG159"/>
  <c r="BE159"/>
  <c r="X159"/>
  <c r="V159"/>
  <c r="T159"/>
  <c r="P159"/>
  <c r="BI158"/>
  <c r="BH158"/>
  <c r="BG158"/>
  <c r="BE158"/>
  <c r="X158"/>
  <c r="V158"/>
  <c r="T158"/>
  <c r="P158"/>
  <c r="BI157"/>
  <c r="BH157"/>
  <c r="BG157"/>
  <c r="BE157"/>
  <c r="X157"/>
  <c r="V157"/>
  <c r="T157"/>
  <c r="P157"/>
  <c r="BI156"/>
  <c r="BH156"/>
  <c r="BG156"/>
  <c r="BE156"/>
  <c r="X156"/>
  <c r="V156"/>
  <c r="T156"/>
  <c r="P156"/>
  <c r="BI155"/>
  <c r="BH155"/>
  <c r="BG155"/>
  <c r="BE155"/>
  <c r="X155"/>
  <c r="V155"/>
  <c r="T155"/>
  <c r="P155"/>
  <c r="BI154"/>
  <c r="BH154"/>
  <c r="BG154"/>
  <c r="BE154"/>
  <c r="X154"/>
  <c r="V154"/>
  <c r="T154"/>
  <c r="P154"/>
  <c r="BI153"/>
  <c r="BH153"/>
  <c r="BG153"/>
  <c r="BE153"/>
  <c r="X153"/>
  <c r="V153"/>
  <c r="T153"/>
  <c r="P153"/>
  <c r="BI152"/>
  <c r="BH152"/>
  <c r="BG152"/>
  <c r="BE152"/>
  <c r="X152"/>
  <c r="V152"/>
  <c r="T152"/>
  <c r="P152"/>
  <c r="BI151"/>
  <c r="BH151"/>
  <c r="BG151"/>
  <c r="BE151"/>
  <c r="X151"/>
  <c r="V151"/>
  <c r="T151"/>
  <c r="P151"/>
  <c r="BI150"/>
  <c r="BH150"/>
  <c r="BG150"/>
  <c r="BE150"/>
  <c r="X150"/>
  <c r="V150"/>
  <c r="T150"/>
  <c r="P150"/>
  <c r="BI149"/>
  <c r="BH149"/>
  <c r="BG149"/>
  <c r="BE149"/>
  <c r="X149"/>
  <c r="V149"/>
  <c r="T149"/>
  <c r="P149"/>
  <c r="BI148"/>
  <c r="BH148"/>
  <c r="BG148"/>
  <c r="BE148"/>
  <c r="X148"/>
  <c r="V148"/>
  <c r="T148"/>
  <c r="P148"/>
  <c r="BI147"/>
  <c r="BH147"/>
  <c r="BG147"/>
  <c r="BE147"/>
  <c r="X147"/>
  <c r="V147"/>
  <c r="T147"/>
  <c r="P147"/>
  <c r="BI146"/>
  <c r="BH146"/>
  <c r="BG146"/>
  <c r="BE146"/>
  <c r="X146"/>
  <c r="V146"/>
  <c r="T146"/>
  <c r="P146"/>
  <c r="BI145"/>
  <c r="BH145"/>
  <c r="BG145"/>
  <c r="BE145"/>
  <c r="X145"/>
  <c r="V145"/>
  <c r="T145"/>
  <c r="P145"/>
  <c r="BI144"/>
  <c r="BH144"/>
  <c r="BG144"/>
  <c r="BE144"/>
  <c r="X144"/>
  <c r="V144"/>
  <c r="T144"/>
  <c r="P144"/>
  <c r="BI143"/>
  <c r="BH143"/>
  <c r="BG143"/>
  <c r="BE143"/>
  <c r="X143"/>
  <c r="V143"/>
  <c r="T143"/>
  <c r="P143"/>
  <c r="BI142"/>
  <c r="BH142"/>
  <c r="BG142"/>
  <c r="BE142"/>
  <c r="X142"/>
  <c r="V142"/>
  <c r="T142"/>
  <c r="P142"/>
  <c r="BI141"/>
  <c r="BH141"/>
  <c r="BG141"/>
  <c r="BE141"/>
  <c r="X141"/>
  <c r="V141"/>
  <c r="T141"/>
  <c r="P141"/>
  <c r="BI140"/>
  <c r="BH140"/>
  <c r="BG140"/>
  <c r="BE140"/>
  <c r="X140"/>
  <c r="V140"/>
  <c r="T140"/>
  <c r="P140"/>
  <c r="BI139"/>
  <c r="BH139"/>
  <c r="BG139"/>
  <c r="BE139"/>
  <c r="X139"/>
  <c r="V139"/>
  <c r="T139"/>
  <c r="P139"/>
  <c r="BI138"/>
  <c r="BH138"/>
  <c r="BG138"/>
  <c r="BE138"/>
  <c r="X138"/>
  <c r="V138"/>
  <c r="T138"/>
  <c r="P138"/>
  <c r="BI137"/>
  <c r="BH137"/>
  <c r="BG137"/>
  <c r="BE137"/>
  <c r="X137"/>
  <c r="V137"/>
  <c r="T137"/>
  <c r="P137"/>
  <c r="BI136"/>
  <c r="BH136"/>
  <c r="BG136"/>
  <c r="BE136"/>
  <c r="X136"/>
  <c r="V136"/>
  <c r="T136"/>
  <c r="P136"/>
  <c r="BI135"/>
  <c r="BH135"/>
  <c r="BG135"/>
  <c r="BE135"/>
  <c r="X135"/>
  <c r="V135"/>
  <c r="T135"/>
  <c r="P135"/>
  <c r="BI134"/>
  <c r="BH134"/>
  <c r="BG134"/>
  <c r="BE134"/>
  <c r="X134"/>
  <c r="V134"/>
  <c r="T134"/>
  <c r="P134"/>
  <c r="BI133"/>
  <c r="BH133"/>
  <c r="BG133"/>
  <c r="BE133"/>
  <c r="X133"/>
  <c r="V133"/>
  <c r="T133"/>
  <c r="P133"/>
  <c r="BI132"/>
  <c r="BH132"/>
  <c r="BG132"/>
  <c r="BE132"/>
  <c r="X132"/>
  <c r="V132"/>
  <c r="T132"/>
  <c r="P132"/>
  <c r="J126"/>
  <c r="F126"/>
  <c r="F124"/>
  <c r="E122"/>
  <c r="BI109"/>
  <c r="BH109"/>
  <c r="BG109"/>
  <c r="BE109"/>
  <c r="BI108"/>
  <c r="BH108"/>
  <c r="BG108"/>
  <c r="BF108"/>
  <c r="BE108"/>
  <c r="BI107"/>
  <c r="BH107"/>
  <c r="BG107"/>
  <c r="BF107"/>
  <c r="BE107"/>
  <c r="BI106"/>
  <c r="BH106"/>
  <c r="BG106"/>
  <c r="BF106"/>
  <c r="BE106"/>
  <c r="BI105"/>
  <c r="BH105"/>
  <c r="BG105"/>
  <c r="BF105"/>
  <c r="BE105"/>
  <c r="BI104"/>
  <c r="BH104"/>
  <c r="BG104"/>
  <c r="BF104"/>
  <c r="BE104"/>
  <c r="J91"/>
  <c r="F91"/>
  <c r="F89"/>
  <c r="E87"/>
  <c r="J24"/>
  <c r="E24"/>
  <c r="J127"/>
  <c r="J23"/>
  <c r="J18"/>
  <c r="E18"/>
  <c r="F127"/>
  <c r="J17"/>
  <c r="J12"/>
  <c r="J124"/>
  <c r="E7"/>
  <c r="E120"/>
  <c i="2" r="K41"/>
  <c r="K40"/>
  <c i="1" r="BA95"/>
  <c i="2" r="K39"/>
  <c i="1" r="AZ95"/>
  <c i="2" r="BI705"/>
  <c r="BH705"/>
  <c r="BG705"/>
  <c r="BE705"/>
  <c r="X705"/>
  <c r="V705"/>
  <c r="T705"/>
  <c r="P705"/>
  <c r="BI704"/>
  <c r="BH704"/>
  <c r="BG704"/>
  <c r="BE704"/>
  <c r="X704"/>
  <c r="V704"/>
  <c r="T704"/>
  <c r="P704"/>
  <c r="BI703"/>
  <c r="BH703"/>
  <c r="BG703"/>
  <c r="BE703"/>
  <c r="X703"/>
  <c r="V703"/>
  <c r="T703"/>
  <c r="P703"/>
  <c r="BI702"/>
  <c r="BH702"/>
  <c r="BG702"/>
  <c r="BE702"/>
  <c r="X702"/>
  <c r="V702"/>
  <c r="T702"/>
  <c r="P702"/>
  <c r="BI701"/>
  <c r="BH701"/>
  <c r="BG701"/>
  <c r="BE701"/>
  <c r="X701"/>
  <c r="V701"/>
  <c r="T701"/>
  <c r="P701"/>
  <c r="BI700"/>
  <c r="BH700"/>
  <c r="BG700"/>
  <c r="BE700"/>
  <c r="X700"/>
  <c r="V700"/>
  <c r="T700"/>
  <c r="P700"/>
  <c r="BI699"/>
  <c r="BH699"/>
  <c r="BG699"/>
  <c r="BE699"/>
  <c r="X699"/>
  <c r="V699"/>
  <c r="T699"/>
  <c r="P699"/>
  <c r="BI698"/>
  <c r="BH698"/>
  <c r="BG698"/>
  <c r="BE698"/>
  <c r="X698"/>
  <c r="V698"/>
  <c r="T698"/>
  <c r="P698"/>
  <c r="BI697"/>
  <c r="BH697"/>
  <c r="BG697"/>
  <c r="BE697"/>
  <c r="X697"/>
  <c r="V697"/>
  <c r="T697"/>
  <c r="P697"/>
  <c r="BI696"/>
  <c r="BH696"/>
  <c r="BG696"/>
  <c r="BE696"/>
  <c r="X696"/>
  <c r="V696"/>
  <c r="T696"/>
  <c r="P696"/>
  <c r="BI695"/>
  <c r="BH695"/>
  <c r="BG695"/>
  <c r="BE695"/>
  <c r="X695"/>
  <c r="V695"/>
  <c r="T695"/>
  <c r="P695"/>
  <c r="BI694"/>
  <c r="BH694"/>
  <c r="BG694"/>
  <c r="BE694"/>
  <c r="X694"/>
  <c r="V694"/>
  <c r="T694"/>
  <c r="P694"/>
  <c r="BI693"/>
  <c r="BH693"/>
  <c r="BG693"/>
  <c r="BE693"/>
  <c r="X693"/>
  <c r="V693"/>
  <c r="T693"/>
  <c r="P693"/>
  <c r="BI692"/>
  <c r="BH692"/>
  <c r="BG692"/>
  <c r="BE692"/>
  <c r="X692"/>
  <c r="V692"/>
  <c r="T692"/>
  <c r="P692"/>
  <c r="BI691"/>
  <c r="BH691"/>
  <c r="BG691"/>
  <c r="BE691"/>
  <c r="X691"/>
  <c r="V691"/>
  <c r="T691"/>
  <c r="P691"/>
  <c r="BI690"/>
  <c r="BH690"/>
  <c r="BG690"/>
  <c r="BE690"/>
  <c r="X690"/>
  <c r="V690"/>
  <c r="T690"/>
  <c r="P690"/>
  <c r="BI689"/>
  <c r="BH689"/>
  <c r="BG689"/>
  <c r="BE689"/>
  <c r="X689"/>
  <c r="V689"/>
  <c r="T689"/>
  <c r="P689"/>
  <c r="BI688"/>
  <c r="BH688"/>
  <c r="BG688"/>
  <c r="BE688"/>
  <c r="X688"/>
  <c r="V688"/>
  <c r="T688"/>
  <c r="P688"/>
  <c r="BI687"/>
  <c r="BH687"/>
  <c r="BG687"/>
  <c r="BE687"/>
  <c r="X687"/>
  <c r="V687"/>
  <c r="T687"/>
  <c r="P687"/>
  <c r="BI686"/>
  <c r="BH686"/>
  <c r="BG686"/>
  <c r="BE686"/>
  <c r="X686"/>
  <c r="V686"/>
  <c r="T686"/>
  <c r="P686"/>
  <c r="BI685"/>
  <c r="BH685"/>
  <c r="BG685"/>
  <c r="BE685"/>
  <c r="X685"/>
  <c r="V685"/>
  <c r="T685"/>
  <c r="P685"/>
  <c r="BI684"/>
  <c r="BH684"/>
  <c r="BG684"/>
  <c r="BE684"/>
  <c r="X684"/>
  <c r="V684"/>
  <c r="T684"/>
  <c r="P684"/>
  <c r="BI682"/>
  <c r="BH682"/>
  <c r="BG682"/>
  <c r="BE682"/>
  <c r="X682"/>
  <c r="V682"/>
  <c r="T682"/>
  <c r="P682"/>
  <c r="BI678"/>
  <c r="BH678"/>
  <c r="BG678"/>
  <c r="BE678"/>
  <c r="X678"/>
  <c r="V678"/>
  <c r="T678"/>
  <c r="P678"/>
  <c r="BI676"/>
  <c r="BH676"/>
  <c r="BG676"/>
  <c r="BE676"/>
  <c r="X676"/>
  <c r="V676"/>
  <c r="T676"/>
  <c r="P676"/>
  <c r="BI673"/>
  <c r="BH673"/>
  <c r="BG673"/>
  <c r="BE673"/>
  <c r="X673"/>
  <c r="V673"/>
  <c r="T673"/>
  <c r="P673"/>
  <c r="BI668"/>
  <c r="BH668"/>
  <c r="BG668"/>
  <c r="BE668"/>
  <c r="X668"/>
  <c r="V668"/>
  <c r="T668"/>
  <c r="P668"/>
  <c r="BI666"/>
  <c r="BH666"/>
  <c r="BG666"/>
  <c r="BE666"/>
  <c r="X666"/>
  <c r="V666"/>
  <c r="T666"/>
  <c r="P666"/>
  <c r="BI664"/>
  <c r="BH664"/>
  <c r="BG664"/>
  <c r="BE664"/>
  <c r="X664"/>
  <c r="V664"/>
  <c r="T664"/>
  <c r="P664"/>
  <c r="BI663"/>
  <c r="BH663"/>
  <c r="BG663"/>
  <c r="BE663"/>
  <c r="X663"/>
  <c r="V663"/>
  <c r="T663"/>
  <c r="P663"/>
  <c r="BI662"/>
  <c r="BH662"/>
  <c r="BG662"/>
  <c r="BE662"/>
  <c r="X662"/>
  <c r="V662"/>
  <c r="T662"/>
  <c r="P662"/>
  <c r="BI659"/>
  <c r="BH659"/>
  <c r="BG659"/>
  <c r="BE659"/>
  <c r="X659"/>
  <c r="V659"/>
  <c r="T659"/>
  <c r="P659"/>
  <c r="BI656"/>
  <c r="BH656"/>
  <c r="BG656"/>
  <c r="BE656"/>
  <c r="X656"/>
  <c r="V656"/>
  <c r="T656"/>
  <c r="P656"/>
  <c r="BI653"/>
  <c r="BH653"/>
  <c r="BG653"/>
  <c r="BE653"/>
  <c r="X653"/>
  <c r="V653"/>
  <c r="T653"/>
  <c r="P653"/>
  <c r="BI650"/>
  <c r="BH650"/>
  <c r="BG650"/>
  <c r="BE650"/>
  <c r="X650"/>
  <c r="V650"/>
  <c r="T650"/>
  <c r="P650"/>
  <c r="BI646"/>
  <c r="BH646"/>
  <c r="BG646"/>
  <c r="BE646"/>
  <c r="X646"/>
  <c r="V646"/>
  <c r="T646"/>
  <c r="P646"/>
  <c r="BI644"/>
  <c r="BH644"/>
  <c r="BG644"/>
  <c r="BE644"/>
  <c r="X644"/>
  <c r="V644"/>
  <c r="T644"/>
  <c r="P644"/>
  <c r="BI641"/>
  <c r="BH641"/>
  <c r="BG641"/>
  <c r="BE641"/>
  <c r="X641"/>
  <c r="V641"/>
  <c r="T641"/>
  <c r="P641"/>
  <c r="BI640"/>
  <c r="BH640"/>
  <c r="BG640"/>
  <c r="BE640"/>
  <c r="X640"/>
  <c r="V640"/>
  <c r="T640"/>
  <c r="P640"/>
  <c r="BI637"/>
  <c r="BH637"/>
  <c r="BG637"/>
  <c r="BE637"/>
  <c r="X637"/>
  <c r="V637"/>
  <c r="T637"/>
  <c r="P637"/>
  <c r="BI634"/>
  <c r="BH634"/>
  <c r="BG634"/>
  <c r="BE634"/>
  <c r="X634"/>
  <c r="V634"/>
  <c r="T634"/>
  <c r="P634"/>
  <c r="BI632"/>
  <c r="BH632"/>
  <c r="BG632"/>
  <c r="BE632"/>
  <c r="X632"/>
  <c r="V632"/>
  <c r="T632"/>
  <c r="P632"/>
  <c r="BI631"/>
  <c r="BH631"/>
  <c r="BG631"/>
  <c r="BE631"/>
  <c r="X631"/>
  <c r="V631"/>
  <c r="T631"/>
  <c r="P631"/>
  <c r="BI628"/>
  <c r="BH628"/>
  <c r="BG628"/>
  <c r="BE628"/>
  <c r="X628"/>
  <c r="V628"/>
  <c r="T628"/>
  <c r="P628"/>
  <c r="BI625"/>
  <c r="BH625"/>
  <c r="BG625"/>
  <c r="BE625"/>
  <c r="X625"/>
  <c r="V625"/>
  <c r="T625"/>
  <c r="P625"/>
  <c r="BI623"/>
  <c r="BH623"/>
  <c r="BG623"/>
  <c r="BE623"/>
  <c r="X623"/>
  <c r="V623"/>
  <c r="T623"/>
  <c r="P623"/>
  <c r="BI620"/>
  <c r="BH620"/>
  <c r="BG620"/>
  <c r="BE620"/>
  <c r="X620"/>
  <c r="V620"/>
  <c r="T620"/>
  <c r="P620"/>
  <c r="BI616"/>
  <c r="BH616"/>
  <c r="BG616"/>
  <c r="BE616"/>
  <c r="X616"/>
  <c r="V616"/>
  <c r="T616"/>
  <c r="P616"/>
  <c r="BI613"/>
  <c r="BH613"/>
  <c r="BG613"/>
  <c r="BE613"/>
  <c r="X613"/>
  <c r="V613"/>
  <c r="T613"/>
  <c r="P613"/>
  <c r="BI607"/>
  <c r="BH607"/>
  <c r="BG607"/>
  <c r="BE607"/>
  <c r="X607"/>
  <c r="V607"/>
  <c r="T607"/>
  <c r="P607"/>
  <c r="BI605"/>
  <c r="BH605"/>
  <c r="BG605"/>
  <c r="BE605"/>
  <c r="X605"/>
  <c r="V605"/>
  <c r="T605"/>
  <c r="P605"/>
  <c r="BI602"/>
  <c r="BH602"/>
  <c r="BG602"/>
  <c r="BE602"/>
  <c r="X602"/>
  <c r="V602"/>
  <c r="T602"/>
  <c r="P602"/>
  <c r="BI599"/>
  <c r="BH599"/>
  <c r="BG599"/>
  <c r="BE599"/>
  <c r="X599"/>
  <c r="V599"/>
  <c r="T599"/>
  <c r="P599"/>
  <c r="BI595"/>
  <c r="BH595"/>
  <c r="BG595"/>
  <c r="BE595"/>
  <c r="X595"/>
  <c r="V595"/>
  <c r="T595"/>
  <c r="P595"/>
  <c r="BI591"/>
  <c r="BH591"/>
  <c r="BG591"/>
  <c r="BE591"/>
  <c r="X591"/>
  <c r="V591"/>
  <c r="T591"/>
  <c r="P591"/>
  <c r="BI588"/>
  <c r="BH588"/>
  <c r="BG588"/>
  <c r="BE588"/>
  <c r="X588"/>
  <c r="V588"/>
  <c r="T588"/>
  <c r="P588"/>
  <c r="BI585"/>
  <c r="BH585"/>
  <c r="BG585"/>
  <c r="BE585"/>
  <c r="X585"/>
  <c r="V585"/>
  <c r="T585"/>
  <c r="P585"/>
  <c r="BI582"/>
  <c r="BH582"/>
  <c r="BG582"/>
  <c r="BE582"/>
  <c r="X582"/>
  <c r="V582"/>
  <c r="T582"/>
  <c r="P582"/>
  <c r="BI579"/>
  <c r="BH579"/>
  <c r="BG579"/>
  <c r="BE579"/>
  <c r="X579"/>
  <c r="V579"/>
  <c r="T579"/>
  <c r="P579"/>
  <c r="BI576"/>
  <c r="BH576"/>
  <c r="BG576"/>
  <c r="BE576"/>
  <c r="X576"/>
  <c r="V576"/>
  <c r="T576"/>
  <c r="P576"/>
  <c r="BI573"/>
  <c r="BH573"/>
  <c r="BG573"/>
  <c r="BE573"/>
  <c r="X573"/>
  <c r="V573"/>
  <c r="T573"/>
  <c r="P573"/>
  <c r="BI570"/>
  <c r="BH570"/>
  <c r="BG570"/>
  <c r="BE570"/>
  <c r="X570"/>
  <c r="V570"/>
  <c r="T570"/>
  <c r="P570"/>
  <c r="BI568"/>
  <c r="BH568"/>
  <c r="BG568"/>
  <c r="BE568"/>
  <c r="X568"/>
  <c r="V568"/>
  <c r="T568"/>
  <c r="P568"/>
  <c r="BI567"/>
  <c r="BH567"/>
  <c r="BG567"/>
  <c r="BE567"/>
  <c r="X567"/>
  <c r="V567"/>
  <c r="T567"/>
  <c r="P567"/>
  <c r="BI566"/>
  <c r="BH566"/>
  <c r="BG566"/>
  <c r="BE566"/>
  <c r="X566"/>
  <c r="V566"/>
  <c r="T566"/>
  <c r="P566"/>
  <c r="BI565"/>
  <c r="BH565"/>
  <c r="BG565"/>
  <c r="BE565"/>
  <c r="X565"/>
  <c r="V565"/>
  <c r="T565"/>
  <c r="P565"/>
  <c r="BI564"/>
  <c r="BH564"/>
  <c r="BG564"/>
  <c r="BE564"/>
  <c r="X564"/>
  <c r="V564"/>
  <c r="T564"/>
  <c r="P564"/>
  <c r="BI563"/>
  <c r="BH563"/>
  <c r="BG563"/>
  <c r="BE563"/>
  <c r="X563"/>
  <c r="V563"/>
  <c r="T563"/>
  <c r="P563"/>
  <c r="BI562"/>
  <c r="BH562"/>
  <c r="BG562"/>
  <c r="BE562"/>
  <c r="X562"/>
  <c r="V562"/>
  <c r="T562"/>
  <c r="P562"/>
  <c r="BI561"/>
  <c r="BH561"/>
  <c r="BG561"/>
  <c r="BE561"/>
  <c r="X561"/>
  <c r="V561"/>
  <c r="T561"/>
  <c r="P561"/>
  <c r="BI560"/>
  <c r="BH560"/>
  <c r="BG560"/>
  <c r="BE560"/>
  <c r="X560"/>
  <c r="V560"/>
  <c r="T560"/>
  <c r="P560"/>
  <c r="BI559"/>
  <c r="BH559"/>
  <c r="BG559"/>
  <c r="BE559"/>
  <c r="X559"/>
  <c r="V559"/>
  <c r="T559"/>
  <c r="P559"/>
  <c r="BI558"/>
  <c r="BH558"/>
  <c r="BG558"/>
  <c r="BE558"/>
  <c r="X558"/>
  <c r="V558"/>
  <c r="T558"/>
  <c r="P558"/>
  <c r="BI557"/>
  <c r="BH557"/>
  <c r="BG557"/>
  <c r="BE557"/>
  <c r="X557"/>
  <c r="V557"/>
  <c r="T557"/>
  <c r="P557"/>
  <c r="BI556"/>
  <c r="BH556"/>
  <c r="BG556"/>
  <c r="BE556"/>
  <c r="X556"/>
  <c r="V556"/>
  <c r="T556"/>
  <c r="P556"/>
  <c r="BI555"/>
  <c r="BH555"/>
  <c r="BG555"/>
  <c r="BE555"/>
  <c r="X555"/>
  <c r="V555"/>
  <c r="T555"/>
  <c r="P555"/>
  <c r="BI553"/>
  <c r="BH553"/>
  <c r="BG553"/>
  <c r="BE553"/>
  <c r="X553"/>
  <c r="V553"/>
  <c r="T553"/>
  <c r="P553"/>
  <c r="BI551"/>
  <c r="BH551"/>
  <c r="BG551"/>
  <c r="BE551"/>
  <c r="X551"/>
  <c r="V551"/>
  <c r="T551"/>
  <c r="P551"/>
  <c r="BI550"/>
  <c r="BH550"/>
  <c r="BG550"/>
  <c r="BE550"/>
  <c r="X550"/>
  <c r="V550"/>
  <c r="T550"/>
  <c r="P550"/>
  <c r="BI549"/>
  <c r="BH549"/>
  <c r="BG549"/>
  <c r="BE549"/>
  <c r="X549"/>
  <c r="V549"/>
  <c r="T549"/>
  <c r="P549"/>
  <c r="BI548"/>
  <c r="BH548"/>
  <c r="BG548"/>
  <c r="BE548"/>
  <c r="X548"/>
  <c r="V548"/>
  <c r="T548"/>
  <c r="P548"/>
  <c r="BI547"/>
  <c r="BH547"/>
  <c r="BG547"/>
  <c r="BE547"/>
  <c r="X547"/>
  <c r="V547"/>
  <c r="T547"/>
  <c r="P547"/>
  <c r="BI546"/>
  <c r="BH546"/>
  <c r="BG546"/>
  <c r="BE546"/>
  <c r="X546"/>
  <c r="V546"/>
  <c r="T546"/>
  <c r="P546"/>
  <c r="BI545"/>
  <c r="BH545"/>
  <c r="BG545"/>
  <c r="BE545"/>
  <c r="X545"/>
  <c r="V545"/>
  <c r="T545"/>
  <c r="P545"/>
  <c r="BI542"/>
  <c r="BH542"/>
  <c r="BG542"/>
  <c r="BE542"/>
  <c r="X542"/>
  <c r="V542"/>
  <c r="T542"/>
  <c r="P542"/>
  <c r="BI540"/>
  <c r="BH540"/>
  <c r="BG540"/>
  <c r="BE540"/>
  <c r="X540"/>
  <c r="V540"/>
  <c r="T540"/>
  <c r="P540"/>
  <c r="BI539"/>
  <c r="BH539"/>
  <c r="BG539"/>
  <c r="BE539"/>
  <c r="X539"/>
  <c r="V539"/>
  <c r="T539"/>
  <c r="P539"/>
  <c r="BI536"/>
  <c r="BH536"/>
  <c r="BG536"/>
  <c r="BE536"/>
  <c r="X536"/>
  <c r="V536"/>
  <c r="T536"/>
  <c r="P536"/>
  <c r="BI533"/>
  <c r="BH533"/>
  <c r="BG533"/>
  <c r="BE533"/>
  <c r="X533"/>
  <c r="V533"/>
  <c r="T533"/>
  <c r="P533"/>
  <c r="BI523"/>
  <c r="BH523"/>
  <c r="BG523"/>
  <c r="BE523"/>
  <c r="X523"/>
  <c r="V523"/>
  <c r="T523"/>
  <c r="P523"/>
  <c r="BI522"/>
  <c r="BH522"/>
  <c r="BG522"/>
  <c r="BE522"/>
  <c r="X522"/>
  <c r="V522"/>
  <c r="T522"/>
  <c r="P522"/>
  <c r="BI519"/>
  <c r="BH519"/>
  <c r="BG519"/>
  <c r="BE519"/>
  <c r="X519"/>
  <c r="V519"/>
  <c r="T519"/>
  <c r="P519"/>
  <c r="BI516"/>
  <c r="BH516"/>
  <c r="BG516"/>
  <c r="BE516"/>
  <c r="X516"/>
  <c r="V516"/>
  <c r="T516"/>
  <c r="P516"/>
  <c r="BI513"/>
  <c r="BH513"/>
  <c r="BG513"/>
  <c r="BE513"/>
  <c r="X513"/>
  <c r="V513"/>
  <c r="T513"/>
  <c r="P513"/>
  <c r="BI511"/>
  <c r="BH511"/>
  <c r="BG511"/>
  <c r="BE511"/>
  <c r="X511"/>
  <c r="V511"/>
  <c r="T511"/>
  <c r="P511"/>
  <c r="BI510"/>
  <c r="BH510"/>
  <c r="BG510"/>
  <c r="BE510"/>
  <c r="X510"/>
  <c r="V510"/>
  <c r="T510"/>
  <c r="P510"/>
  <c r="BI509"/>
  <c r="BH509"/>
  <c r="BG509"/>
  <c r="BE509"/>
  <c r="X509"/>
  <c r="V509"/>
  <c r="T509"/>
  <c r="P509"/>
  <c r="BI508"/>
  <c r="BH508"/>
  <c r="BG508"/>
  <c r="BE508"/>
  <c r="X508"/>
  <c r="V508"/>
  <c r="T508"/>
  <c r="P508"/>
  <c r="BI506"/>
  <c r="BH506"/>
  <c r="BG506"/>
  <c r="BE506"/>
  <c r="X506"/>
  <c r="V506"/>
  <c r="T506"/>
  <c r="P506"/>
  <c r="BI505"/>
  <c r="BH505"/>
  <c r="BG505"/>
  <c r="BE505"/>
  <c r="X505"/>
  <c r="V505"/>
  <c r="T505"/>
  <c r="P505"/>
  <c r="BI504"/>
  <c r="BH504"/>
  <c r="BG504"/>
  <c r="BE504"/>
  <c r="X504"/>
  <c r="V504"/>
  <c r="T504"/>
  <c r="P504"/>
  <c r="BI498"/>
  <c r="BH498"/>
  <c r="BG498"/>
  <c r="BE498"/>
  <c r="X498"/>
  <c r="V498"/>
  <c r="T498"/>
  <c r="P498"/>
  <c r="BI495"/>
  <c r="BH495"/>
  <c r="BG495"/>
  <c r="BE495"/>
  <c r="X495"/>
  <c r="V495"/>
  <c r="T495"/>
  <c r="P495"/>
  <c r="BI492"/>
  <c r="BH492"/>
  <c r="BG492"/>
  <c r="BE492"/>
  <c r="X492"/>
  <c r="V492"/>
  <c r="T492"/>
  <c r="P492"/>
  <c r="BI491"/>
  <c r="BH491"/>
  <c r="BG491"/>
  <c r="BE491"/>
  <c r="X491"/>
  <c r="V491"/>
  <c r="T491"/>
  <c r="P491"/>
  <c r="BI488"/>
  <c r="BH488"/>
  <c r="BG488"/>
  <c r="BE488"/>
  <c r="X488"/>
  <c r="V488"/>
  <c r="T488"/>
  <c r="P488"/>
  <c r="BI486"/>
  <c r="BH486"/>
  <c r="BG486"/>
  <c r="BE486"/>
  <c r="X486"/>
  <c r="V486"/>
  <c r="T486"/>
  <c r="P486"/>
  <c r="BI484"/>
  <c r="BH484"/>
  <c r="BG484"/>
  <c r="BE484"/>
  <c r="X484"/>
  <c r="V484"/>
  <c r="T484"/>
  <c r="P484"/>
  <c r="BI481"/>
  <c r="BH481"/>
  <c r="BG481"/>
  <c r="BE481"/>
  <c r="X481"/>
  <c r="V481"/>
  <c r="T481"/>
  <c r="P481"/>
  <c r="BI479"/>
  <c r="BH479"/>
  <c r="BG479"/>
  <c r="BE479"/>
  <c r="X479"/>
  <c r="V479"/>
  <c r="T479"/>
  <c r="P479"/>
  <c r="BI478"/>
  <c r="BH478"/>
  <c r="BG478"/>
  <c r="BE478"/>
  <c r="X478"/>
  <c r="V478"/>
  <c r="T478"/>
  <c r="P478"/>
  <c r="BI472"/>
  <c r="BH472"/>
  <c r="BG472"/>
  <c r="BE472"/>
  <c r="X472"/>
  <c r="V472"/>
  <c r="T472"/>
  <c r="P472"/>
  <c r="BI468"/>
  <c r="BH468"/>
  <c r="BG468"/>
  <c r="BE468"/>
  <c r="X468"/>
  <c r="V468"/>
  <c r="T468"/>
  <c r="P468"/>
  <c r="BI467"/>
  <c r="BH467"/>
  <c r="BG467"/>
  <c r="BE467"/>
  <c r="X467"/>
  <c r="V467"/>
  <c r="T467"/>
  <c r="P467"/>
  <c r="BI464"/>
  <c r="BH464"/>
  <c r="BG464"/>
  <c r="BE464"/>
  <c r="X464"/>
  <c r="V464"/>
  <c r="T464"/>
  <c r="P464"/>
  <c r="BI461"/>
  <c r="BH461"/>
  <c r="BG461"/>
  <c r="BE461"/>
  <c r="X461"/>
  <c r="V461"/>
  <c r="T461"/>
  <c r="P461"/>
  <c r="BI458"/>
  <c r="BH458"/>
  <c r="BG458"/>
  <c r="BE458"/>
  <c r="X458"/>
  <c r="V458"/>
  <c r="T458"/>
  <c r="P458"/>
  <c r="BI455"/>
  <c r="BH455"/>
  <c r="BG455"/>
  <c r="BE455"/>
  <c r="X455"/>
  <c r="V455"/>
  <c r="T455"/>
  <c r="P455"/>
  <c r="BI452"/>
  <c r="BH452"/>
  <c r="BG452"/>
  <c r="BE452"/>
  <c r="X452"/>
  <c r="V452"/>
  <c r="T452"/>
  <c r="P452"/>
  <c r="BI449"/>
  <c r="BH449"/>
  <c r="BG449"/>
  <c r="BE449"/>
  <c r="X449"/>
  <c r="X448"/>
  <c r="V449"/>
  <c r="V448"/>
  <c r="T449"/>
  <c r="T448"/>
  <c r="P449"/>
  <c r="BI447"/>
  <c r="BH447"/>
  <c r="BG447"/>
  <c r="BE447"/>
  <c r="X447"/>
  <c r="V447"/>
  <c r="T447"/>
  <c r="P447"/>
  <c r="BI446"/>
  <c r="BH446"/>
  <c r="BG446"/>
  <c r="BE446"/>
  <c r="X446"/>
  <c r="V446"/>
  <c r="T446"/>
  <c r="P446"/>
  <c r="BI445"/>
  <c r="BH445"/>
  <c r="BG445"/>
  <c r="BE445"/>
  <c r="X445"/>
  <c r="V445"/>
  <c r="T445"/>
  <c r="P445"/>
  <c r="BI444"/>
  <c r="BH444"/>
  <c r="BG444"/>
  <c r="BE444"/>
  <c r="X444"/>
  <c r="V444"/>
  <c r="T444"/>
  <c r="P444"/>
  <c r="BI441"/>
  <c r="BH441"/>
  <c r="BG441"/>
  <c r="BE441"/>
  <c r="X441"/>
  <c r="V441"/>
  <c r="T441"/>
  <c r="P441"/>
  <c r="BI440"/>
  <c r="BH440"/>
  <c r="BG440"/>
  <c r="BE440"/>
  <c r="X440"/>
  <c r="V440"/>
  <c r="T440"/>
  <c r="P440"/>
  <c r="BI439"/>
  <c r="BH439"/>
  <c r="BG439"/>
  <c r="BE439"/>
  <c r="X439"/>
  <c r="V439"/>
  <c r="T439"/>
  <c r="P439"/>
  <c r="BI438"/>
  <c r="BH438"/>
  <c r="BG438"/>
  <c r="BE438"/>
  <c r="X438"/>
  <c r="V438"/>
  <c r="T438"/>
  <c r="P438"/>
  <c r="BI437"/>
  <c r="BH437"/>
  <c r="BG437"/>
  <c r="BE437"/>
  <c r="X437"/>
  <c r="V437"/>
  <c r="T437"/>
  <c r="P437"/>
  <c r="BI436"/>
  <c r="BH436"/>
  <c r="BG436"/>
  <c r="BE436"/>
  <c r="X436"/>
  <c r="V436"/>
  <c r="T436"/>
  <c r="P436"/>
  <c r="BI433"/>
  <c r="BH433"/>
  <c r="BG433"/>
  <c r="BE433"/>
  <c r="X433"/>
  <c r="V433"/>
  <c r="T433"/>
  <c r="P433"/>
  <c r="BI429"/>
  <c r="BH429"/>
  <c r="BG429"/>
  <c r="BE429"/>
  <c r="X429"/>
  <c r="V429"/>
  <c r="T429"/>
  <c r="P429"/>
  <c r="BI422"/>
  <c r="BH422"/>
  <c r="BG422"/>
  <c r="BE422"/>
  <c r="X422"/>
  <c r="V422"/>
  <c r="T422"/>
  <c r="P422"/>
  <c r="BI417"/>
  <c r="BH417"/>
  <c r="BG417"/>
  <c r="BE417"/>
  <c r="X417"/>
  <c r="V417"/>
  <c r="T417"/>
  <c r="P417"/>
  <c r="BI414"/>
  <c r="BH414"/>
  <c r="BG414"/>
  <c r="BE414"/>
  <c r="X414"/>
  <c r="V414"/>
  <c r="T414"/>
  <c r="P414"/>
  <c r="BI413"/>
  <c r="BH413"/>
  <c r="BG413"/>
  <c r="BE413"/>
  <c r="X413"/>
  <c r="V413"/>
  <c r="T413"/>
  <c r="P413"/>
  <c r="BI412"/>
  <c r="BH412"/>
  <c r="BG412"/>
  <c r="BE412"/>
  <c r="X412"/>
  <c r="V412"/>
  <c r="T412"/>
  <c r="P412"/>
  <c r="BI409"/>
  <c r="BH409"/>
  <c r="BG409"/>
  <c r="BE409"/>
  <c r="X409"/>
  <c r="V409"/>
  <c r="T409"/>
  <c r="P409"/>
  <c r="BI406"/>
  <c r="BH406"/>
  <c r="BG406"/>
  <c r="BE406"/>
  <c r="X406"/>
  <c r="V406"/>
  <c r="T406"/>
  <c r="P406"/>
  <c r="BI403"/>
  <c r="BH403"/>
  <c r="BG403"/>
  <c r="BE403"/>
  <c r="X403"/>
  <c r="V403"/>
  <c r="T403"/>
  <c r="P403"/>
  <c r="BI400"/>
  <c r="BH400"/>
  <c r="BG400"/>
  <c r="BE400"/>
  <c r="X400"/>
  <c r="V400"/>
  <c r="T400"/>
  <c r="P400"/>
  <c r="BI397"/>
  <c r="BH397"/>
  <c r="BG397"/>
  <c r="BE397"/>
  <c r="X397"/>
  <c r="V397"/>
  <c r="T397"/>
  <c r="P397"/>
  <c r="BI396"/>
  <c r="BH396"/>
  <c r="BG396"/>
  <c r="BE396"/>
  <c r="X396"/>
  <c r="V396"/>
  <c r="T396"/>
  <c r="P396"/>
  <c r="BI392"/>
  <c r="BH392"/>
  <c r="BG392"/>
  <c r="BE392"/>
  <c r="X392"/>
  <c r="V392"/>
  <c r="T392"/>
  <c r="P392"/>
  <c r="BI389"/>
  <c r="BH389"/>
  <c r="BG389"/>
  <c r="BE389"/>
  <c r="X389"/>
  <c r="V389"/>
  <c r="T389"/>
  <c r="P389"/>
  <c r="BI388"/>
  <c r="BH388"/>
  <c r="BG388"/>
  <c r="BE388"/>
  <c r="X388"/>
  <c r="V388"/>
  <c r="T388"/>
  <c r="P388"/>
  <c r="BI387"/>
  <c r="BH387"/>
  <c r="BG387"/>
  <c r="BE387"/>
  <c r="X387"/>
  <c r="V387"/>
  <c r="T387"/>
  <c r="P387"/>
  <c r="BI386"/>
  <c r="BH386"/>
  <c r="BG386"/>
  <c r="BE386"/>
  <c r="X386"/>
  <c r="V386"/>
  <c r="T386"/>
  <c r="P386"/>
  <c r="BI385"/>
  <c r="BH385"/>
  <c r="BG385"/>
  <c r="BE385"/>
  <c r="X385"/>
  <c r="V385"/>
  <c r="T385"/>
  <c r="P385"/>
  <c r="BI380"/>
  <c r="BH380"/>
  <c r="BG380"/>
  <c r="BE380"/>
  <c r="X380"/>
  <c r="V380"/>
  <c r="T380"/>
  <c r="P380"/>
  <c r="BI377"/>
  <c r="BH377"/>
  <c r="BG377"/>
  <c r="BE377"/>
  <c r="X377"/>
  <c r="V377"/>
  <c r="T377"/>
  <c r="P377"/>
  <c r="BI374"/>
  <c r="BH374"/>
  <c r="BG374"/>
  <c r="BE374"/>
  <c r="X374"/>
  <c r="V374"/>
  <c r="T374"/>
  <c r="P374"/>
  <c r="BI371"/>
  <c r="BH371"/>
  <c r="BG371"/>
  <c r="BE371"/>
  <c r="X371"/>
  <c r="V371"/>
  <c r="T371"/>
  <c r="P371"/>
  <c r="BI365"/>
  <c r="BH365"/>
  <c r="BG365"/>
  <c r="BE365"/>
  <c r="X365"/>
  <c r="V365"/>
  <c r="T365"/>
  <c r="P365"/>
  <c r="BI362"/>
  <c r="BH362"/>
  <c r="BG362"/>
  <c r="BE362"/>
  <c r="X362"/>
  <c r="V362"/>
  <c r="T362"/>
  <c r="P362"/>
  <c r="BI359"/>
  <c r="BH359"/>
  <c r="BG359"/>
  <c r="BE359"/>
  <c r="X359"/>
  <c r="V359"/>
  <c r="T359"/>
  <c r="P359"/>
  <c r="BI358"/>
  <c r="BH358"/>
  <c r="BG358"/>
  <c r="BE358"/>
  <c r="X358"/>
  <c r="V358"/>
  <c r="T358"/>
  <c r="P358"/>
  <c r="BI357"/>
  <c r="BH357"/>
  <c r="BG357"/>
  <c r="BE357"/>
  <c r="X357"/>
  <c r="V357"/>
  <c r="T357"/>
  <c r="P357"/>
  <c r="BI356"/>
  <c r="BH356"/>
  <c r="BG356"/>
  <c r="BE356"/>
  <c r="X356"/>
  <c r="V356"/>
  <c r="T356"/>
  <c r="P356"/>
  <c r="BI355"/>
  <c r="BH355"/>
  <c r="BG355"/>
  <c r="BE355"/>
  <c r="X355"/>
  <c r="V355"/>
  <c r="T355"/>
  <c r="P355"/>
  <c r="BI354"/>
  <c r="BH354"/>
  <c r="BG354"/>
  <c r="BE354"/>
  <c r="X354"/>
  <c r="V354"/>
  <c r="T354"/>
  <c r="P354"/>
  <c r="BI352"/>
  <c r="BH352"/>
  <c r="BG352"/>
  <c r="BE352"/>
  <c r="X352"/>
  <c r="V352"/>
  <c r="T352"/>
  <c r="P352"/>
  <c r="BI349"/>
  <c r="BH349"/>
  <c r="BG349"/>
  <c r="BE349"/>
  <c r="X349"/>
  <c r="V349"/>
  <c r="T349"/>
  <c r="P349"/>
  <c r="BI348"/>
  <c r="BH348"/>
  <c r="BG348"/>
  <c r="BE348"/>
  <c r="X348"/>
  <c r="V348"/>
  <c r="T348"/>
  <c r="P348"/>
  <c r="BI347"/>
  <c r="BH347"/>
  <c r="BG347"/>
  <c r="BE347"/>
  <c r="X347"/>
  <c r="V347"/>
  <c r="T347"/>
  <c r="P347"/>
  <c r="BI344"/>
  <c r="BH344"/>
  <c r="BG344"/>
  <c r="BE344"/>
  <c r="X344"/>
  <c r="V344"/>
  <c r="T344"/>
  <c r="P344"/>
  <c r="BI340"/>
  <c r="BH340"/>
  <c r="BG340"/>
  <c r="BE340"/>
  <c r="X340"/>
  <c r="V340"/>
  <c r="T340"/>
  <c r="P340"/>
  <c r="BI336"/>
  <c r="BH336"/>
  <c r="BG336"/>
  <c r="BE336"/>
  <c r="X336"/>
  <c r="V336"/>
  <c r="T336"/>
  <c r="P336"/>
  <c r="BI335"/>
  <c r="BH335"/>
  <c r="BG335"/>
  <c r="BE335"/>
  <c r="X335"/>
  <c r="V335"/>
  <c r="T335"/>
  <c r="P335"/>
  <c r="BI331"/>
  <c r="BH331"/>
  <c r="BG331"/>
  <c r="BE331"/>
  <c r="X331"/>
  <c r="V331"/>
  <c r="T331"/>
  <c r="P331"/>
  <c r="BI327"/>
  <c r="BH327"/>
  <c r="BG327"/>
  <c r="BE327"/>
  <c r="X327"/>
  <c r="V327"/>
  <c r="T327"/>
  <c r="P327"/>
  <c r="BI324"/>
  <c r="BH324"/>
  <c r="BG324"/>
  <c r="BE324"/>
  <c r="X324"/>
  <c r="V324"/>
  <c r="T324"/>
  <c r="P324"/>
  <c r="BI318"/>
  <c r="BH318"/>
  <c r="BG318"/>
  <c r="BE318"/>
  <c r="X318"/>
  <c r="V318"/>
  <c r="T318"/>
  <c r="P318"/>
  <c r="BI313"/>
  <c r="BH313"/>
  <c r="BG313"/>
  <c r="BE313"/>
  <c r="X313"/>
  <c r="V313"/>
  <c r="T313"/>
  <c r="P313"/>
  <c r="BI309"/>
  <c r="BH309"/>
  <c r="BG309"/>
  <c r="BE309"/>
  <c r="X309"/>
  <c r="V309"/>
  <c r="T309"/>
  <c r="P309"/>
  <c r="BI306"/>
  <c r="BH306"/>
  <c r="BG306"/>
  <c r="BE306"/>
  <c r="X306"/>
  <c r="V306"/>
  <c r="T306"/>
  <c r="P306"/>
  <c r="BI302"/>
  <c r="BH302"/>
  <c r="BG302"/>
  <c r="BE302"/>
  <c r="X302"/>
  <c r="V302"/>
  <c r="T302"/>
  <c r="P302"/>
  <c r="BI299"/>
  <c r="BH299"/>
  <c r="BG299"/>
  <c r="BE299"/>
  <c r="X299"/>
  <c r="V299"/>
  <c r="T299"/>
  <c r="P299"/>
  <c r="BI295"/>
  <c r="BH295"/>
  <c r="BG295"/>
  <c r="BE295"/>
  <c r="X295"/>
  <c r="V295"/>
  <c r="T295"/>
  <c r="P295"/>
  <c r="BI294"/>
  <c r="BH294"/>
  <c r="BG294"/>
  <c r="BE294"/>
  <c r="X294"/>
  <c r="V294"/>
  <c r="T294"/>
  <c r="P294"/>
  <c r="BI284"/>
  <c r="BH284"/>
  <c r="BG284"/>
  <c r="BE284"/>
  <c r="X284"/>
  <c r="V284"/>
  <c r="T284"/>
  <c r="P284"/>
  <c r="BI275"/>
  <c r="BH275"/>
  <c r="BG275"/>
  <c r="BE275"/>
  <c r="X275"/>
  <c r="V275"/>
  <c r="T275"/>
  <c r="P275"/>
  <c r="BI274"/>
  <c r="BH274"/>
  <c r="BG274"/>
  <c r="BE274"/>
  <c r="X274"/>
  <c r="V274"/>
  <c r="T274"/>
  <c r="P274"/>
  <c r="BI270"/>
  <c r="BH270"/>
  <c r="BG270"/>
  <c r="BE270"/>
  <c r="X270"/>
  <c r="V270"/>
  <c r="T270"/>
  <c r="P270"/>
  <c r="BI269"/>
  <c r="BH269"/>
  <c r="BG269"/>
  <c r="BE269"/>
  <c r="X269"/>
  <c r="V269"/>
  <c r="T269"/>
  <c r="P269"/>
  <c r="BI265"/>
  <c r="BH265"/>
  <c r="BG265"/>
  <c r="BE265"/>
  <c r="X265"/>
  <c r="V265"/>
  <c r="T265"/>
  <c r="P265"/>
  <c r="BI261"/>
  <c r="BH261"/>
  <c r="BG261"/>
  <c r="BE261"/>
  <c r="X261"/>
  <c r="V261"/>
  <c r="T261"/>
  <c r="P261"/>
  <c r="BI259"/>
  <c r="BH259"/>
  <c r="BG259"/>
  <c r="BE259"/>
  <c r="X259"/>
  <c r="V259"/>
  <c r="T259"/>
  <c r="P259"/>
  <c r="BI256"/>
  <c r="BH256"/>
  <c r="BG256"/>
  <c r="BE256"/>
  <c r="X256"/>
  <c r="V256"/>
  <c r="T256"/>
  <c r="P256"/>
  <c r="BI253"/>
  <c r="BH253"/>
  <c r="BG253"/>
  <c r="BE253"/>
  <c r="X253"/>
  <c r="V253"/>
  <c r="T253"/>
  <c r="P253"/>
  <c r="BI250"/>
  <c r="BH250"/>
  <c r="BG250"/>
  <c r="BE250"/>
  <c r="X250"/>
  <c r="V250"/>
  <c r="T250"/>
  <c r="P250"/>
  <c r="BI247"/>
  <c r="BH247"/>
  <c r="BG247"/>
  <c r="BE247"/>
  <c r="X247"/>
  <c r="V247"/>
  <c r="T247"/>
  <c r="P247"/>
  <c r="BI246"/>
  <c r="BH246"/>
  <c r="BG246"/>
  <c r="BE246"/>
  <c r="X246"/>
  <c r="V246"/>
  <c r="T246"/>
  <c r="P246"/>
  <c r="BI245"/>
  <c r="BH245"/>
  <c r="BG245"/>
  <c r="BE245"/>
  <c r="X245"/>
  <c r="V245"/>
  <c r="T245"/>
  <c r="P245"/>
  <c r="BI242"/>
  <c r="BH242"/>
  <c r="BG242"/>
  <c r="BE242"/>
  <c r="X242"/>
  <c r="V242"/>
  <c r="T242"/>
  <c r="P242"/>
  <c r="BI239"/>
  <c r="BH239"/>
  <c r="BG239"/>
  <c r="BE239"/>
  <c r="X239"/>
  <c r="V239"/>
  <c r="T239"/>
  <c r="P239"/>
  <c r="BI238"/>
  <c r="BH238"/>
  <c r="BG238"/>
  <c r="BE238"/>
  <c r="X238"/>
  <c r="V238"/>
  <c r="T238"/>
  <c r="P238"/>
  <c r="BI236"/>
  <c r="BH236"/>
  <c r="BG236"/>
  <c r="BE236"/>
  <c r="X236"/>
  <c r="V236"/>
  <c r="T236"/>
  <c r="P236"/>
  <c r="BI233"/>
  <c r="BH233"/>
  <c r="BG233"/>
  <c r="BE233"/>
  <c r="X233"/>
  <c r="V233"/>
  <c r="T233"/>
  <c r="P233"/>
  <c r="BI229"/>
  <c r="BH229"/>
  <c r="BG229"/>
  <c r="BE229"/>
  <c r="X229"/>
  <c r="V229"/>
  <c r="T229"/>
  <c r="P229"/>
  <c r="BI226"/>
  <c r="BH226"/>
  <c r="BG226"/>
  <c r="BE226"/>
  <c r="X226"/>
  <c r="V226"/>
  <c r="T226"/>
  <c r="P226"/>
  <c r="BI223"/>
  <c r="BH223"/>
  <c r="BG223"/>
  <c r="BE223"/>
  <c r="X223"/>
  <c r="V223"/>
  <c r="T223"/>
  <c r="P223"/>
  <c r="BI219"/>
  <c r="BH219"/>
  <c r="BG219"/>
  <c r="BE219"/>
  <c r="X219"/>
  <c r="V219"/>
  <c r="T219"/>
  <c r="P219"/>
  <c r="BI218"/>
  <c r="BH218"/>
  <c r="BG218"/>
  <c r="BE218"/>
  <c r="X218"/>
  <c r="V218"/>
  <c r="T218"/>
  <c r="P218"/>
  <c r="BI214"/>
  <c r="BH214"/>
  <c r="BG214"/>
  <c r="BE214"/>
  <c r="X214"/>
  <c r="V214"/>
  <c r="T214"/>
  <c r="P214"/>
  <c r="BI209"/>
  <c r="BH209"/>
  <c r="BG209"/>
  <c r="BE209"/>
  <c r="X209"/>
  <c r="V209"/>
  <c r="T209"/>
  <c r="P209"/>
  <c r="BI206"/>
  <c r="BH206"/>
  <c r="BG206"/>
  <c r="BE206"/>
  <c r="X206"/>
  <c r="V206"/>
  <c r="T206"/>
  <c r="P206"/>
  <c r="BI205"/>
  <c r="BH205"/>
  <c r="BG205"/>
  <c r="BE205"/>
  <c r="X205"/>
  <c r="V205"/>
  <c r="T205"/>
  <c r="P205"/>
  <c r="BI202"/>
  <c r="BH202"/>
  <c r="BG202"/>
  <c r="BE202"/>
  <c r="X202"/>
  <c r="V202"/>
  <c r="T202"/>
  <c r="P202"/>
  <c r="BI199"/>
  <c r="BH199"/>
  <c r="BG199"/>
  <c r="BE199"/>
  <c r="X199"/>
  <c r="V199"/>
  <c r="T199"/>
  <c r="P199"/>
  <c r="BI198"/>
  <c r="BH198"/>
  <c r="BG198"/>
  <c r="BE198"/>
  <c r="X198"/>
  <c r="V198"/>
  <c r="T198"/>
  <c r="P198"/>
  <c r="BI197"/>
  <c r="BH197"/>
  <c r="BG197"/>
  <c r="BE197"/>
  <c r="X197"/>
  <c r="V197"/>
  <c r="T197"/>
  <c r="P197"/>
  <c r="BI196"/>
  <c r="BH196"/>
  <c r="BG196"/>
  <c r="BE196"/>
  <c r="X196"/>
  <c r="V196"/>
  <c r="T196"/>
  <c r="P196"/>
  <c r="BI195"/>
  <c r="BH195"/>
  <c r="BG195"/>
  <c r="BE195"/>
  <c r="X195"/>
  <c r="V195"/>
  <c r="T195"/>
  <c r="P195"/>
  <c r="BI192"/>
  <c r="BH192"/>
  <c r="BG192"/>
  <c r="BE192"/>
  <c r="X192"/>
  <c r="V192"/>
  <c r="T192"/>
  <c r="P192"/>
  <c r="BI189"/>
  <c r="BH189"/>
  <c r="BG189"/>
  <c r="BE189"/>
  <c r="X189"/>
  <c r="V189"/>
  <c r="T189"/>
  <c r="P189"/>
  <c r="BI186"/>
  <c r="BH186"/>
  <c r="BG186"/>
  <c r="BE186"/>
  <c r="X186"/>
  <c r="V186"/>
  <c r="T186"/>
  <c r="P186"/>
  <c r="BI182"/>
  <c r="BH182"/>
  <c r="BG182"/>
  <c r="BE182"/>
  <c r="X182"/>
  <c r="V182"/>
  <c r="T182"/>
  <c r="P182"/>
  <c r="BI178"/>
  <c r="BH178"/>
  <c r="BG178"/>
  <c r="BE178"/>
  <c r="X178"/>
  <c r="V178"/>
  <c r="T178"/>
  <c r="P178"/>
  <c r="BI175"/>
  <c r="BH175"/>
  <c r="BG175"/>
  <c r="BE175"/>
  <c r="X175"/>
  <c r="V175"/>
  <c r="T175"/>
  <c r="P175"/>
  <c r="BI170"/>
  <c r="BH170"/>
  <c r="BG170"/>
  <c r="BE170"/>
  <c r="X170"/>
  <c r="V170"/>
  <c r="T170"/>
  <c r="P170"/>
  <c r="BI167"/>
  <c r="BH167"/>
  <c r="BG167"/>
  <c r="BE167"/>
  <c r="X167"/>
  <c r="V167"/>
  <c r="T167"/>
  <c r="P167"/>
  <c r="BI163"/>
  <c r="BH163"/>
  <c r="BG163"/>
  <c r="BE163"/>
  <c r="X163"/>
  <c r="V163"/>
  <c r="T163"/>
  <c r="P163"/>
  <c r="BI161"/>
  <c r="BH161"/>
  <c r="BG161"/>
  <c r="BE161"/>
  <c r="X161"/>
  <c r="V161"/>
  <c r="T161"/>
  <c r="P161"/>
  <c r="BI158"/>
  <c r="BH158"/>
  <c r="BG158"/>
  <c r="BE158"/>
  <c r="X158"/>
  <c r="V158"/>
  <c r="T158"/>
  <c r="P158"/>
  <c r="BI157"/>
  <c r="BH157"/>
  <c r="BG157"/>
  <c r="BE157"/>
  <c r="X157"/>
  <c r="V157"/>
  <c r="T157"/>
  <c r="P157"/>
  <c r="BI156"/>
  <c r="BH156"/>
  <c r="BG156"/>
  <c r="BE156"/>
  <c r="X156"/>
  <c r="V156"/>
  <c r="T156"/>
  <c r="P156"/>
  <c r="BI155"/>
  <c r="BH155"/>
  <c r="BG155"/>
  <c r="BE155"/>
  <c r="X155"/>
  <c r="V155"/>
  <c r="T155"/>
  <c r="P155"/>
  <c r="BI151"/>
  <c r="BH151"/>
  <c r="BG151"/>
  <c r="BE151"/>
  <c r="X151"/>
  <c r="V151"/>
  <c r="T151"/>
  <c r="P151"/>
  <c r="J144"/>
  <c r="F144"/>
  <c r="F142"/>
  <c r="E140"/>
  <c r="BI127"/>
  <c r="BH127"/>
  <c r="BG127"/>
  <c r="BE127"/>
  <c r="BI126"/>
  <c r="BH126"/>
  <c r="BG126"/>
  <c r="BF126"/>
  <c r="BE126"/>
  <c r="BI125"/>
  <c r="BH125"/>
  <c r="BG125"/>
  <c r="BF125"/>
  <c r="BE125"/>
  <c r="BI124"/>
  <c r="BH124"/>
  <c r="BG124"/>
  <c r="BF124"/>
  <c r="BE124"/>
  <c r="BI123"/>
  <c r="BH123"/>
  <c r="BG123"/>
  <c r="BF123"/>
  <c r="BE123"/>
  <c r="BI122"/>
  <c r="BH122"/>
  <c r="BG122"/>
  <c r="BF122"/>
  <c r="BE122"/>
  <c r="J91"/>
  <c r="F91"/>
  <c r="F89"/>
  <c r="E87"/>
  <c r="J24"/>
  <c r="E24"/>
  <c r="J145"/>
  <c r="J23"/>
  <c r="J18"/>
  <c r="E18"/>
  <c r="F145"/>
  <c r="J17"/>
  <c r="J12"/>
  <c r="J142"/>
  <c r="E7"/>
  <c r="E138"/>
  <c i="1" r="L90"/>
  <c r="AM90"/>
  <c r="AM89"/>
  <c r="L89"/>
  <c r="AM87"/>
  <c r="L87"/>
  <c r="L85"/>
  <c r="L84"/>
  <c i="2" r="R704"/>
  <c r="Q704"/>
  <c r="Q702"/>
  <c r="Q701"/>
  <c r="Q700"/>
  <c r="Q699"/>
  <c r="R695"/>
  <c r="R693"/>
  <c r="Q692"/>
  <c r="R690"/>
  <c r="Q688"/>
  <c r="Q686"/>
  <c r="Q685"/>
  <c r="R682"/>
  <c r="R676"/>
  <c r="R668"/>
  <c r="R664"/>
  <c r="Q662"/>
  <c r="Q656"/>
  <c r="R646"/>
  <c r="Q641"/>
  <c r="Q637"/>
  <c r="Q632"/>
  <c r="Q628"/>
  <c r="Q623"/>
  <c r="R616"/>
  <c r="R607"/>
  <c r="Q602"/>
  <c r="R595"/>
  <c r="R588"/>
  <c r="R585"/>
  <c r="Q579"/>
  <c r="Q573"/>
  <c r="R568"/>
  <c r="R567"/>
  <c r="R565"/>
  <c r="Q564"/>
  <c r="Q562"/>
  <c r="R560"/>
  <c r="Q558"/>
  <c r="R556"/>
  <c r="Q553"/>
  <c r="Q551"/>
  <c r="R549"/>
  <c r="R546"/>
  <c r="R542"/>
  <c r="Q539"/>
  <c r="R533"/>
  <c r="R522"/>
  <c r="Q516"/>
  <c r="R511"/>
  <c r="Q509"/>
  <c r="R506"/>
  <c r="R498"/>
  <c r="Q492"/>
  <c r="R488"/>
  <c r="Q481"/>
  <c r="R478"/>
  <c r="R468"/>
  <c r="Q467"/>
  <c r="Q461"/>
  <c r="Q455"/>
  <c r="Q449"/>
  <c r="R446"/>
  <c r="R444"/>
  <c r="R440"/>
  <c r="Q438"/>
  <c r="R436"/>
  <c r="R429"/>
  <c r="Q417"/>
  <c r="Q413"/>
  <c r="Q409"/>
  <c r="Q403"/>
  <c r="Q397"/>
  <c r="Q396"/>
  <c r="R389"/>
  <c r="Q387"/>
  <c r="R385"/>
  <c r="Q377"/>
  <c r="Q371"/>
  <c r="Q365"/>
  <c r="Q359"/>
  <c r="Q358"/>
  <c r="R356"/>
  <c r="Q354"/>
  <c r="R349"/>
  <c r="Q347"/>
  <c r="R340"/>
  <c r="R335"/>
  <c r="Q327"/>
  <c r="R318"/>
  <c r="R309"/>
  <c r="R302"/>
  <c r="R295"/>
  <c r="Q284"/>
  <c r="Q274"/>
  <c r="Q265"/>
  <c r="R259"/>
  <c r="Q253"/>
  <c r="R247"/>
  <c r="Q245"/>
  <c r="Q238"/>
  <c r="R229"/>
  <c r="Q226"/>
  <c r="Q219"/>
  <c r="Q214"/>
  <c r="Q192"/>
  <c r="R186"/>
  <c r="R178"/>
  <c r="R170"/>
  <c r="Q163"/>
  <c r="Q158"/>
  <c r="Q156"/>
  <c r="R151"/>
  <c r="R705"/>
  <c r="R702"/>
  <c r="R697"/>
  <c r="R696"/>
  <c r="Q695"/>
  <c r="Q693"/>
  <c r="Q690"/>
  <c r="R688"/>
  <c r="R686"/>
  <c r="Q682"/>
  <c r="Q676"/>
  <c r="Q668"/>
  <c r="Q664"/>
  <c r="R662"/>
  <c r="R656"/>
  <c r="R650"/>
  <c r="Q646"/>
  <c r="R641"/>
  <c r="R637"/>
  <c r="R632"/>
  <c r="R628"/>
  <c r="R623"/>
  <c r="Q616"/>
  <c r="Q607"/>
  <c r="R602"/>
  <c r="Q595"/>
  <c r="Q585"/>
  <c r="R579"/>
  <c r="R573"/>
  <c r="Q568"/>
  <c r="Q566"/>
  <c r="Q563"/>
  <c r="R561"/>
  <c r="R559"/>
  <c r="Q557"/>
  <c r="R553"/>
  <c r="R550"/>
  <c r="R548"/>
  <c r="Q547"/>
  <c r="Q545"/>
  <c r="R540"/>
  <c r="R536"/>
  <c r="Q523"/>
  <c r="Q519"/>
  <c r="Q513"/>
  <c r="R510"/>
  <c r="R508"/>
  <c r="R505"/>
  <c r="Q498"/>
  <c r="R492"/>
  <c r="Q488"/>
  <c r="Q486"/>
  <c r="R481"/>
  <c r="Q478"/>
  <c r="R467"/>
  <c r="R461"/>
  <c r="R455"/>
  <c r="R449"/>
  <c r="Q446"/>
  <c r="Q444"/>
  <c r="Q440"/>
  <c r="R438"/>
  <c r="Q436"/>
  <c r="Q429"/>
  <c r="R417"/>
  <c r="R413"/>
  <c r="R409"/>
  <c r="R403"/>
  <c r="R397"/>
  <c r="Q389"/>
  <c r="R387"/>
  <c r="Q385"/>
  <c r="R377"/>
  <c r="R371"/>
  <c r="R362"/>
  <c r="R357"/>
  <c r="R355"/>
  <c r="R352"/>
  <c r="Q348"/>
  <c r="R344"/>
  <c r="R336"/>
  <c r="Q331"/>
  <c r="Q324"/>
  <c r="Q313"/>
  <c r="Q306"/>
  <c r="Q299"/>
  <c r="R294"/>
  <c r="R275"/>
  <c r="Q270"/>
  <c r="Q269"/>
  <c r="Q261"/>
  <c r="Q256"/>
  <c r="Q250"/>
  <c r="R246"/>
  <c r="R242"/>
  <c r="Q239"/>
  <c r="Q236"/>
  <c r="Q229"/>
  <c r="R223"/>
  <c r="Q218"/>
  <c r="R209"/>
  <c r="R206"/>
  <c r="R205"/>
  <c r="R202"/>
  <c r="R199"/>
  <c r="R198"/>
  <c r="R197"/>
  <c r="R196"/>
  <c r="R195"/>
  <c r="R189"/>
  <c r="Q182"/>
  <c r="Q175"/>
  <c r="Q167"/>
  <c r="Q161"/>
  <c r="R157"/>
  <c r="R155"/>
  <c r="BK703"/>
  <c r="BK701"/>
  <c r="BK696"/>
  <c r="BK695"/>
  <c r="BK694"/>
  <c r="BK691"/>
  <c r="K689"/>
  <c r="BF689"/>
  <c r="K687"/>
  <c r="BF687"/>
  <c r="BK682"/>
  <c r="BK676"/>
  <c r="BK666"/>
  <c r="BK663"/>
  <c r="BK650"/>
  <c r="BK641"/>
  <c r="K632"/>
  <c r="BF632"/>
  <c r="BK623"/>
  <c r="BK602"/>
  <c r="K585"/>
  <c r="BF585"/>
  <c r="BK573"/>
  <c r="BK568"/>
  <c r="BK566"/>
  <c r="BK564"/>
  <c r="BK561"/>
  <c r="BK555"/>
  <c r="K549"/>
  <c r="BF549"/>
  <c r="K540"/>
  <c r="BF540"/>
  <c r="BK523"/>
  <c r="BK516"/>
  <c r="BK511"/>
  <c r="BK504"/>
  <c r="K495"/>
  <c r="BF495"/>
  <c r="BK486"/>
  <c r="K479"/>
  <c r="BF479"/>
  <c r="K468"/>
  <c r="BF468"/>
  <c r="K464"/>
  <c r="BF464"/>
  <c r="K458"/>
  <c r="BF458"/>
  <c r="K444"/>
  <c r="BF444"/>
  <c r="K439"/>
  <c r="BF439"/>
  <c r="K429"/>
  <c r="BF429"/>
  <c r="BK412"/>
  <c r="K400"/>
  <c r="BF400"/>
  <c r="K396"/>
  <c r="BF396"/>
  <c r="BK386"/>
  <c r="BK352"/>
  <c r="K344"/>
  <c r="BF344"/>
  <c r="BK324"/>
  <c r="BK306"/>
  <c r="BK270"/>
  <c r="BK256"/>
  <c r="K246"/>
  <c r="BF246"/>
  <c r="K236"/>
  <c r="BF236"/>
  <c r="BK223"/>
  <c r="BK206"/>
  <c r="BK198"/>
  <c r="K192"/>
  <c r="BF192"/>
  <c r="BK178"/>
  <c r="BK163"/>
  <c r="K155"/>
  <c r="BF155"/>
  <c r="BK705"/>
  <c r="BK702"/>
  <c r="BK699"/>
  <c r="BK697"/>
  <c r="BK692"/>
  <c r="K686"/>
  <c r="BF686"/>
  <c r="BK673"/>
  <c r="K656"/>
  <c r="BF656"/>
  <c r="BK644"/>
  <c r="K637"/>
  <c r="BF637"/>
  <c r="BK625"/>
  <c r="K613"/>
  <c r="BF613"/>
  <c r="BK605"/>
  <c r="K591"/>
  <c r="BF591"/>
  <c r="K579"/>
  <c r="BF579"/>
  <c r="K563"/>
  <c r="BF563"/>
  <c r="K560"/>
  <c r="BF560"/>
  <c r="K556"/>
  <c r="BF556"/>
  <c r="K550"/>
  <c r="BF550"/>
  <c r="BK546"/>
  <c r="BK542"/>
  <c r="K533"/>
  <c r="BF533"/>
  <c r="BK513"/>
  <c r="K506"/>
  <c r="BF506"/>
  <c r="K505"/>
  <c r="BF505"/>
  <c r="K488"/>
  <c r="BF488"/>
  <c r="K472"/>
  <c r="BF472"/>
  <c r="BK461"/>
  <c r="BK452"/>
  <c r="BK445"/>
  <c r="BK437"/>
  <c r="BK433"/>
  <c r="BK414"/>
  <c r="K406"/>
  <c r="BF406"/>
  <c r="K403"/>
  <c r="BF403"/>
  <c r="K388"/>
  <c r="BF388"/>
  <c r="BK377"/>
  <c r="BK371"/>
  <c r="K362"/>
  <c r="BF362"/>
  <c r="BK358"/>
  <c r="BK356"/>
  <c r="K354"/>
  <c r="BF354"/>
  <c r="K347"/>
  <c r="BF347"/>
  <c r="BK336"/>
  <c r="K327"/>
  <c r="BF327"/>
  <c r="BK302"/>
  <c r="BK299"/>
  <c r="BK275"/>
  <c r="BK269"/>
  <c r="K259"/>
  <c r="BF259"/>
  <c r="K253"/>
  <c r="BF253"/>
  <c r="BK245"/>
  <c r="K238"/>
  <c r="BF238"/>
  <c r="BK226"/>
  <c r="BK214"/>
  <c r="BK205"/>
  <c r="BK197"/>
  <c r="BK189"/>
  <c r="BK175"/>
  <c r="BK161"/>
  <c r="K156"/>
  <c r="BF156"/>
  <c i="3" r="Q224"/>
  <c r="R222"/>
  <c r="R219"/>
  <c r="Q217"/>
  <c r="R215"/>
  <c r="R214"/>
  <c r="R213"/>
  <c r="Q212"/>
  <c r="Q209"/>
  <c r="R207"/>
  <c r="R205"/>
  <c r="Q203"/>
  <c r="Q201"/>
  <c r="Q199"/>
  <c r="R197"/>
  <c r="R195"/>
  <c r="R193"/>
  <c r="R190"/>
  <c r="R188"/>
  <c r="Q186"/>
  <c r="R184"/>
  <c r="R182"/>
  <c r="Q181"/>
  <c r="Q179"/>
  <c r="Q177"/>
  <c r="Q175"/>
  <c r="Q172"/>
  <c r="Q169"/>
  <c r="R168"/>
  <c r="R166"/>
  <c r="R163"/>
  <c r="Q161"/>
  <c r="R159"/>
  <c r="Q157"/>
  <c r="Q155"/>
  <c r="Q154"/>
  <c r="Q151"/>
  <c r="R149"/>
  <c r="Q148"/>
  <c r="R146"/>
  <c r="R145"/>
  <c r="R143"/>
  <c r="R141"/>
  <c r="R139"/>
  <c r="Q137"/>
  <c r="R135"/>
  <c r="Q133"/>
  <c r="Q225"/>
  <c r="Q223"/>
  <c r="Q220"/>
  <c r="Q218"/>
  <c r="R216"/>
  <c r="R212"/>
  <c r="R209"/>
  <c r="Q207"/>
  <c r="Q205"/>
  <c r="R203"/>
  <c r="R201"/>
  <c r="R199"/>
  <c r="Q197"/>
  <c r="Q195"/>
  <c r="Q193"/>
  <c r="Q192"/>
  <c r="Q190"/>
  <c r="Q188"/>
  <c r="R186"/>
  <c r="Q184"/>
  <c r="Q182"/>
  <c r="Q180"/>
  <c r="Q178"/>
  <c r="Q176"/>
  <c r="R174"/>
  <c r="R172"/>
  <c r="R169"/>
  <c r="Q167"/>
  <c r="R165"/>
  <c r="Q163"/>
  <c r="R161"/>
  <c r="Q159"/>
  <c r="R157"/>
  <c r="R155"/>
  <c r="Q153"/>
  <c r="R152"/>
  <c r="R148"/>
  <c r="Q145"/>
  <c r="Q143"/>
  <c r="Q140"/>
  <c r="Q139"/>
  <c r="R137"/>
  <c r="Q135"/>
  <c r="R134"/>
  <c r="Q132"/>
  <c r="K220"/>
  <c r="BF220"/>
  <c r="BK215"/>
  <c r="K211"/>
  <c r="BF211"/>
  <c r="BK208"/>
  <c r="BK206"/>
  <c r="BK204"/>
  <c r="K202"/>
  <c r="BF202"/>
  <c r="BK201"/>
  <c r="BK198"/>
  <c r="K196"/>
  <c r="BF196"/>
  <c r="BK194"/>
  <c r="K192"/>
  <c r="BF192"/>
  <c r="K190"/>
  <c r="BF190"/>
  <c r="BK188"/>
  <c r="BK186"/>
  <c r="BK184"/>
  <c r="BK182"/>
  <c r="K180"/>
  <c r="BF180"/>
  <c r="K178"/>
  <c r="BF178"/>
  <c r="K176"/>
  <c r="BF176"/>
  <c r="BK174"/>
  <c r="K172"/>
  <c r="BF172"/>
  <c r="BK168"/>
  <c r="K166"/>
  <c r="BF166"/>
  <c r="K164"/>
  <c r="BF164"/>
  <c r="BK163"/>
  <c r="BK161"/>
  <c r="K159"/>
  <c r="BF159"/>
  <c r="K156"/>
  <c r="BF156"/>
  <c r="BK154"/>
  <c r="BK152"/>
  <c r="BK150"/>
  <c r="BK148"/>
  <c r="K147"/>
  <c r="BF147"/>
  <c r="BK144"/>
  <c r="BK142"/>
  <c r="K141"/>
  <c r="BF141"/>
  <c r="K139"/>
  <c r="BF139"/>
  <c r="BK137"/>
  <c r="BK135"/>
  <c r="BK133"/>
  <c r="BK224"/>
  <c r="BK222"/>
  <c r="K217"/>
  <c r="BF217"/>
  <c r="BK214"/>
  <c i="4" r="Q182"/>
  <c r="Q180"/>
  <c r="Q178"/>
  <c r="Q176"/>
  <c r="Q174"/>
  <c r="R171"/>
  <c r="R169"/>
  <c r="R167"/>
  <c r="Q165"/>
  <c r="R163"/>
  <c r="R161"/>
  <c r="R159"/>
  <c r="R157"/>
  <c r="Q155"/>
  <c r="R153"/>
  <c r="Q152"/>
  <c r="R150"/>
  <c r="R148"/>
  <c r="Q146"/>
  <c r="R143"/>
  <c r="Q141"/>
  <c r="R140"/>
  <c r="R138"/>
  <c r="R136"/>
  <c r="R134"/>
  <c r="R132"/>
  <c r="Q130"/>
  <c r="Q181"/>
  <c r="Q179"/>
  <c r="Q177"/>
  <c r="R175"/>
  <c r="R172"/>
  <c r="Q170"/>
  <c r="Q168"/>
  <c r="R166"/>
  <c r="Q164"/>
  <c r="Q162"/>
  <c r="Q160"/>
  <c r="R158"/>
  <c r="R156"/>
  <c r="R154"/>
  <c r="R152"/>
  <c r="Q150"/>
  <c r="Q148"/>
  <c r="R146"/>
  <c r="Q144"/>
  <c r="R142"/>
  <c r="Q140"/>
  <c r="Q138"/>
  <c r="Q136"/>
  <c r="Q134"/>
  <c r="Q132"/>
  <c r="K131"/>
  <c r="BK182"/>
  <c r="K175"/>
  <c r="BF175"/>
  <c r="BK172"/>
  <c r="BK168"/>
  <c r="K164"/>
  <c r="BF164"/>
  <c r="BK161"/>
  <c r="BK157"/>
  <c r="BK155"/>
  <c r="BK151"/>
  <c r="K149"/>
  <c r="BF149"/>
  <c r="K143"/>
  <c r="BF143"/>
  <c r="BK140"/>
  <c r="BK135"/>
  <c r="BK131"/>
  <c r="K181"/>
  <c r="BF181"/>
  <c r="K179"/>
  <c r="BF179"/>
  <c r="K176"/>
  <c r="BF176"/>
  <c r="K170"/>
  <c r="BF170"/>
  <c r="K165"/>
  <c r="BF165"/>
  <c r="K160"/>
  <c r="BF160"/>
  <c r="BK154"/>
  <c r="K148"/>
  <c r="BF148"/>
  <c r="K145"/>
  <c r="BF145"/>
  <c r="K142"/>
  <c r="BF142"/>
  <c r="BK137"/>
  <c r="BK133"/>
  <c i="5" r="R237"/>
  <c r="Q235"/>
  <c r="Q231"/>
  <c r="R229"/>
  <c r="Q227"/>
  <c r="R225"/>
  <c r="Q222"/>
  <c r="Q220"/>
  <c r="Q218"/>
  <c r="Q216"/>
  <c r="R214"/>
  <c r="Q212"/>
  <c r="Q210"/>
  <c r="Q208"/>
  <c r="R205"/>
  <c r="Q202"/>
  <c r="Q201"/>
  <c r="R197"/>
  <c r="Q196"/>
  <c r="Q195"/>
  <c r="R193"/>
  <c r="R192"/>
  <c r="Q191"/>
  <c r="Q190"/>
  <c r="Q189"/>
  <c r="Q188"/>
  <c r="Q186"/>
  <c r="R183"/>
  <c r="Q181"/>
  <c r="R179"/>
  <c r="R177"/>
  <c r="R175"/>
  <c r="R173"/>
  <c r="R171"/>
  <c r="R169"/>
  <c r="R167"/>
  <c r="Q165"/>
  <c r="R163"/>
  <c r="R161"/>
  <c r="R159"/>
  <c r="Q157"/>
  <c r="Q154"/>
  <c r="Q152"/>
  <c r="Q150"/>
  <c r="R147"/>
  <c r="Q144"/>
  <c r="R142"/>
  <c r="R140"/>
  <c r="Q237"/>
  <c r="R235"/>
  <c r="R231"/>
  <c r="Q229"/>
  <c r="R227"/>
  <c r="Q225"/>
  <c r="R222"/>
  <c r="R220"/>
  <c r="R218"/>
  <c r="R216"/>
  <c r="Q214"/>
  <c r="R212"/>
  <c r="R210"/>
  <c r="R208"/>
  <c r="Q207"/>
  <c r="Q205"/>
  <c r="Q204"/>
  <c r="R202"/>
  <c r="Q200"/>
  <c r="R198"/>
  <c r="Q197"/>
  <c r="R186"/>
  <c r="Q183"/>
  <c r="R181"/>
  <c r="Q179"/>
  <c r="Q177"/>
  <c r="Q175"/>
  <c r="Q173"/>
  <c r="Q171"/>
  <c r="Q169"/>
  <c r="Q167"/>
  <c r="K166"/>
  <c r="Q164"/>
  <c r="Q162"/>
  <c r="R160"/>
  <c r="R158"/>
  <c r="R155"/>
  <c r="Q153"/>
  <c r="R151"/>
  <c r="Q148"/>
  <c r="Q146"/>
  <c r="R143"/>
  <c r="R141"/>
  <c r="R139"/>
  <c r="BK236"/>
  <c r="BK234"/>
  <c r="K230"/>
  <c r="BF230"/>
  <c r="BK227"/>
  <c r="K220"/>
  <c r="BF220"/>
  <c r="BK212"/>
  <c r="BK210"/>
  <c r="BK208"/>
  <c r="BK204"/>
  <c r="BK199"/>
  <c r="BK197"/>
  <c r="BK192"/>
  <c r="K187"/>
  <c r="BF187"/>
  <c r="K180"/>
  <c r="BF180"/>
  <c r="BK176"/>
  <c r="BK174"/>
  <c r="K170"/>
  <c r="BF170"/>
  <c r="K167"/>
  <c r="BF167"/>
  <c r="BK164"/>
  <c r="BK159"/>
  <c r="K152"/>
  <c r="BF152"/>
  <c r="BK147"/>
  <c r="BK142"/>
  <c r="BK140"/>
  <c r="BK225"/>
  <c r="K221"/>
  <c r="BF221"/>
  <c r="BK217"/>
  <c r="BK215"/>
  <c r="BK213"/>
  <c r="BK205"/>
  <c r="K201"/>
  <c r="BF201"/>
  <c r="BK196"/>
  <c r="BK191"/>
  <c r="BK188"/>
  <c r="BK184"/>
  <c r="K182"/>
  <c r="BF182"/>
  <c r="K178"/>
  <c r="BF178"/>
  <c r="BK171"/>
  <c r="BK165"/>
  <c r="BK162"/>
  <c r="K158"/>
  <c r="BF158"/>
  <c r="K153"/>
  <c r="BF153"/>
  <c r="BK148"/>
  <c r="BK143"/>
  <c r="BK139"/>
  <c i="6" r="R169"/>
  <c r="R166"/>
  <c r="Q164"/>
  <c r="R161"/>
  <c r="Q159"/>
  <c r="R157"/>
  <c r="R156"/>
  <c r="R154"/>
  <c r="R152"/>
  <c r="Q151"/>
  <c r="R149"/>
  <c r="R146"/>
  <c r="R144"/>
  <c r="R141"/>
  <c r="R139"/>
  <c r="Q137"/>
  <c r="R135"/>
  <c r="Q169"/>
  <c r="Q166"/>
  <c r="R164"/>
  <c r="Q161"/>
  <c r="Q160"/>
  <c r="Q157"/>
  <c r="R155"/>
  <c r="R153"/>
  <c r="R151"/>
  <c r="Q149"/>
  <c r="Q146"/>
  <c r="Q144"/>
  <c r="R140"/>
  <c r="R138"/>
  <c r="R136"/>
  <c r="Q135"/>
  <c r="K170"/>
  <c r="BF170"/>
  <c r="BK169"/>
  <c r="BK167"/>
  <c r="K165"/>
  <c r="BF165"/>
  <c r="BK162"/>
  <c r="K159"/>
  <c r="BF159"/>
  <c r="K157"/>
  <c r="BF157"/>
  <c r="K152"/>
  <c r="BF152"/>
  <c r="K150"/>
  <c r="BF150"/>
  <c r="BK145"/>
  <c r="K140"/>
  <c r="BF140"/>
  <c r="BK136"/>
  <c r="BK160"/>
  <c r="BK155"/>
  <c r="BK153"/>
  <c r="K149"/>
  <c r="BF149"/>
  <c r="BK144"/>
  <c r="K139"/>
  <c r="BF139"/>
  <c r="BK135"/>
  <c i="2" r="Q705"/>
  <c r="Q703"/>
  <c r="R701"/>
  <c r="R700"/>
  <c r="R699"/>
  <c r="R698"/>
  <c r="Q694"/>
  <c r="R692"/>
  <c r="Q691"/>
  <c r="Q689"/>
  <c r="R687"/>
  <c r="R685"/>
  <c r="R684"/>
  <c r="R678"/>
  <c r="R673"/>
  <c r="R666"/>
  <c r="R663"/>
  <c r="R659"/>
  <c r="Q653"/>
  <c r="Q644"/>
  <c r="R640"/>
  <c r="Q634"/>
  <c r="R631"/>
  <c r="R625"/>
  <c r="R620"/>
  <c r="Q613"/>
  <c r="R605"/>
  <c r="Q599"/>
  <c r="R591"/>
  <c r="Q588"/>
  <c r="Q582"/>
  <c r="R576"/>
  <c r="R570"/>
  <c r="K568"/>
  <c r="R566"/>
  <c r="Q565"/>
  <c r="R563"/>
  <c r="Q561"/>
  <c r="Q559"/>
  <c r="R557"/>
  <c r="R555"/>
  <c r="Q555"/>
  <c r="Q550"/>
  <c r="Q548"/>
  <c r="R545"/>
  <c r="Q540"/>
  <c r="Q536"/>
  <c r="R523"/>
  <c r="R519"/>
  <c r="R513"/>
  <c r="Q510"/>
  <c r="Q508"/>
  <c r="Q505"/>
  <c r="Q504"/>
  <c r="Q495"/>
  <c r="R491"/>
  <c r="R484"/>
  <c r="R479"/>
  <c r="Q472"/>
  <c r="Q468"/>
  <c r="Q464"/>
  <c r="Q458"/>
  <c r="Q452"/>
  <c r="Q447"/>
  <c r="R445"/>
  <c r="R441"/>
  <c r="R439"/>
  <c r="Q437"/>
  <c r="R433"/>
  <c r="R422"/>
  <c r="R414"/>
  <c r="R412"/>
  <c r="Q406"/>
  <c r="Q400"/>
  <c r="R396"/>
  <c r="Q392"/>
  <c r="Q388"/>
  <c r="R386"/>
  <c r="Q380"/>
  <c r="Q374"/>
  <c r="K371"/>
  <c r="Q362"/>
  <c r="R358"/>
  <c r="Q357"/>
  <c r="Q355"/>
  <c r="Q352"/>
  <c r="R348"/>
  <c r="Q344"/>
  <c r="Q336"/>
  <c r="R331"/>
  <c r="R324"/>
  <c r="R313"/>
  <c r="R306"/>
  <c r="R299"/>
  <c r="Q294"/>
  <c r="R274"/>
  <c r="R270"/>
  <c r="R261"/>
  <c r="R256"/>
  <c r="R250"/>
  <c r="Q246"/>
  <c r="R239"/>
  <c r="R236"/>
  <c r="R233"/>
  <c r="Q223"/>
  <c r="R218"/>
  <c r="Q195"/>
  <c r="Q189"/>
  <c r="R182"/>
  <c r="R175"/>
  <c r="R167"/>
  <c r="R161"/>
  <c r="Q157"/>
  <c r="Q155"/>
  <c r="Q151"/>
  <c r="R703"/>
  <c r="Q698"/>
  <c r="Q697"/>
  <c r="Q696"/>
  <c r="R694"/>
  <c r="R691"/>
  <c r="R689"/>
  <c r="Q687"/>
  <c r="Q684"/>
  <c r="Q678"/>
  <c r="Q673"/>
  <c r="Q666"/>
  <c r="Q663"/>
  <c r="Q659"/>
  <c r="R653"/>
  <c r="Q650"/>
  <c r="R644"/>
  <c r="Q640"/>
  <c r="R634"/>
  <c r="Q631"/>
  <c r="Q625"/>
  <c r="Q620"/>
  <c r="R613"/>
  <c r="Q605"/>
  <c r="R599"/>
  <c r="Q591"/>
  <c r="R582"/>
  <c r="Q576"/>
  <c r="Q570"/>
  <c r="Q567"/>
  <c r="R564"/>
  <c r="R562"/>
  <c r="Q560"/>
  <c r="R558"/>
  <c r="Q556"/>
  <c r="R551"/>
  <c r="Q549"/>
  <c r="R547"/>
  <c r="Q546"/>
  <c r="Q542"/>
  <c r="R539"/>
  <c r="Q533"/>
  <c r="Q522"/>
  <c r="R516"/>
  <c r="Q511"/>
  <c r="R509"/>
  <c r="Q506"/>
  <c r="R504"/>
  <c r="R495"/>
  <c r="Q491"/>
  <c r="R486"/>
  <c r="Q484"/>
  <c r="Q479"/>
  <c r="R472"/>
  <c r="R464"/>
  <c r="R458"/>
  <c r="R452"/>
  <c r="R447"/>
  <c r="Q445"/>
  <c r="Q441"/>
  <c r="Q439"/>
  <c r="R437"/>
  <c r="Q433"/>
  <c r="Q422"/>
  <c r="Q414"/>
  <c r="Q412"/>
  <c r="R406"/>
  <c r="R400"/>
  <c r="R392"/>
  <c r="R388"/>
  <c r="Q386"/>
  <c r="R380"/>
  <c r="R374"/>
  <c r="R365"/>
  <c r="R359"/>
  <c r="Q356"/>
  <c r="R354"/>
  <c r="Q349"/>
  <c r="R347"/>
  <c r="Q340"/>
  <c r="Q335"/>
  <c r="R327"/>
  <c r="Q318"/>
  <c r="Q309"/>
  <c r="Q302"/>
  <c r="Q295"/>
  <c r="R284"/>
  <c r="Q275"/>
  <c r="R269"/>
  <c r="R265"/>
  <c r="Q259"/>
  <c r="R253"/>
  <c r="Q247"/>
  <c r="R245"/>
  <c r="Q242"/>
  <c r="R238"/>
  <c r="Q233"/>
  <c r="R226"/>
  <c r="R219"/>
  <c r="R214"/>
  <c r="Q209"/>
  <c r="Q206"/>
  <c r="Q205"/>
  <c r="Q202"/>
  <c r="Q199"/>
  <c r="Q198"/>
  <c r="Q197"/>
  <c r="Q196"/>
  <c r="R192"/>
  <c r="Q186"/>
  <c r="Q178"/>
  <c r="Q170"/>
  <c r="R163"/>
  <c r="R158"/>
  <c r="R156"/>
  <c i="1" r="AU94"/>
  <c i="2" r="BK690"/>
  <c r="K685"/>
  <c r="BF685"/>
  <c r="BK678"/>
  <c r="K668"/>
  <c r="BF668"/>
  <c r="BK664"/>
  <c r="K659"/>
  <c r="BF659"/>
  <c r="BK646"/>
  <c r="BK634"/>
  <c r="BK631"/>
  <c r="K616"/>
  <c r="BF616"/>
  <c r="BK595"/>
  <c r="K582"/>
  <c r="BF582"/>
  <c r="BK570"/>
  <c r="BK567"/>
  <c r="K565"/>
  <c r="BF565"/>
  <c r="BK559"/>
  <c r="K557"/>
  <c r="BF557"/>
  <c r="K551"/>
  <c r="BF551"/>
  <c r="K547"/>
  <c r="BF547"/>
  <c r="K536"/>
  <c r="BF536"/>
  <c r="BK519"/>
  <c r="K509"/>
  <c r="BF509"/>
  <c r="BK508"/>
  <c r="BK498"/>
  <c r="BK491"/>
  <c r="K484"/>
  <c r="BF484"/>
  <c r="K478"/>
  <c r="BF478"/>
  <c r="BK449"/>
  <c r="K446"/>
  <c r="BF446"/>
  <c r="BK440"/>
  <c r="BK438"/>
  <c r="BK409"/>
  <c r="BK397"/>
  <c r="K387"/>
  <c r="BF387"/>
  <c r="K385"/>
  <c r="BF385"/>
  <c r="BK348"/>
  <c r="BK335"/>
  <c r="K309"/>
  <c r="BF309"/>
  <c r="K295"/>
  <c r="BF295"/>
  <c r="BK261"/>
  <c r="BK250"/>
  <c r="BK239"/>
  <c r="BK229"/>
  <c r="BK218"/>
  <c r="BK202"/>
  <c r="BK196"/>
  <c r="BK186"/>
  <c r="BK170"/>
  <c r="K157"/>
  <c r="BF157"/>
  <c r="BK151"/>
  <c r="BK704"/>
  <c r="BK700"/>
  <c r="BK698"/>
  <c r="K693"/>
  <c r="BF693"/>
  <c r="BK688"/>
  <c r="BK684"/>
  <c r="BK662"/>
  <c r="K653"/>
  <c r="BF653"/>
  <c r="BK640"/>
  <c r="BK628"/>
  <c r="BK620"/>
  <c r="BK607"/>
  <c r="K599"/>
  <c r="BF599"/>
  <c r="K588"/>
  <c r="BF588"/>
  <c r="BK576"/>
  <c r="BK562"/>
  <c r="K558"/>
  <c r="BF558"/>
  <c r="K553"/>
  <c r="BF553"/>
  <c r="K548"/>
  <c r="BF548"/>
  <c r="BK545"/>
  <c r="K539"/>
  <c r="BF539"/>
  <c r="BK522"/>
  <c r="K510"/>
  <c r="BF510"/>
  <c r="BK492"/>
  <c r="BK481"/>
  <c r="BK467"/>
  <c r="K455"/>
  <c r="BF455"/>
  <c r="K447"/>
  <c r="BF447"/>
  <c r="K441"/>
  <c r="BF441"/>
  <c r="BK436"/>
  <c r="BK422"/>
  <c r="BK417"/>
  <c r="BK413"/>
  <c r="K392"/>
  <c r="BF392"/>
  <c r="BK389"/>
  <c r="K380"/>
  <c r="BF380"/>
  <c r="K374"/>
  <c r="BF374"/>
  <c r="BK365"/>
  <c r="BK359"/>
  <c r="BK357"/>
  <c r="BK355"/>
  <c r="K349"/>
  <c r="BF349"/>
  <c r="K340"/>
  <c r="BF340"/>
  <c r="K331"/>
  <c r="BF331"/>
  <c r="BK318"/>
  <c r="K313"/>
  <c r="BF313"/>
  <c r="BK294"/>
  <c r="BK284"/>
  <c r="BK274"/>
  <c r="BK265"/>
  <c r="BK247"/>
  <c r="BK242"/>
  <c r="BK233"/>
  <c r="BK219"/>
  <c r="BK209"/>
  <c r="BK199"/>
  <c r="BK195"/>
  <c r="BK182"/>
  <c r="K167"/>
  <c r="BF167"/>
  <c r="BK158"/>
  <c i="3" r="R225"/>
  <c r="R223"/>
  <c r="R220"/>
  <c r="R218"/>
  <c r="Q216"/>
  <c r="Q215"/>
  <c r="Q214"/>
  <c r="Q213"/>
  <c r="R211"/>
  <c r="R208"/>
  <c r="R206"/>
  <c r="R204"/>
  <c r="Q202"/>
  <c r="R200"/>
  <c r="Q198"/>
  <c r="Q196"/>
  <c r="Q194"/>
  <c r="Q191"/>
  <c r="Q189"/>
  <c r="R187"/>
  <c r="R185"/>
  <c r="R183"/>
  <c r="K182"/>
  <c r="R180"/>
  <c r="R178"/>
  <c r="R176"/>
  <c r="Q174"/>
  <c r="R173"/>
  <c r="R171"/>
  <c r="R167"/>
  <c r="Q165"/>
  <c r="Q164"/>
  <c r="Q162"/>
  <c r="R160"/>
  <c r="R158"/>
  <c r="Q156"/>
  <c r="R153"/>
  <c r="Q152"/>
  <c r="Q150"/>
  <c r="R147"/>
  <c r="Q146"/>
  <c r="Q144"/>
  <c r="Q142"/>
  <c r="R140"/>
  <c r="Q138"/>
  <c r="R136"/>
  <c r="Q134"/>
  <c r="R132"/>
  <c r="R224"/>
  <c r="Q222"/>
  <c r="Q219"/>
  <c r="R217"/>
  <c r="K216"/>
  <c r="Q211"/>
  <c r="Q208"/>
  <c r="Q206"/>
  <c r="Q204"/>
  <c r="R202"/>
  <c r="Q200"/>
  <c r="R198"/>
  <c r="R196"/>
  <c r="R194"/>
  <c r="R192"/>
  <c r="R191"/>
  <c r="R189"/>
  <c r="Q187"/>
  <c r="Q185"/>
  <c r="Q183"/>
  <c r="R181"/>
  <c r="R179"/>
  <c r="R177"/>
  <c r="R175"/>
  <c r="Q173"/>
  <c r="Q171"/>
  <c r="Q168"/>
  <c r="Q166"/>
  <c r="R164"/>
  <c r="R162"/>
  <c r="Q160"/>
  <c r="Q158"/>
  <c r="R156"/>
  <c r="R154"/>
  <c r="R151"/>
  <c r="R150"/>
  <c r="Q149"/>
  <c r="Q147"/>
  <c r="R144"/>
  <c r="R142"/>
  <c r="Q141"/>
  <c r="R138"/>
  <c r="Q136"/>
  <c r="R133"/>
  <c r="BK225"/>
  <c r="K219"/>
  <c r="BF219"/>
  <c r="BK212"/>
  <c r="BK209"/>
  <c r="BK207"/>
  <c r="BK205"/>
  <c r="BK203"/>
  <c r="K200"/>
  <c r="BF200"/>
  <c r="BK199"/>
  <c r="BK197"/>
  <c r="K195"/>
  <c r="BF195"/>
  <c r="BK193"/>
  <c r="K191"/>
  <c r="BF191"/>
  <c r="BK189"/>
  <c r="K187"/>
  <c r="BF187"/>
  <c r="BK185"/>
  <c r="K183"/>
  <c r="BF183"/>
  <c r="BK181"/>
  <c r="K179"/>
  <c r="BF179"/>
  <c r="BK177"/>
  <c r="BK175"/>
  <c r="K173"/>
  <c r="BF173"/>
  <c r="BK171"/>
  <c r="BK169"/>
  <c r="K167"/>
  <c r="BF167"/>
  <c r="BK165"/>
  <c r="K162"/>
  <c r="BF162"/>
  <c r="BK160"/>
  <c r="K158"/>
  <c r="BF158"/>
  <c r="K157"/>
  <c r="BF157"/>
  <c r="BK155"/>
  <c r="K153"/>
  <c r="BF153"/>
  <c r="K151"/>
  <c r="BF151"/>
  <c r="K149"/>
  <c r="BF149"/>
  <c r="BK146"/>
  <c r="K145"/>
  <c r="BF145"/>
  <c r="BK143"/>
  <c r="K140"/>
  <c r="BF140"/>
  <c r="K138"/>
  <c r="BF138"/>
  <c r="BK136"/>
  <c r="K134"/>
  <c r="BF134"/>
  <c r="BK132"/>
  <c r="K223"/>
  <c r="BF223"/>
  <c r="K218"/>
  <c r="BF218"/>
  <c r="BK216"/>
  <c r="BK213"/>
  <c i="4" r="R181"/>
  <c r="R179"/>
  <c r="R177"/>
  <c r="Q175"/>
  <c r="Q172"/>
  <c r="R170"/>
  <c r="R168"/>
  <c r="Q166"/>
  <c r="R164"/>
  <c r="R162"/>
  <c r="R160"/>
  <c r="Q158"/>
  <c r="Q156"/>
  <c r="Q154"/>
  <c r="R151"/>
  <c r="R149"/>
  <c r="Q147"/>
  <c r="R145"/>
  <c r="R144"/>
  <c r="Q142"/>
  <c r="R139"/>
  <c r="R137"/>
  <c r="Q135"/>
  <c r="R133"/>
  <c r="R131"/>
  <c r="R182"/>
  <c r="R180"/>
  <c r="R178"/>
  <c r="R176"/>
  <c r="R174"/>
  <c r="Q171"/>
  <c r="Q169"/>
  <c r="Q167"/>
  <c r="R165"/>
  <c r="Q163"/>
  <c r="Q161"/>
  <c r="Q159"/>
  <c r="Q157"/>
  <c r="R155"/>
  <c r="Q153"/>
  <c r="Q151"/>
  <c r="Q149"/>
  <c r="R147"/>
  <c r="Q145"/>
  <c r="Q143"/>
  <c r="R141"/>
  <c r="Q139"/>
  <c r="Q137"/>
  <c r="R135"/>
  <c r="Q133"/>
  <c r="Q131"/>
  <c r="R130"/>
  <c r="BK178"/>
  <c r="BK174"/>
  <c r="K169"/>
  <c r="BF169"/>
  <c r="K166"/>
  <c r="BF166"/>
  <c r="K163"/>
  <c r="BF163"/>
  <c r="BK159"/>
  <c r="K156"/>
  <c r="BF156"/>
  <c r="K153"/>
  <c r="BF153"/>
  <c r="K150"/>
  <c r="BF150"/>
  <c r="K147"/>
  <c r="BF147"/>
  <c r="K141"/>
  <c r="BF141"/>
  <c r="BK138"/>
  <c r="BK134"/>
  <c r="BK130"/>
  <c r="BK180"/>
  <c r="BK177"/>
  <c r="BK171"/>
  <c r="K167"/>
  <c r="BF167"/>
  <c r="K162"/>
  <c r="BF162"/>
  <c r="BK158"/>
  <c r="K152"/>
  <c r="BF152"/>
  <c r="BK146"/>
  <c r="BK144"/>
  <c r="BK139"/>
  <c r="K136"/>
  <c r="BF136"/>
  <c r="BK132"/>
  <c i="5" r="R236"/>
  <c r="Q234"/>
  <c r="Q230"/>
  <c r="Q228"/>
  <c r="R226"/>
  <c r="Q224"/>
  <c r="R221"/>
  <c r="R219"/>
  <c r="R217"/>
  <c r="Q215"/>
  <c r="R213"/>
  <c r="Q211"/>
  <c r="Q209"/>
  <c r="Q206"/>
  <c r="Q203"/>
  <c r="R201"/>
  <c r="Q199"/>
  <c r="R196"/>
  <c r="R195"/>
  <c r="Q193"/>
  <c r="Q192"/>
  <c r="R191"/>
  <c r="R190"/>
  <c r="R189"/>
  <c r="R188"/>
  <c r="R187"/>
  <c r="Q184"/>
  <c r="R182"/>
  <c r="R180"/>
  <c r="Q178"/>
  <c r="R176"/>
  <c r="R174"/>
  <c r="R172"/>
  <c r="R170"/>
  <c r="Q168"/>
  <c r="R166"/>
  <c r="R164"/>
  <c r="R162"/>
  <c r="Q160"/>
  <c r="Q158"/>
  <c r="Q155"/>
  <c r="R153"/>
  <c r="Q151"/>
  <c r="R148"/>
  <c r="R146"/>
  <c r="Q143"/>
  <c r="Q141"/>
  <c r="Q139"/>
  <c r="Q236"/>
  <c r="R234"/>
  <c r="R230"/>
  <c r="R228"/>
  <c r="Q226"/>
  <c r="R224"/>
  <c r="Q221"/>
  <c r="Q219"/>
  <c r="Q217"/>
  <c r="R215"/>
  <c r="Q213"/>
  <c r="R211"/>
  <c r="R209"/>
  <c r="R207"/>
  <c r="R206"/>
  <c r="R204"/>
  <c r="R203"/>
  <c r="R200"/>
  <c r="R199"/>
  <c r="Q198"/>
  <c r="Q187"/>
  <c r="R184"/>
  <c r="Q182"/>
  <c r="Q180"/>
  <c r="R178"/>
  <c r="Q176"/>
  <c r="Q174"/>
  <c r="Q172"/>
  <c r="Q170"/>
  <c r="R168"/>
  <c r="Q166"/>
  <c r="R165"/>
  <c r="Q163"/>
  <c r="Q161"/>
  <c r="Q159"/>
  <c r="R157"/>
  <c r="R154"/>
  <c r="R152"/>
  <c r="R150"/>
  <c r="Q147"/>
  <c r="R144"/>
  <c r="Q142"/>
  <c r="Q140"/>
  <c r="BK237"/>
  <c r="K235"/>
  <c r="BF235"/>
  <c r="BK231"/>
  <c r="K229"/>
  <c r="BF229"/>
  <c r="BK222"/>
  <c r="BK218"/>
  <c r="BK211"/>
  <c r="K209"/>
  <c r="BF209"/>
  <c r="K207"/>
  <c r="BF207"/>
  <c r="K203"/>
  <c r="BF203"/>
  <c r="BK198"/>
  <c r="BK195"/>
  <c r="BK190"/>
  <c r="BK181"/>
  <c r="BK177"/>
  <c r="K175"/>
  <c r="BF175"/>
  <c r="BK173"/>
  <c r="BK169"/>
  <c r="BK166"/>
  <c r="K161"/>
  <c r="BF161"/>
  <c r="K157"/>
  <c r="BF157"/>
  <c r="BK154"/>
  <c r="K150"/>
  <c r="BF150"/>
  <c r="K144"/>
  <c r="BF144"/>
  <c r="K228"/>
  <c r="BF228"/>
  <c r="BK226"/>
  <c r="BK224"/>
  <c r="K219"/>
  <c r="BF219"/>
  <c r="K216"/>
  <c r="BF216"/>
  <c r="K214"/>
  <c r="BF214"/>
  <c r="K206"/>
  <c r="BF206"/>
  <c r="BK202"/>
  <c r="BK200"/>
  <c r="BK193"/>
  <c r="BK189"/>
  <c r="BK186"/>
  <c r="BK183"/>
  <c r="K179"/>
  <c r="BF179"/>
  <c r="K172"/>
  <c r="BF172"/>
  <c r="BK168"/>
  <c r="BK163"/>
  <c r="BK160"/>
  <c r="K155"/>
  <c r="BF155"/>
  <c r="BK151"/>
  <c r="BK146"/>
  <c r="BK141"/>
  <c i="6" r="R170"/>
  <c r="Q167"/>
  <c r="R165"/>
  <c r="R162"/>
  <c r="R159"/>
  <c r="R158"/>
  <c r="Q155"/>
  <c r="Q153"/>
  <c r="Q152"/>
  <c r="Q150"/>
  <c r="R148"/>
  <c r="R145"/>
  <c r="Q143"/>
  <c r="Q140"/>
  <c r="Q138"/>
  <c r="Q136"/>
  <c r="Q170"/>
  <c r="R167"/>
  <c r="Q165"/>
  <c r="Q162"/>
  <c r="R160"/>
  <c r="Q158"/>
  <c r="Q156"/>
  <c r="Q154"/>
  <c r="R150"/>
  <c r="Q148"/>
  <c r="Q145"/>
  <c r="R143"/>
  <c r="Q141"/>
  <c r="Q139"/>
  <c r="R137"/>
  <c r="BK166"/>
  <c r="BK164"/>
  <c r="BK161"/>
  <c r="BK158"/>
  <c r="K156"/>
  <c r="BF156"/>
  <c r="BK151"/>
  <c r="K148"/>
  <c r="BF148"/>
  <c r="K143"/>
  <c r="BF143"/>
  <c r="K137"/>
  <c r="BF137"/>
  <c r="K154"/>
  <c r="BF154"/>
  <c r="BK146"/>
  <c r="K141"/>
  <c r="BF141"/>
  <c r="K138"/>
  <c r="BF138"/>
  <c i="2" l="1" r="T150"/>
  <c r="X150"/>
  <c r="R150"/>
  <c r="T166"/>
  <c r="X166"/>
  <c r="R166"/>
  <c r="J99"/>
  <c r="T185"/>
  <c r="X185"/>
  <c r="R185"/>
  <c r="J100"/>
  <c r="T232"/>
  <c r="X232"/>
  <c r="R232"/>
  <c r="J101"/>
  <c r="T260"/>
  <c r="X260"/>
  <c r="R260"/>
  <c r="J102"/>
  <c r="T339"/>
  <c r="X339"/>
  <c r="R339"/>
  <c r="J103"/>
  <c r="T451"/>
  <c r="V451"/>
  <c r="Q451"/>
  <c r="I106"/>
  <c r="V480"/>
  <c r="Q480"/>
  <c r="I107"/>
  <c r="X487"/>
  <c r="R487"/>
  <c r="J108"/>
  <c r="T507"/>
  <c r="X507"/>
  <c r="V512"/>
  <c r="Q512"/>
  <c r="I110"/>
  <c r="V541"/>
  <c r="R541"/>
  <c r="J111"/>
  <c r="V569"/>
  <c r="Q569"/>
  <c r="I112"/>
  <c r="V606"/>
  <c r="Q606"/>
  <c r="I113"/>
  <c r="V624"/>
  <c r="Q624"/>
  <c r="I114"/>
  <c r="V645"/>
  <c r="Q645"/>
  <c r="I115"/>
  <c r="V667"/>
  <c r="Q667"/>
  <c r="I116"/>
  <c r="BK677"/>
  <c r="K677"/>
  <c r="K117"/>
  <c r="V677"/>
  <c r="Q677"/>
  <c r="I117"/>
  <c r="V683"/>
  <c r="R683"/>
  <c r="J118"/>
  <c i="3" r="T131"/>
  <c r="X131"/>
  <c r="R131"/>
  <c r="T170"/>
  <c r="X170"/>
  <c r="Q170"/>
  <c r="I98"/>
  <c r="V210"/>
  <c r="Q210"/>
  <c r="I99"/>
  <c r="V221"/>
  <c r="Q221"/>
  <c r="I100"/>
  <c i="4" r="T129"/>
  <c r="X129"/>
  <c r="R129"/>
  <c r="J97"/>
  <c r="T173"/>
  <c r="X173"/>
  <c r="Q173"/>
  <c r="I98"/>
  <c i="5" r="V138"/>
  <c r="Q138"/>
  <c r="BK145"/>
  <c r="K145"/>
  <c r="K99"/>
  <c r="V145"/>
  <c r="Q145"/>
  <c r="I99"/>
  <c r="V149"/>
  <c r="Q149"/>
  <c r="I100"/>
  <c r="X156"/>
  <c r="R156"/>
  <c r="J101"/>
  <c r="T185"/>
  <c r="X185"/>
  <c r="R185"/>
  <c r="J102"/>
  <c r="T194"/>
  <c r="V194"/>
  <c r="Q194"/>
  <c r="I103"/>
  <c r="V223"/>
  <c r="R223"/>
  <c r="J104"/>
  <c r="V233"/>
  <c r="V232"/>
  <c r="R233"/>
  <c r="R232"/>
  <c r="J105"/>
  <c i="6" r="T134"/>
  <c r="X134"/>
  <c r="R134"/>
  <c r="T142"/>
  <c r="X142"/>
  <c r="R142"/>
  <c r="J99"/>
  <c r="T147"/>
  <c r="X147"/>
  <c r="R147"/>
  <c r="J100"/>
  <c i="2" r="V150"/>
  <c r="Q150"/>
  <c r="V166"/>
  <c r="Q166"/>
  <c r="I99"/>
  <c r="V185"/>
  <c r="Q185"/>
  <c r="I100"/>
  <c r="V232"/>
  <c r="Q232"/>
  <c r="I101"/>
  <c r="V260"/>
  <c r="Q260"/>
  <c r="I102"/>
  <c r="V339"/>
  <c r="Q339"/>
  <c r="I103"/>
  <c r="X451"/>
  <c r="R451"/>
  <c r="J106"/>
  <c r="T480"/>
  <c r="X480"/>
  <c r="R480"/>
  <c r="J107"/>
  <c r="T487"/>
  <c r="V487"/>
  <c r="Q487"/>
  <c r="I108"/>
  <c r="V507"/>
  <c r="Q507"/>
  <c r="I109"/>
  <c r="R507"/>
  <c r="J109"/>
  <c r="T512"/>
  <c r="X512"/>
  <c r="R512"/>
  <c r="J110"/>
  <c r="T541"/>
  <c r="X541"/>
  <c r="Q541"/>
  <c r="I111"/>
  <c r="T569"/>
  <c r="X569"/>
  <c r="R569"/>
  <c r="J112"/>
  <c r="T606"/>
  <c r="X606"/>
  <c r="R606"/>
  <c r="J113"/>
  <c r="T624"/>
  <c r="X624"/>
  <c r="R624"/>
  <c r="J114"/>
  <c r="T645"/>
  <c r="X645"/>
  <c r="R645"/>
  <c r="J115"/>
  <c r="T667"/>
  <c r="X667"/>
  <c r="R667"/>
  <c r="J116"/>
  <c r="T677"/>
  <c r="X677"/>
  <c r="R677"/>
  <c r="J117"/>
  <c r="T683"/>
  <c r="X683"/>
  <c r="Q683"/>
  <c r="I118"/>
  <c i="3" r="V131"/>
  <c r="Q131"/>
  <c r="I97"/>
  <c r="V170"/>
  <c r="R170"/>
  <c r="J98"/>
  <c r="T210"/>
  <c r="X210"/>
  <c r="R210"/>
  <c r="J99"/>
  <c r="T221"/>
  <c r="X221"/>
  <c r="R221"/>
  <c r="J100"/>
  <c i="4" r="V129"/>
  <c r="Q129"/>
  <c r="Q128"/>
  <c r="I96"/>
  <c r="K31"/>
  <c i="1" r="AS97"/>
  <c i="4" r="V173"/>
  <c r="R173"/>
  <c r="J98"/>
  <c i="5" r="T138"/>
  <c r="X138"/>
  <c r="R138"/>
  <c r="T145"/>
  <c r="X145"/>
  <c r="R145"/>
  <c r="J99"/>
  <c r="T149"/>
  <c r="X149"/>
  <c r="R149"/>
  <c r="J100"/>
  <c r="T156"/>
  <c r="V156"/>
  <c r="Q156"/>
  <c r="I101"/>
  <c r="V185"/>
  <c r="Q185"/>
  <c r="I102"/>
  <c r="X194"/>
  <c r="R194"/>
  <c r="J103"/>
  <c r="T223"/>
  <c r="X223"/>
  <c r="Q223"/>
  <c r="I104"/>
  <c r="T233"/>
  <c r="T232"/>
  <c r="X233"/>
  <c r="X232"/>
  <c r="Q233"/>
  <c r="Q232"/>
  <c r="I105"/>
  <c i="6" r="V134"/>
  <c r="Q134"/>
  <c r="V142"/>
  <c r="Q142"/>
  <c r="I99"/>
  <c r="V147"/>
  <c r="Q147"/>
  <c r="I100"/>
  <c r="T163"/>
  <c r="V163"/>
  <c r="X163"/>
  <c r="Q163"/>
  <c r="I101"/>
  <c r="R163"/>
  <c r="J101"/>
  <c r="T168"/>
  <c r="V168"/>
  <c r="X168"/>
  <c r="Q168"/>
  <c r="I102"/>
  <c r="R168"/>
  <c r="J102"/>
  <c i="2" r="BK448"/>
  <c r="K448"/>
  <c r="K104"/>
  <c r="Q448"/>
  <c r="I104"/>
  <c r="R448"/>
  <c r="J104"/>
  <c i="6" r="E85"/>
  <c r="J89"/>
  <c r="F92"/>
  <c r="J92"/>
  <c i="5" r="E85"/>
  <c r="F92"/>
  <c r="J92"/>
  <c r="J130"/>
  <c r="BF166"/>
  <c i="4" r="J89"/>
  <c r="J92"/>
  <c r="E118"/>
  <c r="F92"/>
  <c r="BF131"/>
  <c i="3" r="E85"/>
  <c r="J89"/>
  <c r="J92"/>
  <c r="BF216"/>
  <c r="F92"/>
  <c r="BF182"/>
  <c i="2" r="J89"/>
  <c r="J92"/>
  <c r="BF371"/>
  <c r="E85"/>
  <c r="F92"/>
  <c r="BF568"/>
  <c r="K151"/>
  <c r="BF151"/>
  <c r="BK156"/>
  <c r="K163"/>
  <c r="BF163"/>
  <c r="K170"/>
  <c r="BF170"/>
  <c r="BK192"/>
  <c r="K198"/>
  <c r="BF198"/>
  <c r="K206"/>
  <c r="BF206"/>
  <c r="K218"/>
  <c r="BF218"/>
  <c r="K233"/>
  <c r="BF233"/>
  <c r="K245"/>
  <c r="BF245"/>
  <c r="K247"/>
  <c r="BF247"/>
  <c r="K269"/>
  <c r="BF269"/>
  <c r="K294"/>
  <c r="BF294"/>
  <c r="K306"/>
  <c r="BF306"/>
  <c r="BK327"/>
  <c r="BK340"/>
  <c r="K352"/>
  <c r="BF352"/>
  <c r="K358"/>
  <c r="BF358"/>
  <c r="K377"/>
  <c r="BF377"/>
  <c r="BK388"/>
  <c r="BK400"/>
  <c r="K413"/>
  <c r="BF413"/>
  <c r="K422"/>
  <c r="BF422"/>
  <c r="K438"/>
  <c r="BF438"/>
  <c r="BK444"/>
  <c r="BK447"/>
  <c r="BK464"/>
  <c r="BK479"/>
  <c r="BK488"/>
  <c r="K498"/>
  <c r="BF498"/>
  <c r="K508"/>
  <c r="BF508"/>
  <c r="K513"/>
  <c r="BF513"/>
  <c r="BK533"/>
  <c r="K545"/>
  <c r="BF545"/>
  <c r="BK549"/>
  <c r="BK553"/>
  <c r="K559"/>
  <c r="BF559"/>
  <c r="BK563"/>
  <c r="K567"/>
  <c r="BF567"/>
  <c r="BK585"/>
  <c r="BK599"/>
  <c r="BK613"/>
  <c r="BK616"/>
  <c r="BK632"/>
  <c r="K644"/>
  <c r="BF644"/>
  <c r="BK659"/>
  <c r="K666"/>
  <c r="BF666"/>
  <c r="K676"/>
  <c r="BF676"/>
  <c r="K688"/>
  <c r="BF688"/>
  <c r="K690"/>
  <c r="BF690"/>
  <c r="K694"/>
  <c r="BF694"/>
  <c r="K698"/>
  <c r="BF698"/>
  <c r="K158"/>
  <c r="BF158"/>
  <c r="K270"/>
  <c r="BF270"/>
  <c r="K412"/>
  <c r="BF412"/>
  <c r="K467"/>
  <c r="BF467"/>
  <c r="K620"/>
  <c r="BF620"/>
  <c r="K699"/>
  <c r="BF699"/>
  <c r="K702"/>
  <c r="BF702"/>
  <c r="K175"/>
  <c r="BF175"/>
  <c r="K189"/>
  <c r="BF189"/>
  <c r="K197"/>
  <c r="BF197"/>
  <c r="K205"/>
  <c r="BF205"/>
  <c r="K219"/>
  <c r="BF219"/>
  <c r="K229"/>
  <c r="BF229"/>
  <c r="K239"/>
  <c r="BF239"/>
  <c r="K250"/>
  <c r="BF250"/>
  <c r="K265"/>
  <c r="BF265"/>
  <c r="K284"/>
  <c r="BF284"/>
  <c r="K302"/>
  <c r="BF302"/>
  <c r="K324"/>
  <c r="BF324"/>
  <c r="K336"/>
  <c r="BF336"/>
  <c r="BK349"/>
  <c r="K357"/>
  <c r="BF357"/>
  <c r="K365"/>
  <c r="BF365"/>
  <c r="BK380"/>
  <c r="BK392"/>
  <c r="BK403"/>
  <c r="K414"/>
  <c r="BF414"/>
  <c r="K433"/>
  <c r="BF433"/>
  <c r="BK439"/>
  <c r="K445"/>
  <c r="BF445"/>
  <c r="BK458"/>
  <c r="BK468"/>
  <c r="K481"/>
  <c r="BF481"/>
  <c r="K491"/>
  <c r="BF491"/>
  <c r="K504"/>
  <c r="BF504"/>
  <c r="BK509"/>
  <c r="K516"/>
  <c r="BF516"/>
  <c r="BK536"/>
  <c r="K546"/>
  <c r="BF546"/>
  <c r="K555"/>
  <c r="BF555"/>
  <c r="BK558"/>
  <c r="BK560"/>
  <c r="K564"/>
  <c r="BF564"/>
  <c r="BK579"/>
  <c r="BK588"/>
  <c r="K602"/>
  <c r="BF602"/>
  <c r="K623"/>
  <c r="BF623"/>
  <c r="K631"/>
  <c r="BF631"/>
  <c r="K641"/>
  <c r="BF641"/>
  <c r="BK656"/>
  <c r="K664"/>
  <c r="BF664"/>
  <c r="K678"/>
  <c r="BF678"/>
  <c r="BK685"/>
  <c r="BK689"/>
  <c r="K696"/>
  <c r="BF696"/>
  <c r="K703"/>
  <c r="BF703"/>
  <c r="K242"/>
  <c r="BF242"/>
  <c r="K318"/>
  <c r="BF318"/>
  <c r="K389"/>
  <c r="BF389"/>
  <c r="K542"/>
  <c r="BF542"/>
  <c r="K576"/>
  <c r="BF576"/>
  <c r="K692"/>
  <c r="BF692"/>
  <c r="K704"/>
  <c r="BF704"/>
  <c i="3" r="BK134"/>
  <c r="BK138"/>
  <c r="BK141"/>
  <c r="BK147"/>
  <c r="BK151"/>
  <c r="K155"/>
  <c r="BF155"/>
  <c r="K160"/>
  <c r="BF160"/>
  <c r="K165"/>
  <c r="BF165"/>
  <c r="K169"/>
  <c r="BF169"/>
  <c r="K174"/>
  <c r="BF174"/>
  <c r="BK179"/>
  <c r="K185"/>
  <c r="BF185"/>
  <c r="BK190"/>
  <c r="K194"/>
  <c r="BF194"/>
  <c r="K198"/>
  <c r="BF198"/>
  <c r="BK202"/>
  <c r="K206"/>
  <c r="BF206"/>
  <c r="BK211"/>
  <c r="BK217"/>
  <c r="K222"/>
  <c r="BF222"/>
  <c r="K146"/>
  <c r="BF146"/>
  <c r="K188"/>
  <c r="BF188"/>
  <c i="2" r="K37"/>
  <c i="1" r="AX95"/>
  <c i="3" r="K133"/>
  <c r="BF133"/>
  <c r="K137"/>
  <c r="BF137"/>
  <c r="K142"/>
  <c r="BF142"/>
  <c r="BK145"/>
  <c r="K150"/>
  <c r="BF150"/>
  <c r="K154"/>
  <c r="BF154"/>
  <c r="BK158"/>
  <c r="BK164"/>
  <c r="K168"/>
  <c r="BF168"/>
  <c r="BK173"/>
  <c r="BK180"/>
  <c r="K186"/>
  <c r="BF186"/>
  <c r="BK191"/>
  <c r="K193"/>
  <c r="BF193"/>
  <c r="K197"/>
  <c r="BF197"/>
  <c r="K204"/>
  <c r="BF204"/>
  <c r="K205"/>
  <c r="BF205"/>
  <c r="K212"/>
  <c r="BF212"/>
  <c r="BK220"/>
  <c r="BK223"/>
  <c r="BK221"/>
  <c r="K221"/>
  <c r="K100"/>
  <c r="K161"/>
  <c r="BF161"/>
  <c r="K214"/>
  <c r="BF214"/>
  <c i="2" r="F37"/>
  <c i="1" r="BB95"/>
  <c i="2" r="F41"/>
  <c i="1" r="BF95"/>
  <c i="4" r="K140"/>
  <c r="BF140"/>
  <c r="BK145"/>
  <c r="BK149"/>
  <c r="BK152"/>
  <c r="K158"/>
  <c r="BF158"/>
  <c r="BK164"/>
  <c r="K168"/>
  <c r="BF168"/>
  <c r="K172"/>
  <c r="BF172"/>
  <c r="K177"/>
  <c r="BF177"/>
  <c r="BK181"/>
  <c i="3" r="F40"/>
  <c i="1" r="BE96"/>
  <c i="4" r="K132"/>
  <c r="BF132"/>
  <c r="K133"/>
  <c r="BF133"/>
  <c r="K134"/>
  <c r="BF134"/>
  <c r="K135"/>
  <c r="BF135"/>
  <c r="K137"/>
  <c r="BF137"/>
  <c r="K138"/>
  <c r="BF138"/>
  <c r="BK141"/>
  <c r="BK142"/>
  <c r="K144"/>
  <c r="BF144"/>
  <c r="K146"/>
  <c r="BF146"/>
  <c r="BK148"/>
  <c r="K151"/>
  <c r="BF151"/>
  <c r="BK153"/>
  <c r="K155"/>
  <c r="BF155"/>
  <c r="K157"/>
  <c r="BF157"/>
  <c r="BK160"/>
  <c r="BK163"/>
  <c r="BK165"/>
  <c r="BK167"/>
  <c r="BK169"/>
  <c r="K171"/>
  <c r="BF171"/>
  <c r="K174"/>
  <c r="BF174"/>
  <c r="BK176"/>
  <c r="K178"/>
  <c r="BF178"/>
  <c r="K180"/>
  <c r="BF180"/>
  <c r="K182"/>
  <c r="BF182"/>
  <c r="K130"/>
  <c r="BF130"/>
  <c r="K159"/>
  <c r="BF159"/>
  <c i="3" r="K37"/>
  <c i="1" r="AX96"/>
  <c i="3" r="F39"/>
  <c i="1" r="BD96"/>
  <c i="5" r="K141"/>
  <c r="BF141"/>
  <c r="K143"/>
  <c r="BF143"/>
  <c r="K146"/>
  <c r="BF146"/>
  <c r="BK150"/>
  <c r="BK152"/>
  <c r="BK155"/>
  <c r="BK158"/>
  <c r="BK161"/>
  <c r="K163"/>
  <c r="BF163"/>
  <c r="K165"/>
  <c r="BF165"/>
  <c r="K168"/>
  <c r="BF168"/>
  <c r="BK170"/>
  <c r="BK172"/>
  <c r="BK175"/>
  <c r="K177"/>
  <c r="BF177"/>
  <c r="BK179"/>
  <c r="K183"/>
  <c r="BF183"/>
  <c r="K186"/>
  <c r="BF186"/>
  <c r="K200"/>
  <c r="BF200"/>
  <c r="BK206"/>
  <c r="K212"/>
  <c r="BF212"/>
  <c r="BK216"/>
  <c r="BK220"/>
  <c r="K226"/>
  <c r="BF226"/>
  <c r="BK230"/>
  <c r="K237"/>
  <c r="BF237"/>
  <c r="K173"/>
  <c r="BF173"/>
  <c r="K191"/>
  <c r="BF191"/>
  <c r="K193"/>
  <c r="BF193"/>
  <c r="K204"/>
  <c r="BF204"/>
  <c i="4" r="F37"/>
  <c i="1" r="BB97"/>
  <c i="4" r="F40"/>
  <c i="1" r="BE97"/>
  <c i="5" r="BK157"/>
  <c r="K162"/>
  <c r="BF162"/>
  <c r="K164"/>
  <c r="BF164"/>
  <c r="K169"/>
  <c r="BF169"/>
  <c r="K176"/>
  <c r="BF176"/>
  <c r="BK180"/>
  <c r="BK182"/>
  <c r="BK187"/>
  <c r="BK185"/>
  <c r="K185"/>
  <c r="K102"/>
  <c r="BK201"/>
  <c r="BK207"/>
  <c r="K211"/>
  <c r="BF211"/>
  <c r="K215"/>
  <c r="BF215"/>
  <c r="K217"/>
  <c r="BF217"/>
  <c r="BK221"/>
  <c r="K227"/>
  <c r="BF227"/>
  <c r="K231"/>
  <c r="BF231"/>
  <c r="K154"/>
  <c r="BF154"/>
  <c r="K190"/>
  <c r="BF190"/>
  <c r="K195"/>
  <c r="BF195"/>
  <c r="K205"/>
  <c r="BF205"/>
  <c i="4" r="K37"/>
  <c i="1" r="AX97"/>
  <c i="6" r="F37"/>
  <c i="1" r="BB99"/>
  <c i="6" r="F40"/>
  <c i="1" r="BE99"/>
  <c i="6" r="BK154"/>
  <c r="K158"/>
  <c r="BF158"/>
  <c r="K164"/>
  <c r="BF164"/>
  <c r="K169"/>
  <c r="BF169"/>
  <c r="K160"/>
  <c r="BF160"/>
  <c i="5" r="F41"/>
  <c i="1" r="BF98"/>
  <c i="5" r="F40"/>
  <c i="1" r="BE98"/>
  <c i="6" r="BK139"/>
  <c r="K144"/>
  <c r="BF144"/>
  <c r="BK150"/>
  <c r="K155"/>
  <c r="BF155"/>
  <c r="BK159"/>
  <c r="BK165"/>
  <c r="BK163"/>
  <c r="K163"/>
  <c r="K101"/>
  <c r="BK170"/>
  <c r="BK168"/>
  <c r="K168"/>
  <c r="K102"/>
  <c i="5" r="K37"/>
  <c i="1" r="AX98"/>
  <c i="2" r="BK155"/>
  <c r="BK157"/>
  <c r="BK167"/>
  <c r="K178"/>
  <c r="BF178"/>
  <c r="K196"/>
  <c r="BF196"/>
  <c r="K202"/>
  <c r="BF202"/>
  <c r="K209"/>
  <c r="BF209"/>
  <c r="K226"/>
  <c r="BF226"/>
  <c r="BK238"/>
  <c r="BK246"/>
  <c r="BK259"/>
  <c r="K275"/>
  <c r="BF275"/>
  <c r="K299"/>
  <c r="BF299"/>
  <c r="BK313"/>
  <c r="K335"/>
  <c r="BF335"/>
  <c r="BK347"/>
  <c r="BK354"/>
  <c r="BK362"/>
  <c r="BK385"/>
  <c r="BK396"/>
  <c r="BK406"/>
  <c r="K417"/>
  <c r="BF417"/>
  <c r="K436"/>
  <c r="BF436"/>
  <c r="K440"/>
  <c r="BF440"/>
  <c r="BK446"/>
  <c r="BK455"/>
  <c r="BK472"/>
  <c r="BK484"/>
  <c r="BK480"/>
  <c r="K480"/>
  <c r="K107"/>
  <c r="K492"/>
  <c r="BF492"/>
  <c r="BK505"/>
  <c r="BK510"/>
  <c r="K519"/>
  <c r="BF519"/>
  <c r="BK539"/>
  <c r="BK547"/>
  <c r="BK551"/>
  <c r="BK557"/>
  <c r="K561"/>
  <c r="BF561"/>
  <c r="BK565"/>
  <c r="K573"/>
  <c r="BF573"/>
  <c r="BK591"/>
  <c r="K605"/>
  <c r="BF605"/>
  <c r="K628"/>
  <c r="BF628"/>
  <c r="BK637"/>
  <c r="BK653"/>
  <c r="K663"/>
  <c r="BF663"/>
  <c r="K673"/>
  <c r="BF673"/>
  <c r="K684"/>
  <c r="BF684"/>
  <c r="BK686"/>
  <c r="K691"/>
  <c r="BF691"/>
  <c r="K695"/>
  <c r="BF695"/>
  <c r="K705"/>
  <c r="BF705"/>
  <c r="K256"/>
  <c r="BF256"/>
  <c r="K348"/>
  <c r="BF348"/>
  <c r="K386"/>
  <c r="BF386"/>
  <c r="K523"/>
  <c r="BF523"/>
  <c r="K650"/>
  <c r="BF650"/>
  <c r="K701"/>
  <c r="BF701"/>
  <c r="K161"/>
  <c r="BF161"/>
  <c r="K182"/>
  <c r="BF182"/>
  <c r="K195"/>
  <c r="BF195"/>
  <c r="K199"/>
  <c r="BF199"/>
  <c r="K214"/>
  <c r="BF214"/>
  <c r="K223"/>
  <c r="BF223"/>
  <c r="BK236"/>
  <c r="BK253"/>
  <c r="K274"/>
  <c r="BF274"/>
  <c r="BK295"/>
  <c r="BK309"/>
  <c r="BK331"/>
  <c r="BK344"/>
  <c r="K355"/>
  <c r="BF355"/>
  <c r="K359"/>
  <c r="BF359"/>
  <c r="BK374"/>
  <c r="BK387"/>
  <c r="K397"/>
  <c r="BF397"/>
  <c r="K409"/>
  <c r="BF409"/>
  <c r="BK429"/>
  <c r="K437"/>
  <c r="BF437"/>
  <c r="BK441"/>
  <c r="K452"/>
  <c r="BF452"/>
  <c r="K461"/>
  <c r="BF461"/>
  <c r="BK478"/>
  <c r="K486"/>
  <c r="BF486"/>
  <c r="BK495"/>
  <c r="BK506"/>
  <c r="K511"/>
  <c r="BF511"/>
  <c r="K522"/>
  <c r="BF522"/>
  <c r="BK540"/>
  <c r="BK548"/>
  <c r="BK550"/>
  <c r="BK556"/>
  <c r="K562"/>
  <c r="BF562"/>
  <c r="K570"/>
  <c r="BF570"/>
  <c r="BK582"/>
  <c r="K595"/>
  <c r="BF595"/>
  <c r="K607"/>
  <c r="BF607"/>
  <c r="K625"/>
  <c r="BF625"/>
  <c r="K634"/>
  <c r="BF634"/>
  <c r="K646"/>
  <c r="BF646"/>
  <c r="K662"/>
  <c r="BF662"/>
  <c r="BK668"/>
  <c r="BK667"/>
  <c r="K667"/>
  <c r="K116"/>
  <c r="K682"/>
  <c r="BF682"/>
  <c r="BK687"/>
  <c r="BK693"/>
  <c r="K697"/>
  <c r="BF697"/>
  <c r="K186"/>
  <c r="BF186"/>
  <c r="K261"/>
  <c r="BF261"/>
  <c r="K356"/>
  <c r="BF356"/>
  <c r="K449"/>
  <c r="BF449"/>
  <c r="K566"/>
  <c r="BF566"/>
  <c r="K640"/>
  <c r="BF640"/>
  <c r="K700"/>
  <c r="BF700"/>
  <c i="3" r="K132"/>
  <c r="BF132"/>
  <c r="K136"/>
  <c r="BF136"/>
  <c r="BK140"/>
  <c r="K144"/>
  <c r="BF144"/>
  <c r="BK149"/>
  <c r="BK153"/>
  <c r="BK157"/>
  <c r="BK162"/>
  <c r="BK167"/>
  <c r="BK172"/>
  <c r="K177"/>
  <c r="BF177"/>
  <c r="BK183"/>
  <c r="BK187"/>
  <c r="BK192"/>
  <c r="BK196"/>
  <c r="BK200"/>
  <c r="K203"/>
  <c r="BF203"/>
  <c r="K208"/>
  <c r="BF208"/>
  <c r="K213"/>
  <c r="BF213"/>
  <c r="BK219"/>
  <c r="K224"/>
  <c r="BF224"/>
  <c r="K163"/>
  <c r="BF163"/>
  <c r="K181"/>
  <c r="BF181"/>
  <c r="K215"/>
  <c r="BF215"/>
  <c i="2" r="F40"/>
  <c i="1" r="BE95"/>
  <c i="3" r="K135"/>
  <c r="BF135"/>
  <c r="BK139"/>
  <c r="K143"/>
  <c r="BF143"/>
  <c r="K148"/>
  <c r="BF148"/>
  <c r="K152"/>
  <c r="BF152"/>
  <c r="BK156"/>
  <c r="BK159"/>
  <c r="BK166"/>
  <c r="K171"/>
  <c r="BF171"/>
  <c r="BK176"/>
  <c r="BK178"/>
  <c r="K184"/>
  <c r="BF184"/>
  <c r="K189"/>
  <c r="BF189"/>
  <c r="BK195"/>
  <c r="K199"/>
  <c r="BF199"/>
  <c r="K201"/>
  <c r="BF201"/>
  <c r="K207"/>
  <c r="BF207"/>
  <c r="K209"/>
  <c r="BF209"/>
  <c r="BK218"/>
  <c r="K225"/>
  <c r="BF225"/>
  <c r="K175"/>
  <c r="BF175"/>
  <c i="2" r="F39"/>
  <c i="1" r="BD95"/>
  <c i="4" r="BK136"/>
  <c r="K139"/>
  <c r="BF139"/>
  <c r="BK143"/>
  <c r="BK147"/>
  <c r="BK150"/>
  <c r="K154"/>
  <c r="BF154"/>
  <c r="BK156"/>
  <c r="BK162"/>
  <c r="BK166"/>
  <c r="BK170"/>
  <c r="BK175"/>
  <c r="BK179"/>
  <c r="K161"/>
  <c r="BF161"/>
  <c i="3" r="F37"/>
  <c i="1" r="BB96"/>
  <c i="3" r="F41"/>
  <c i="1" r="BF96"/>
  <c i="5" r="K181"/>
  <c r="BF181"/>
  <c r="K197"/>
  <c r="BF197"/>
  <c r="K202"/>
  <c r="BF202"/>
  <c r="K208"/>
  <c r="BF208"/>
  <c r="K210"/>
  <c r="BF210"/>
  <c r="BK214"/>
  <c r="K218"/>
  <c r="BF218"/>
  <c r="K222"/>
  <c r="BF222"/>
  <c r="BK228"/>
  <c r="K234"/>
  <c r="BF234"/>
  <c r="K148"/>
  <c r="BF148"/>
  <c r="K159"/>
  <c r="BF159"/>
  <c r="K189"/>
  <c r="BF189"/>
  <c r="K196"/>
  <c r="BF196"/>
  <c r="K224"/>
  <c r="BF224"/>
  <c i="4" r="F39"/>
  <c i="1" r="BD97"/>
  <c i="5" r="K139"/>
  <c r="BF139"/>
  <c r="K140"/>
  <c r="BF140"/>
  <c r="K142"/>
  <c r="BF142"/>
  <c r="BK144"/>
  <c r="BK138"/>
  <c r="K138"/>
  <c r="K98"/>
  <c r="K147"/>
  <c r="BF147"/>
  <c r="K151"/>
  <c r="BF151"/>
  <c r="BK153"/>
  <c r="K160"/>
  <c r="BF160"/>
  <c r="BK167"/>
  <c r="K171"/>
  <c r="BF171"/>
  <c r="K174"/>
  <c r="BF174"/>
  <c r="BK178"/>
  <c r="K184"/>
  <c r="BF184"/>
  <c r="K199"/>
  <c r="BF199"/>
  <c r="BK203"/>
  <c r="BK209"/>
  <c r="K213"/>
  <c r="BF213"/>
  <c r="BK219"/>
  <c r="K225"/>
  <c r="BF225"/>
  <c r="BK229"/>
  <c r="BK235"/>
  <c r="BK233"/>
  <c r="K233"/>
  <c r="K106"/>
  <c r="K188"/>
  <c r="BF188"/>
  <c r="K192"/>
  <c r="BF192"/>
  <c r="K198"/>
  <c r="BF198"/>
  <c r="K236"/>
  <c r="BF236"/>
  <c i="4" r="F41"/>
  <c i="1" r="BF97"/>
  <c i="6" r="F41"/>
  <c i="1" r="BF99"/>
  <c i="6" r="BK138"/>
  <c r="BK140"/>
  <c r="BK143"/>
  <c r="BK142"/>
  <c r="K142"/>
  <c r="K99"/>
  <c r="K145"/>
  <c r="BF145"/>
  <c r="BK149"/>
  <c r="K151"/>
  <c r="BF151"/>
  <c r="BK156"/>
  <c r="K161"/>
  <c r="BF161"/>
  <c r="K166"/>
  <c r="BF166"/>
  <c r="K146"/>
  <c r="BF146"/>
  <c i="5" r="F37"/>
  <c i="1" r="BB98"/>
  <c i="6" r="F39"/>
  <c i="1" r="BD99"/>
  <c i="6" r="K37"/>
  <c i="1" r="AX99"/>
  <c i="6" r="K135"/>
  <c r="BF135"/>
  <c r="K136"/>
  <c r="BF136"/>
  <c r="BK137"/>
  <c r="BK141"/>
  <c r="BK148"/>
  <c r="BK152"/>
  <c r="BK157"/>
  <c r="K162"/>
  <c r="BF162"/>
  <c r="K167"/>
  <c r="BF167"/>
  <c r="K153"/>
  <c r="BF153"/>
  <c i="5" r="F39"/>
  <c i="1" r="BD98"/>
  <c i="6" l="1" r="V133"/>
  <c r="V132"/>
  <c i="5" r="X137"/>
  <c r="X136"/>
  <c i="3" r="V130"/>
  <c i="2" r="X450"/>
  <c r="Q149"/>
  <c i="6" r="X133"/>
  <c r="X132"/>
  <c i="5" r="Q137"/>
  <c r="Q136"/>
  <c r="I96"/>
  <c r="K31"/>
  <c i="1" r="AS98"/>
  <c i="4" r="X128"/>
  <c i="3" r="X130"/>
  <c i="2" r="T450"/>
  <c r="X149"/>
  <c r="X148"/>
  <c i="6" r="Q133"/>
  <c r="Q132"/>
  <c r="I96"/>
  <c r="K31"/>
  <c i="1" r="AS99"/>
  <c i="5" r="R137"/>
  <c r="J97"/>
  <c r="T137"/>
  <c r="T136"/>
  <c i="1" r="AW98"/>
  <c i="4" r="V128"/>
  <c i="2" r="V149"/>
  <c i="6" r="R133"/>
  <c r="J97"/>
  <c r="T133"/>
  <c r="T132"/>
  <c i="1" r="AW99"/>
  <c i="5" r="V137"/>
  <c r="V136"/>
  <c i="4" r="T128"/>
  <c i="1" r="AW97"/>
  <c i="3" r="R130"/>
  <c r="J96"/>
  <c r="K32"/>
  <c i="1" r="AT96"/>
  <c i="3" r="T130"/>
  <c i="1" r="AW96"/>
  <c i="2" r="V450"/>
  <c r="V148"/>
  <c r="R149"/>
  <c r="T149"/>
  <c r="T148"/>
  <c i="1" r="AW95"/>
  <c i="2" r="BK185"/>
  <c r="K185"/>
  <c r="K100"/>
  <c r="BK166"/>
  <c r="K166"/>
  <c r="K99"/>
  <c r="J98"/>
  <c r="Q450"/>
  <c r="I105"/>
  <c r="R450"/>
  <c r="J105"/>
  <c i="3" r="J97"/>
  <c r="Q130"/>
  <c r="I96"/>
  <c r="K31"/>
  <c i="1" r="AS96"/>
  <c i="4" r="I97"/>
  <c r="R128"/>
  <c r="J96"/>
  <c r="K32"/>
  <c i="1" r="AT97"/>
  <c i="5" r="I98"/>
  <c r="I106"/>
  <c r="J106"/>
  <c i="6" r="J98"/>
  <c i="2" r="I98"/>
  <c i="5" r="J98"/>
  <c r="BK232"/>
  <c r="K232"/>
  <c r="K105"/>
  <c i="6" r="I98"/>
  <c i="2" r="BK150"/>
  <c r="K150"/>
  <c r="K98"/>
  <c r="BK487"/>
  <c r="K487"/>
  <c r="K108"/>
  <c r="BK512"/>
  <c r="K512"/>
  <c r="K110"/>
  <c r="BK541"/>
  <c r="K541"/>
  <c r="K111"/>
  <c r="BK569"/>
  <c r="K569"/>
  <c r="K112"/>
  <c r="BK606"/>
  <c r="K606"/>
  <c r="K113"/>
  <c r="BK624"/>
  <c r="K624"/>
  <c r="K114"/>
  <c r="BK645"/>
  <c r="K645"/>
  <c r="K115"/>
  <c r="BK683"/>
  <c r="K683"/>
  <c r="K118"/>
  <c i="3" r="BK210"/>
  <c r="K210"/>
  <c r="K99"/>
  <c i="5" r="BK149"/>
  <c r="K149"/>
  <c r="K100"/>
  <c r="BK156"/>
  <c r="K156"/>
  <c r="K101"/>
  <c r="BK223"/>
  <c r="K223"/>
  <c r="K104"/>
  <c i="6" r="BK134"/>
  <c r="K134"/>
  <c r="K98"/>
  <c i="2" r="BK232"/>
  <c r="K232"/>
  <c r="K101"/>
  <c r="BK260"/>
  <c r="K260"/>
  <c r="K102"/>
  <c r="BK339"/>
  <c r="K339"/>
  <c r="K103"/>
  <c r="BK451"/>
  <c r="K451"/>
  <c r="K106"/>
  <c r="BK507"/>
  <c r="K507"/>
  <c r="K109"/>
  <c i="3" r="BK131"/>
  <c r="K131"/>
  <c r="K97"/>
  <c r="BK170"/>
  <c r="K170"/>
  <c r="K98"/>
  <c i="4" r="BK129"/>
  <c r="K129"/>
  <c r="K97"/>
  <c r="BK173"/>
  <c r="K173"/>
  <c r="K98"/>
  <c i="5" r="BK194"/>
  <c r="K194"/>
  <c r="K103"/>
  <c i="6" r="BK147"/>
  <c r="K147"/>
  <c r="K100"/>
  <c i="1" r="BB94"/>
  <c r="W29"/>
  <c r="BD94"/>
  <c r="W31"/>
  <c r="BF94"/>
  <c r="W33"/>
  <c r="BE94"/>
  <c r="W32"/>
  <c i="2" l="1" r="R148"/>
  <c r="J96"/>
  <c r="K32"/>
  <c i="1" r="AT95"/>
  <c i="2" r="Q148"/>
  <c r="I96"/>
  <c r="K31"/>
  <c i="1" r="AS95"/>
  <c i="5" r="BK137"/>
  <c r="K137"/>
  <c r="K97"/>
  <c i="2" r="J97"/>
  <c r="BK450"/>
  <c r="K450"/>
  <c r="K105"/>
  <c i="5" r="I97"/>
  <c r="R136"/>
  <c r="J96"/>
  <c r="K32"/>
  <c i="1" r="AT98"/>
  <c i="6" r="I97"/>
  <c r="R132"/>
  <c r="J96"/>
  <c r="K32"/>
  <c i="1" r="AT99"/>
  <c i="2" r="I97"/>
  <c r="BK149"/>
  <c r="K149"/>
  <c r="K97"/>
  <c i="4" r="BK128"/>
  <c r="K128"/>
  <c r="K96"/>
  <c r="K30"/>
  <c i="3" r="BK130"/>
  <c r="K130"/>
  <c r="K96"/>
  <c r="K30"/>
  <c i="6" r="BK133"/>
  <c r="K133"/>
  <c r="K97"/>
  <c i="1" r="AW94"/>
  <c i="3" r="K109"/>
  <c r="K103"/>
  <c r="K33"/>
  <c r="K34"/>
  <c i="1" r="AG96"/>
  <c r="BA94"/>
  <c r="AS94"/>
  <c i="4" r="K107"/>
  <c r="BF107"/>
  <c r="F38"/>
  <c i="1" r="BC97"/>
  <c r="AZ94"/>
  <c r="AX94"/>
  <c r="AK29"/>
  <c i="6" l="1" r="BK132"/>
  <c r="K132"/>
  <c r="K96"/>
  <c r="K30"/>
  <c i="2" r="BK148"/>
  <c r="K148"/>
  <c r="K96"/>
  <c r="K30"/>
  <c i="3" r="BF109"/>
  <c i="5" r="BK136"/>
  <c r="K136"/>
  <c r="K96"/>
  <c r="K30"/>
  <c i="4" r="K38"/>
  <c i="1" r="AY97"/>
  <c r="AV97"/>
  <c i="6" r="K111"/>
  <c r="K105"/>
  <c r="K33"/>
  <c r="K34"/>
  <c i="1" r="AG99"/>
  <c i="3" r="K38"/>
  <c i="1" r="AY96"/>
  <c r="AV96"/>
  <c i="2" r="K127"/>
  <c r="K121"/>
  <c r="K129"/>
  <c i="4" r="K101"/>
  <c r="K109"/>
  <c i="5" r="K115"/>
  <c r="K109"/>
  <c r="K117"/>
  <c i="3" r="K111"/>
  <c i="1" r="AT94"/>
  <c i="2" l="1" r="BF127"/>
  <c r="K33"/>
  <c i="5" r="K33"/>
  <c i="4" r="K33"/>
  <c i="5" r="BF115"/>
  <c i="3" r="K43"/>
  <c i="6" r="BF111"/>
  <c i="1" r="AN96"/>
  <c i="3" r="F38"/>
  <c i="1" r="BC96"/>
  <c i="6" r="K113"/>
  <c i="2" r="F38"/>
  <c i="1" r="BC95"/>
  <c i="5" r="K34"/>
  <c i="1" r="AG98"/>
  <c i="4" r="K34"/>
  <c i="1" r="AG97"/>
  <c r="AN97"/>
  <c i="5" r="K38"/>
  <c i="1" r="AY98"/>
  <c r="AV98"/>
  <c i="6" r="K38"/>
  <c i="1" r="AY99"/>
  <c r="AV99"/>
  <c i="2" r="K34"/>
  <c i="1" r="AG95"/>
  <c i="5" l="1" r="K43"/>
  <c i="6" r="K43"/>
  <c i="4" r="K43"/>
  <c i="1" r="AN99"/>
  <c r="AN98"/>
  <c i="2" r="K38"/>
  <c i="1" r="AY95"/>
  <c r="AV95"/>
  <c r="AN95"/>
  <c i="6" r="F38"/>
  <c i="1" r="BC99"/>
  <c r="AG94"/>
  <c r="AK26"/>
  <c i="5" r="F38"/>
  <c i="1" r="BC98"/>
  <c i="2" l="1" r="K43"/>
  <c i="1" r="BC94"/>
  <c r="W30"/>
  <c l="1" r="AY94"/>
  <c r="AK30"/>
  <c r="AK35"/>
  <c l="1" r="AV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<sst xmlns="http://schemas.openxmlformats.org/spreadsheetml/2006/main">
  <si>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</si>
  <si>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</si>
  <si>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</si>
  <si>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</si>
  <si>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</si>
  <si>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True</t>
  </si>
  <si>
    <t>{0071acef-b564-4638-b5ba-06d02de019a3}</t>
  </si>
  <si>
    <t>0,001</t>
  </si>
  <si>
    <t>23</t>
  </si>
  <si>
    <t>REKAPITULÁCIA STAVBY</t>
  </si>
  <si>
    <t xml:space="preserve">v ---  nižšie sa nachádzajú doplnkové a pomocné údaje k zostavám  --- v</t>
  </si>
  <si>
    <t>Návod na vyplnenie</t>
  </si>
  <si>
    <t>Kód:</t>
  </si>
  <si>
    <t>SO-01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</si>
  <si>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</si>
  <si>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</si>
  <si>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Suhrnny vykaz-vymer SO 01 - marec 2025</t>
  </si>
  <si>
    <t>JKSO:</t>
  </si>
  <si>
    <t>ČS:</t>
  </si>
  <si>
    <t>Miesto:</t>
  </si>
  <si>
    <t>Poltár, Rovňany</t>
  </si>
  <si>
    <t>Dátum:</t>
  </si>
  <si>
    <t>1. 3. 2025</t>
  </si>
  <si>
    <t>Objednávateľ:</t>
  </si>
  <si>
    <t>IČO:</t>
  </si>
  <si>
    <t>Banskobystrický samosprávny kraj</t>
  </si>
  <si>
    <t>IČ DPH:</t>
  </si>
  <si>
    <t>Zhotoviteľ:</t>
  </si>
  <si>
    <t>Vyplň údaj</t>
  </si>
  <si>
    <t>Projektant:</t>
  </si>
  <si>
    <t>D&amp;T Solutions, s.r.o., Magnezitárska 2/A, Košice</t>
  </si>
  <si>
    <t>0,01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</si>
  <si>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</si>
  <si>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</si>
  <si>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</si>
  <si>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</si>
  <si>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</si>
  <si>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</si>
  <si>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</si>
  <si>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</si>
  <si>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</si>
  <si>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</si>
  <si>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</si>
  <si>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</si>
  <si>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</si>
  <si>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</si>
  <si>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</si>
  <si>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</si>
  <si>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</si>
  <si>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</si>
  <si>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</si>
  <si>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</si>
  <si>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</si>
  <si>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</si>
  <si>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</si>
  <si>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</si>
  <si>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</si>
  <si>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</si>
  <si>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</si>
  <si>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</si>
  <si>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</si>
  <si>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</si>
  <si>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</si>
  <si>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</si>
  <si>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</si>
  <si>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</si>
  <si>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</si>
  <si>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</si>
  <si>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</si>
  <si>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</si>
  <si>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</si>
  <si>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</si>
  <si>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</si>
  <si>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</si>
  <si>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</si>
  <si>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</si>
  <si>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</si>
  <si>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</si>
  <si>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</si>
  <si>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</si>
  <si>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</si>
  <si>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</si>
  <si>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ASR</t>
  </si>
  <si>
    <t>Architektonicko-stavebna cast</t>
  </si>
  <si>
    <t>STA</t>
  </si>
  <si>
    <t>1</t>
  </si>
  <si>
    <t>{e26a7665-dcfc-422f-8fea-cfe52b7be62b}</t>
  </si>
  <si>
    <t>ELI</t>
  </si>
  <si>
    <t>Elektroinstalacia a osvetlenie</t>
  </si>
  <si>
    <t>{06b7d58b-faee-4033-a38b-c64405ce6151}</t>
  </si>
  <si>
    <t>BLZ</t>
  </si>
  <si>
    <t>Bleskozvod</t>
  </si>
  <si>
    <t>{58a70935-ef37-4346-b1fe-0e73558e23af}</t>
  </si>
  <si>
    <t>UK</t>
  </si>
  <si>
    <t>Vykurovanie</t>
  </si>
  <si>
    <t>{0ca9ab4c-4034-41c3-9158-282757f1522f}</t>
  </si>
  <si>
    <t>MaR</t>
  </si>
  <si>
    <t>{2b88eab2-8122-4ba3-ae20-2a64fd1b3b30}</t>
  </si>
  <si>
    <t>KRYCÍ LIST ROZPOČTU</t>
  </si>
  <si>
    <t>Objekt:</t>
  </si>
  <si>
    <t>ASR - Architektonicko-stavebna cast</t>
  </si>
  <si>
    <t>Náklady z rozpočtu</t>
  </si>
  <si>
    <t>Materiál</t>
  </si>
  <si>
    <t>Montáž</t>
  </si>
  <si>
    <t>Ostatné náklady</t>
  </si>
  <si>
    <t>REKAPITULÁCIA ROZPOČTU</t>
  </si>
  <si>
    <t>Kód dielu - Popis</t>
  </si>
  <si>
    <t>Materiál [EUR]</t>
  </si>
  <si>
    <t>Montáž [EUR]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</si>
  <si>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</si>
  <si>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</si>
  <si>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</si>
  <si>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</si>
  <si>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</si>
  <si>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</si>
  <si>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</si>
  <si>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</si>
  <si>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</si>
  <si>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</si>
  <si>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</si>
  <si>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</si>
  <si>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</si>
  <si>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striech, povlakové krytiny</t>
  </si>
  <si>
    <t xml:space="preserve">    713 - Izolácie tepelné</t>
  </si>
  <si>
    <t xml:space="preserve">    725 - Zdravotechnika - zariaďovacie predmety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</si>
  <si>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</si>
  <si>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</si>
  <si>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</si>
  <si>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</si>
  <si>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775 - Podlahy vlysové a parketové</t>
  </si>
  <si>
    <t xml:space="preserve">    776 - Podlahy povlakové</t>
  </si>
  <si>
    <t xml:space="preserve">    781 - Obklady</t>
  </si>
  <si>
    <t xml:space="preserve">    784 - Maľby</t>
  </si>
  <si>
    <t>D1 - Zdravotechnika - zariaďovacie predmety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</si>
  <si>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</si>
  <si>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</si>
  <si>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</si>
  <si>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</si>
  <si>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</si>
  <si>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</si>
  <si>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</si>
  <si>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</si>
  <si>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</si>
  <si>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</si>
  <si>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Celkové náklady za stavbu 1) + 2)</t>
  </si>
  <si>
    <t>ROZPOČET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</si>
  <si>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</si>
  <si>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</si>
  <si>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</si>
  <si>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</si>
  <si>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</si>
  <si>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</si>
  <si>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</si>
  <si>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</si>
  <si>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</si>
  <si>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</si>
  <si>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</si>
  <si>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</si>
  <si>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</si>
  <si>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</si>
  <si>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</si>
  <si>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</si>
  <si>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</si>
  <si>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</si>
  <si>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</si>
  <si>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</si>
  <si>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130201001.S</t>
  </si>
  <si>
    <t>Hĺbenie jám a rýh v obmedzenom (zastavanom) priestore do 30 m3 - ručne v hornine 3</t>
  </si>
  <si>
    <t>m3</t>
  </si>
  <si>
    <t>4</t>
  </si>
  <si>
    <t>VV</t>
  </si>
  <si>
    <t>12,64*1,45+0,2*2,05*2,05"pre výťahovú šachtu"</t>
  </si>
  <si>
    <t>0,3*0,885*(1,5-0,15)+1,99*0,99+10,213*0,99+11,99*0,89+1,98*0,61"pre zníženú časť a základy"</t>
  </si>
  <si>
    <t>Súčet</t>
  </si>
  <si>
    <t>161101501.S</t>
  </si>
  <si>
    <t>Zvislé premiestnenie výkopku nosením bez naloženia, avšak s vyprázdnením nádoby, na hromady alebo do dopr. prostriedku, na každých i začatých 3 m výšky z horniny 1 až 4</t>
  </si>
  <si>
    <t>3</t>
  </si>
  <si>
    <t>162201102.S</t>
  </si>
  <si>
    <t>Vodorovné premiestnenie výkopku za sucha pre všetky druhy dopravných prostriedkov bez naloženia výkopu, avšak so zložením bez rozhrnutia z horniny 1 až 4 na vzdialenosť nad 20 do 50 m</t>
  </si>
  <si>
    <t>6</t>
  </si>
  <si>
    <t>162301102.S</t>
  </si>
  <si>
    <t>Vodorovné premiestnenie výkopku za sucha pre všetky druhy dopravných prostriedkov bez naloženia výkopu, avšak so zložením bez rozhrnutia po spevnenej ceste, z horniny 1 až 4 v množstve do 100 m3 na vzdialenosť nad 500 do 1000 m</t>
  </si>
  <si>
    <t>8</t>
  </si>
  <si>
    <t>5</t>
  </si>
  <si>
    <t>162501105.S</t>
  </si>
  <si>
    <t>Vodorovné premiestnenie výkopku za sucha pre všetky druhy dopravných prostriedkov bez naloženia výkopu, avšak so zložením bez rozhrnutia po spevnenej ceste, z horniny 1 až 4 v množstve do 100 m3 na vzdialenosť príplatok k cene za k.ď. i začatých 1000 m</t>
  </si>
  <si>
    <t>10</t>
  </si>
  <si>
    <t>43,487*30 "Prepočítané koeficientom množstva</t>
  </si>
  <si>
    <t>211</t>
  </si>
  <si>
    <t>171101104.S</t>
  </si>
  <si>
    <t xml:space="preserve">Uloženie sypaniny do násypu  súdržnej horniny s mierou zhutnenia nad 100 do 102 % podľa Proctor-Standard</t>
  </si>
  <si>
    <t>668430372</t>
  </si>
  <si>
    <t>(4,45+2,25)*1"zásypy okolo výťahovej šachty, hutniť po vrstvách 250 mm!"</t>
  </si>
  <si>
    <t>171209002.S</t>
  </si>
  <si>
    <t>Poplatok za skládku stavebného odpadu (17) zemina a kamenivo (17 05) ostatné (O) (17 05 04, 06)</t>
  </si>
  <si>
    <t>t</t>
  </si>
  <si>
    <t>12</t>
  </si>
  <si>
    <t>43,487*1,87</t>
  </si>
  <si>
    <t>Zakladanie</t>
  </si>
  <si>
    <t>7</t>
  </si>
  <si>
    <t>271573001.S</t>
  </si>
  <si>
    <t>Násyp pod základové konštrukcie so zhutnením zo štrkopiesku fr. 0-32 mm</t>
  </si>
  <si>
    <t>14</t>
  </si>
  <si>
    <t>(10,21+5,26)*0,15+0,2*(11,98+14,91)</t>
  </si>
  <si>
    <t>273321312.S</t>
  </si>
  <si>
    <t>Betón základových dosiek (bez výstuže) železový tr.C 20/25</t>
  </si>
  <si>
    <t>16</t>
  </si>
  <si>
    <t>(34,55-3,21)*0,15+5,88*0,15+7,19*0,15+3,21*0,3"podkladné betóny a zákl.dosky chodba, prepojenie existujúcich a nových podkl.betónov"</t>
  </si>
  <si>
    <t>2,05*2,05*0,3"zákl.doska pre výť.šachtu"</t>
  </si>
  <si>
    <t>0,33*1,3"betón pre schodisko"</t>
  </si>
  <si>
    <t>9</t>
  </si>
  <si>
    <t>273362422.S</t>
  </si>
  <si>
    <t xml:space="preserve">Výstuž základových dosiek zo zváraných sietí z drôtov typu KARI BSt 500,  priemer drôtu 6/6 mm, veľkosť oka 150x150 mm</t>
  </si>
  <si>
    <t>m2</t>
  </si>
  <si>
    <t>18</t>
  </si>
  <si>
    <t>((34,55-3,21)*2+5,88*2+7,19*2+3,21*2)*1,15</t>
  </si>
  <si>
    <t>273362441.S</t>
  </si>
  <si>
    <t xml:space="preserve">Výstuž základových dosiek zo zváraných sietí z drôtov typu KARI BSt 500,  priemer drôtu 8/8 mm, veľkosť oka 100x100 mm</t>
  </si>
  <si>
    <t>20</t>
  </si>
  <si>
    <t>(2,05+0,6)*(2,05+0,6)*2"pre výťahovú šachtu"</t>
  </si>
  <si>
    <t>"výstuž predbežná-odhadovaná, presný typ až po nbávrhu dodávateľskej dokumentácie výťahu!"</t>
  </si>
  <si>
    <t>11</t>
  </si>
  <si>
    <t>274313612.S</t>
  </si>
  <si>
    <t xml:space="preserve">Betón základových pásov  prostý tr.C 20/25</t>
  </si>
  <si>
    <t>22</t>
  </si>
  <si>
    <t>(0,3*(4,44)*0,66+4,44*0,3*1,3+1,2*0,5*0,66+0,3*(1+4,355)*0,84)*1,05</t>
  </si>
  <si>
    <t>Zvislé a kompletné konštrukcie</t>
  </si>
  <si>
    <t>311275831.S</t>
  </si>
  <si>
    <t>Murivo nosné (m2) z pórobetónových tvárnic veľkoformátových pevnosti do P3, s objemovou hmotnosťou do 450 kg/m3 hladkých na maltu pre tenké škáry hrúbky muriva 375 mm</t>
  </si>
  <si>
    <t>24</t>
  </si>
  <si>
    <t>1,8*1,45*0,5+1,8*1,5*0,5+0,75*0,5*2,6+0,95*0,5*2,6</t>
  </si>
  <si>
    <t>13</t>
  </si>
  <si>
    <t>317160313.S</t>
  </si>
  <si>
    <t>Keramický preklad nosný osadený do maltového lôžka šírky 70 mm, výšky 238 mm, dĺžky 1500 mm</t>
  </si>
  <si>
    <t>ks</t>
  </si>
  <si>
    <t>26</t>
  </si>
  <si>
    <t>6+6+6+6"nad otvormi z chodby 2.02 do 2.09, 2.11, z chodby 2.22 do 2.23, z chodby 1.03 do 1.06"</t>
  </si>
  <si>
    <t>317160318.S</t>
  </si>
  <si>
    <t>Keramický preklad nosný osadený do maltového lôžka šírky 70 mm, výšky 238 mm, dĺžky 2750 mm</t>
  </si>
  <si>
    <t>28</t>
  </si>
  <si>
    <t>6"pri výťahu"</t>
  </si>
  <si>
    <t>15</t>
  </si>
  <si>
    <t>317161121.S</t>
  </si>
  <si>
    <t>Pórobetónový preklad nenosný osadený do tenkého maltového lôžka šírky 100 mm, výšky 250 mm, dĺžky 1000 mm</t>
  </si>
  <si>
    <t>30</t>
  </si>
  <si>
    <t>317161124.S</t>
  </si>
  <si>
    <t>Pórobetónový preklad nenosný osadený do tenkého maltového lôžka šírky 100 mm, výšky 250 mm, dĺžky 2000 mm</t>
  </si>
  <si>
    <t>32</t>
  </si>
  <si>
    <t>17</t>
  </si>
  <si>
    <t>317161131.S</t>
  </si>
  <si>
    <t>Pórobetónový preklad nenosný osadený do tenkého maltového lôžka šírky 125 mm, výšky 250 mm, dĺžky 1000 mm</t>
  </si>
  <si>
    <t>34</t>
  </si>
  <si>
    <t>317161132.S</t>
  </si>
  <si>
    <t>Pórobetónový preklad nenosný osadený do tenkého maltového lôžka šírky 125 mm, výšky 250 mm, dĺžky 1200 mm</t>
  </si>
  <si>
    <t>36</t>
  </si>
  <si>
    <t>19</t>
  </si>
  <si>
    <t>317321411.S</t>
  </si>
  <si>
    <t>Betón prekladov železový (bez výstuže) tr.C 25/30</t>
  </si>
  <si>
    <t>38</t>
  </si>
  <si>
    <t>0,45*0,3*(2,75+2,9)</t>
  </si>
  <si>
    <t>317351107.S</t>
  </si>
  <si>
    <t>Debnenie prekladov vrátane podpornej konštrukcie vo výške do 4m nepremenného alebo premenného prierezu alebo pri tvare zalomenom pôdorysne alebo nárysne zhotovenie</t>
  </si>
  <si>
    <t>40</t>
  </si>
  <si>
    <t>0,45*(2,25+2,4)+0,5*(2,75*2+2,9*2)"pre preklady MP1, MP2"</t>
  </si>
  <si>
    <t>21</t>
  </si>
  <si>
    <t>317351108.S</t>
  </si>
  <si>
    <t>Debnenie prekladov vrátane podpornej konštrukcie vo výške do 4m nepremenného alebo premenného prierezu alebo pri tvare zalomenom pôdorysne alebo nárysne odstránenie</t>
  </si>
  <si>
    <t>42</t>
  </si>
  <si>
    <t>317361821.S</t>
  </si>
  <si>
    <t>Výstuž prekladov z betonárskej ocele B500 (10 505)</t>
  </si>
  <si>
    <t>44</t>
  </si>
  <si>
    <t>0,082"pre preklady MP1 a MP2"</t>
  </si>
  <si>
    <t>341321410.S</t>
  </si>
  <si>
    <t>Betón stien a priečok železový (bez výstuže) tr. C 25/30</t>
  </si>
  <si>
    <t>46</t>
  </si>
  <si>
    <t>(4,2025-2,7225)*8,2"žb steny výťahu"</t>
  </si>
  <si>
    <t>-0,2*1,26*2,28*2"odpočítané otvory"</t>
  </si>
  <si>
    <t>"presný typ betónu, tvar, hrúbku podľa dodávatelskej dokumentácie výťahu !"</t>
  </si>
  <si>
    <t>341351105.S</t>
  </si>
  <si>
    <t>Debnenie zvislé alebo šikmé (odklonené) pôdorysné priame alebo zalomené stien a priečok vo voľnom priestranstve, vo voľných alebo zapažených jamách, ryhách, šachtách, vrátane prípadných vzpier obojstranné za každú stranu zhotovenie-dielce</t>
  </si>
  <si>
    <t>48</t>
  </si>
  <si>
    <t>8,1*(6,6+8,2)-1,26*2,28*4"steny výťahovej šachty, vnútorná časť + vonk."</t>
  </si>
  <si>
    <t>0,2*(1,26*4+2,28*4)"ostenia a nadpražia stien výťahovej šachty"</t>
  </si>
  <si>
    <t>25</t>
  </si>
  <si>
    <t>341351106.S</t>
  </si>
  <si>
    <t>Debnenie zvislé alebo šikmé (odklonené) pôdorysné priame alebo zalomené stien a priečok vo voľnom priestranstve, vo voľných alebo zapažených jamách, ryhách, šachtách, vrátane prípadných vzpier obojstranné za každú stranu odstránenie-dielce</t>
  </si>
  <si>
    <t>50</t>
  </si>
  <si>
    <t>341361821.S</t>
  </si>
  <si>
    <t>Výstuž stien a priečok, zvislých alebo odklonených od kolmice, rovných alebo oblých, z betonárskej ocele B500 (10 505)</t>
  </si>
  <si>
    <t>52</t>
  </si>
  <si>
    <t>10,987*0,040"výstuž stien výťahovej šachty, predpoklad 40kg/m3"</t>
  </si>
  <si>
    <t>"množstvo vo výkaze je orientačné, presné množstvo bude určené podľa dielenskej alebo realizačnej dokumentácie výťahu!"</t>
  </si>
  <si>
    <t>27</t>
  </si>
  <si>
    <t>342272031.S</t>
  </si>
  <si>
    <t>Priečky z pórobetónových tvárnic s objemovou hmotnosťou do 600 kg/m3 hladkých na maltu pre tenké škáry hrúbky muriva 100 mm</t>
  </si>
  <si>
    <t>54</t>
  </si>
  <si>
    <t>4,45*2,75-0,6*2*3</t>
  </si>
  <si>
    <t>342272041.S</t>
  </si>
  <si>
    <t>Priečky z pórobetónových tvárnic s objemovou hmotnosťou do 600 kg/m3 hladkých na maltu pre tenké škáry hrúbky muriva 125 mm</t>
  </si>
  <si>
    <t>56</t>
  </si>
  <si>
    <t>2,155*2,75+1,2*2,75-0,8*2-0,6*2+1,7*2,75+1*2*2+4,45*2,75*2+4,45*3*2,75+2,75*(1,4+1,55+0,75)-0,6*2-0,8*2</t>
  </si>
  <si>
    <t>29</t>
  </si>
  <si>
    <t>342272051.S</t>
  </si>
  <si>
    <t>Priečky z pórobetónových tvárnic s objemovou hmotnosťou do 600 kg/m3 hladkých na maltu pre tenké škáry hrúbky muriva 150 mm</t>
  </si>
  <si>
    <t>58</t>
  </si>
  <si>
    <t>0,7*2</t>
  </si>
  <si>
    <t>Vodorovné konštrukcie</t>
  </si>
  <si>
    <t>411321414.S</t>
  </si>
  <si>
    <t>Betón stropov doskových a trámových, bez ohľadu na tvar a funkčnosť, železový (bez výstuže) tr.C 25/30</t>
  </si>
  <si>
    <t>60</t>
  </si>
  <si>
    <t>2,05*2,05*0,1"strop výťahovej šachty"</t>
  </si>
  <si>
    <t>216</t>
  </si>
  <si>
    <t>411354177.S</t>
  </si>
  <si>
    <t>Podporná konštrukcia stropov výšky do 4 m pre zaťaženie do 30 kPa zhotovenie</t>
  </si>
  <si>
    <t>357577846</t>
  </si>
  <si>
    <t>2*2,5*2</t>
  </si>
  <si>
    <t>217</t>
  </si>
  <si>
    <t>411354178.S</t>
  </si>
  <si>
    <t>Podporná konštrukcia stropov výšky do 4 m pre zaťaženie do 30 kPa odstránenie</t>
  </si>
  <si>
    <t>-437886057</t>
  </si>
  <si>
    <t>31</t>
  </si>
  <si>
    <t>411361821.S</t>
  </si>
  <si>
    <t>Výstuž stropov doskových a trámových, bez rozdielu tvaru a uloženia z betonárskej ocele B500 (10 505)</t>
  </si>
  <si>
    <t>62</t>
  </si>
  <si>
    <t>2,05*2,05*0,025"množstvo výstuže je predkladané. bude upresnené podľa dokumentácie dodávateľa výťahu!"</t>
  </si>
  <si>
    <t>411351101.S</t>
  </si>
  <si>
    <t>Debnenie bez podpernej konštrukcie stropov doskových, balkónových alebo plošných konzol plné, rovné, popr. s nábehmi zhotovenie-dielce</t>
  </si>
  <si>
    <t>64</t>
  </si>
  <si>
    <t>2,05*2,05+0,5*(2,05*4)</t>
  </si>
  <si>
    <t>33</t>
  </si>
  <si>
    <t>411351102.S</t>
  </si>
  <si>
    <t>Debnenie bez podpernej konštrukcie stropov doskových, balkónových alebo plošných konzol plné, rovné, popr. s nábehmi odstránenie-dielce</t>
  </si>
  <si>
    <t>66</t>
  </si>
  <si>
    <t>411354171.S</t>
  </si>
  <si>
    <t>Podporná konštrukcia stropov výšky do 4 m so zosilnením dna debnenia na výmeru m2 pôdorysu pre zaťaženie betónovou zmesou a výstužou do 5 kPa zhotovenie</t>
  </si>
  <si>
    <t>68</t>
  </si>
  <si>
    <t>35</t>
  </si>
  <si>
    <t>411354181.S.1</t>
  </si>
  <si>
    <t>Príplatok za podpornú konštrukciu krížovo spevnenú pre výšku nad 4 m, na výmeru m2 pôdorysu pre zaťaženie betónovou zmesou a výstužou do 5 kPa zhotovenie</t>
  </si>
  <si>
    <t>70</t>
  </si>
  <si>
    <t>2,05*2,05</t>
  </si>
  <si>
    <t>430321414.S</t>
  </si>
  <si>
    <t>Betón schodiskových konštrukcií - stupňov, schodníc, ramien podest s nosníkmi- železový (bez výstuže) tr.C 25/30</t>
  </si>
  <si>
    <t>72</t>
  </si>
  <si>
    <t>1,14+1,4</t>
  </si>
  <si>
    <t>37</t>
  </si>
  <si>
    <t>430361821.S</t>
  </si>
  <si>
    <t>Výstuž schodiskových konštrukcií (stupňov, schodníc, ramien, podest s nosníkmi) z betonárskej ocele B500 (10 505)</t>
  </si>
  <si>
    <t>74</t>
  </si>
  <si>
    <t>0,259</t>
  </si>
  <si>
    <t>431351121.S</t>
  </si>
  <si>
    <t>Debnenie - vrátane podpernej konštrukcie do 4 m výšky - podest a podstupňových dosiek pôdorysne priamočiarych zhotovenie</t>
  </si>
  <si>
    <t>76</t>
  </si>
  <si>
    <t>1,2*(4,05+5)+0,159*1,2*23+1,5+1,7</t>
  </si>
  <si>
    <t>39</t>
  </si>
  <si>
    <t>431351122.S</t>
  </si>
  <si>
    <t>Debnenie - vrátane podpernej konštrukcie do 4 m výšky - podest a podstupňových dosiek pôdorysne priamočiarych odstránenie</t>
  </si>
  <si>
    <t>78</t>
  </si>
  <si>
    <t>Úpravy povrchov, podlahy, osadenie</t>
  </si>
  <si>
    <t>610991111.S</t>
  </si>
  <si>
    <t xml:space="preserve">Zakrývanie výplní vnútorných okenných otvorov, predmetov a konštrukcií, ktoré sa zhotovujú pred úpravami povrchu, a obalenie osadených dverných zárubní pred znečistením pri úpravách povrchu nástrekom plastický lepivých) maltovín vrátane neskoršieho  odkry</t>
  </si>
  <si>
    <t>80</t>
  </si>
  <si>
    <t>1,1*(470,34+464,11)"podlaha"</t>
  </si>
  <si>
    <t>(1,76*1,5*(15+23)+0,8*2,69+1*2,69+0,6*0,6*3+1,8*2,95+1,87*2,35+1,955*2,96+0,45*1,14*4+0,78*0,74+1,04*2+0,6*0,6*2+1*2,1+1,16*2,1+1*2,1)*1,1</t>
  </si>
  <si>
    <t>41</t>
  </si>
  <si>
    <t>611401918.S</t>
  </si>
  <si>
    <t>Navlhčenie podkladu pod vnútorné omietky stropov nasiakavého</t>
  </si>
  <si>
    <t>82</t>
  </si>
  <si>
    <t>(12,00+26,05+34,07+10,66+4,95+32,76+13,89+36,65+32,41+5,85+3,44+1,61+1,32+6,69+4,24+2,18+6,74+49,22)</t>
  </si>
  <si>
    <t>(470,34)</t>
  </si>
  <si>
    <t>611411121.S</t>
  </si>
  <si>
    <t>Cementovanie vnútorných povrchov stropov a podhľadov schodiskových konštrukcií(náterom) mliekom z bežného šedého cementu</t>
  </si>
  <si>
    <t>84</t>
  </si>
  <si>
    <t>43</t>
  </si>
  <si>
    <t>611460242.S</t>
  </si>
  <si>
    <t>Vnútorná omietka stropov zo suchých zmesí vápennocementová jadrová (hrubá) hr. 15 mm</t>
  </si>
  <si>
    <t>86</t>
  </si>
  <si>
    <t>(12,00+26,05+34,07+10,66+4,95+32,76+13,89+36,65+32,41+5,85+3,44+1,61+1,32+6,69+4,24+2,18+6,74+49,22)*0,3"1.np, 30% po obití"</t>
  </si>
  <si>
    <t>(470,34)*0,3"2.np, 30 % plochy po obití vnútornej omietky nesúdržnej"</t>
  </si>
  <si>
    <t>611460385.S</t>
  </si>
  <si>
    <t>Vnútorná omietka stropov zo suchých zmesí vápennocementová štuková (jemná) hr. 5 mm</t>
  </si>
  <si>
    <t>88</t>
  </si>
  <si>
    <t>45</t>
  </si>
  <si>
    <t>612411121.S</t>
  </si>
  <si>
    <t>Cementovanie vnútorných povrchov stien (náterom) mliekom z bežného šedého cementu</t>
  </si>
  <si>
    <t>90</t>
  </si>
  <si>
    <t>2,75*(13,68+25,390+23,48+14,28+32,85+25,84+8,9+23,65+15,15+12,08+8,71+5,91)"1.np"</t>
  </si>
  <si>
    <t>(2,75-2,1)*(10,64+4,66+5,08+7,508+9,74)-(1,75*1,45*7+0,45*1,14*4+1,04*2+0,78*0,74+1,955+2,96+1,8*2,95)</t>
  </si>
  <si>
    <t>-0,9*2,55*10*2-2,7*2,29*2-2,4*2,8+0,4*(1,75*7+1,45*2*7+1,955+2,96*2+0,46*4+0,78+1,04+0,74*2+1,14*2*4)+0,5*(2,7+2,29*2)</t>
  </si>
  <si>
    <t>(2,75-2,1)*(4,7+5+9,53+11,28+5,28+5,33+3,61+11,04)"2.np"</t>
  </si>
  <si>
    <t>2,75*(18,1+21,6+21,42+15,46+13,4+7+30,4+23,04+78,4+13,7+25,37+23,5+21,46+22,16+22+18)"2.np"</t>
  </si>
  <si>
    <t>-(1,78*1,5*20+0,795*1,48*2+0,8*2,69+1*2,69+0,6*1*3)-(0,8*2*4+0,9*2,5*2*20+0,7*2*2+0,6*2*4)+0,5*2,5*2*21"2.np"</t>
  </si>
  <si>
    <t>0,4*(1,76*21+1,5*2*21+0,8+1+0,6*3+2,69*4+1*6)</t>
  </si>
  <si>
    <t>612460242.S</t>
  </si>
  <si>
    <t>Vnútorná omietka stien zo suchých zmesí vápennocementová jadrová (hrubá) hr. 15 mm</t>
  </si>
  <si>
    <t>92</t>
  </si>
  <si>
    <t>1531,331*0,3"30%opravy po obití omietky"</t>
  </si>
  <si>
    <t>47*0,5"parapety"</t>
  </si>
  <si>
    <t>(1,78*2+1,45*2+1,76*2+1,45*2)*0,5"opravy po búraní okien"</t>
  </si>
  <si>
    <t>30*(1,78*2+1,5*2)*0,5+(0,6*8+0,78*2+0,74*2+0,8*2+2,7*2+1*2+2,7*2+0,6*6+1*6)*0,5"A4 opravy po búraní okien"</t>
  </si>
  <si>
    <t>(1,9*2+2,35*2+1,04*2+2,1*2+1*2+2,05*2+1,2*2+2,1*2)"A5, opravy po A5"</t>
  </si>
  <si>
    <t>0,5*(2,7+2,3*2+1+2,5*2+0,9+2,5*2+0,9+2,5*2+0,8*2,5*2)"pre vnút. dvere opravy"</t>
  </si>
  <si>
    <t>0,25*(0,8+2*2+0,6+2*2+(0,6+2*2)*3+0,8+2*2+0,8+2*2+0,8+2*2+0,6+2*2)"pre vnút.dvere opravy"</t>
  </si>
  <si>
    <t>29,05*0,5"Doplnenie pri znížení podlahy"</t>
  </si>
  <si>
    <t>47</t>
  </si>
  <si>
    <t>612460385.S</t>
  </si>
  <si>
    <t>Vnútorná omietka stien zo suchých zmesí vápennocementová štuková (jemná) hr. 5 mm</t>
  </si>
  <si>
    <t>94</t>
  </si>
  <si>
    <t>622461281.S</t>
  </si>
  <si>
    <t>Vonkajšia omietka stien tenkovrstvová pastovitá dekoratívna mozaiková</t>
  </si>
  <si>
    <t>96</t>
  </si>
  <si>
    <t>33,231</t>
  </si>
  <si>
    <t>1,620</t>
  </si>
  <si>
    <t>49</t>
  </si>
  <si>
    <t>622460121.S</t>
  </si>
  <si>
    <t>Príprava vonkajšieho podkladu stien penetráciou základnou</t>
  </si>
  <si>
    <t>98</t>
  </si>
  <si>
    <t>785,689+1,62+33,231</t>
  </si>
  <si>
    <t>622461033.S</t>
  </si>
  <si>
    <t>Vonkajšia omietka stien tenkovrstvová pastovitá silikátová roztieraná (škrabaná) hr. 2 mm</t>
  </si>
  <si>
    <t>100</t>
  </si>
  <si>
    <t>86,333</t>
  </si>
  <si>
    <t>699,356+33,375</t>
  </si>
  <si>
    <t>51</t>
  </si>
  <si>
    <t>625250541.S</t>
  </si>
  <si>
    <t>Kontaktný zatepľovací systém soklovej alebo vodou namáhanej časti (XPS / EPS) skrutkovacie kotvy hr. 30 mm</t>
  </si>
  <si>
    <t>102</t>
  </si>
  <si>
    <t>0,3*0,3*14+0,6*0,3*2</t>
  </si>
  <si>
    <t>625250558.S</t>
  </si>
  <si>
    <t>Kontaktný zatepľovací systém soklovej alebo vodou namáhanej časti (XPS / EPS) skrutkovacie kotvy hr. 200 mm</t>
  </si>
  <si>
    <t>104</t>
  </si>
  <si>
    <t>100,7*0,3*1,1"+10%rezerva na nerovnosti"</t>
  </si>
  <si>
    <t>"hrúbku XPS dosky zúžiť o vyskakujúci časť sokla po zameraní!"</t>
  </si>
  <si>
    <t>53</t>
  </si>
  <si>
    <t>625250701.S</t>
  </si>
  <si>
    <t>Kontaktný zatepľovací systém na báze minerálnej vlny (MW) skrutkovacie kotvy hr. 30 mm</t>
  </si>
  <si>
    <t>106</t>
  </si>
  <si>
    <t>((1,76+1,5*2)*0,3*15+0,3*(0,97+2,1*2+1,16+2,08*2+0,97+2,08*2+0,6*3*2+0,78+0,74*2+1,14+2*2+0,47*4+1,140*2*4+1,8+2,95*2+1,955+2,96*2+1,87+2,35*2))*1,1</t>
  </si>
  <si>
    <t>((1,75+1,5*2)*0,3*23+0,3*(0,8+2,69*2+1+2,69*2+0,6*3+1,14*2*3))*1,1"10% rezerva na nerovnosti"</t>
  </si>
  <si>
    <t>0,3*(42,825+14,18+44,13)*1,1"obklad ríms"</t>
  </si>
  <si>
    <t>625250713.S</t>
  </si>
  <si>
    <t>Kontaktný zatepľovací systém na báze minerálnej vlny (MW) skrutkovacie kotvy hr. 200 mm</t>
  </si>
  <si>
    <t>108</t>
  </si>
  <si>
    <t>100,74*7+3,5*13,84-1,70*1,44*23-0,74*2,63-0,94*2,63-0,54*0,54*3-1,81*2,29-1,7*1,39*16-0,91*2,04-1,1*2,02-0,91*2,02-0,54*0,54*2</t>
  </si>
  <si>
    <t>0,72*0,68-0,98*1,6-0,39*1,08*4-1,74*2,89"10% počítaná rezerva na nerovnosť povrchu"</t>
  </si>
  <si>
    <t>635,778*1,1 "Prepočítané koeficientom množstva</t>
  </si>
  <si>
    <t>55</t>
  </si>
  <si>
    <t>631312611.S</t>
  </si>
  <si>
    <t>Mazanina z betónu prostého (m3) (z kameniva) hladená dreveným hladidlom hr. nad 50 do 80 mm tr. C 16/20</t>
  </si>
  <si>
    <t>110</t>
  </si>
  <si>
    <t>55,160*0,05"pre zmenu výškovej úrovne pri bočnom vstupe"</t>
  </si>
  <si>
    <t>632452219.S</t>
  </si>
  <si>
    <t>Cementový poter zo suchých zmesí pevnosti v tlaku 20 MPa hr. 50 mm</t>
  </si>
  <si>
    <t>112</t>
  </si>
  <si>
    <t>692,63*0,1"10% opravy iba v prípade potreby"</t>
  </si>
  <si>
    <t>"Opravy po odtránení parkiet alebo mainátovej podlahy"125,85</t>
  </si>
  <si>
    <t>57</t>
  </si>
  <si>
    <t>632452682.S</t>
  </si>
  <si>
    <t>Cementová samonivelizačná stierka zo suchých zmesí pevnosti v tlaku 30 MPa hr. 3 mm</t>
  </si>
  <si>
    <t>114</t>
  </si>
  <si>
    <t>12+26,05+34,07+10,66+4,95+32,76+13,89+36,65+32,41+5,85+1,73+1,50+1,61+1,32+6,69+6,74"1.np"</t>
  </si>
  <si>
    <t>470,34-6,59"2.np"</t>
  </si>
  <si>
    <t>642942111.S</t>
  </si>
  <si>
    <t>Montáž dverných zárubní kovových zamurovacích, stavebný otvor veľkosti do 2,5 m2</t>
  </si>
  <si>
    <t>116</t>
  </si>
  <si>
    <t>59</t>
  </si>
  <si>
    <t>M</t>
  </si>
  <si>
    <t>553310001700.S</t>
  </si>
  <si>
    <t>Zárubňa kovová šxv 300-1195x500-1970 a 2100 mm, jednodielna zamurovacia</t>
  </si>
  <si>
    <t>118</t>
  </si>
  <si>
    <t>12,000"potrebu požiarnej odolnosti overiť v aktuálnej protipožiarnej bezpečnosti stavby!"</t>
  </si>
  <si>
    <t>Ostatné konštrukcie a práce-búranie</t>
  </si>
  <si>
    <t>001</t>
  </si>
  <si>
    <t>Výťah - dodávka a realizácia, vrátane dokumentácie dodávateľskej, spracovať podľa podmienok na stavbe</t>
  </si>
  <si>
    <t>kpl</t>
  </si>
  <si>
    <t>120</t>
  </si>
  <si>
    <t>1"podľa výkresovej časti"</t>
  </si>
  <si>
    <t>"pozri výkres: POZDĹŽNY REZ A-A, PRIEČNY REZ B-B - NOVÝ STAV"</t>
  </si>
  <si>
    <t>61</t>
  </si>
  <si>
    <t>941941031.S</t>
  </si>
  <si>
    <t>Montáž lešenia ľahkého pracovného radového, s podlahami, šírky od 0,80 do 1,00 m, výšky do 10 m</t>
  </si>
  <si>
    <t>122</t>
  </si>
  <si>
    <t>(42,66+0,6+13,78+43,895+0,6)*7,5+3,5*13,435</t>
  </si>
  <si>
    <t>941941191.S</t>
  </si>
  <si>
    <t>Montáž lešenia ľahkého pracovného radového, s podlahami, príplatok za prvý a každý ďalší i začatý mesiac použitia lešenia šírky od 0,80 do 1,00 m, výšky do 10 m</t>
  </si>
  <si>
    <t>124</t>
  </si>
  <si>
    <t>63</t>
  </si>
  <si>
    <t>941941831.S</t>
  </si>
  <si>
    <t>Demontáž lešenia ľahkého pracovného radového s podlahami šírky od 0,80 do 1,00 m a výšky do 10 m</t>
  </si>
  <si>
    <t>126</t>
  </si>
  <si>
    <t>941955001.S</t>
  </si>
  <si>
    <t>Lešenie ľahké pracovné pomocné, s výškou lešeňovej podlahy do 1,20 m</t>
  </si>
  <si>
    <t>128</t>
  </si>
  <si>
    <t>464,11+470,34</t>
  </si>
  <si>
    <t>222</t>
  </si>
  <si>
    <t>952902110.S</t>
  </si>
  <si>
    <t>Čistenie budov zametaním v miestnostiach, chodbách, na schodišti a na povalách</t>
  </si>
  <si>
    <t>1068365486</t>
  </si>
  <si>
    <t>596,36</t>
  </si>
  <si>
    <t>215</t>
  </si>
  <si>
    <t>952903012.S.1</t>
  </si>
  <si>
    <t>Čistenie fasád tlakovou vodou od prachu, usadenín a pavučín z pojazdnej plošiny, alebo lešenia</t>
  </si>
  <si>
    <t>1555314324</t>
  </si>
  <si>
    <t>65</t>
  </si>
  <si>
    <t>953923013.S.1</t>
  </si>
  <si>
    <t>Montáž hniezdnej búdky na budovy pre vtáctvo z drevobetónu s počtom komôr 3 a viac</t>
  </si>
  <si>
    <t>130</t>
  </si>
  <si>
    <t>591820001170.S</t>
  </si>
  <si>
    <t>Hniezdna búdka pre vtáky trojkomorová pre vrabce, sýkorky a žltochvosty, drevobetón, šxvxhr 430x240x220 mm</t>
  </si>
  <si>
    <t>132</t>
  </si>
  <si>
    <t>67</t>
  </si>
  <si>
    <t>591820001250.S</t>
  </si>
  <si>
    <t>Búdka pre netopiere jednokomorová, štrbinový úkryt na fasády, drevobetón, šxvxhr 410x365x80 mm</t>
  </si>
  <si>
    <t>134</t>
  </si>
  <si>
    <t>591820001210.S</t>
  </si>
  <si>
    <t>Vtáčie hniezdo pre lastovičky, jednohniezdo, drevobetón, pravé, šxvxhr 170x240x120 mm</t>
  </si>
  <si>
    <t>136</t>
  </si>
  <si>
    <t>69</t>
  </si>
  <si>
    <t>953945319.S</t>
  </si>
  <si>
    <t>Príslušenstvo ku kontaktným zatepľovacím systémom (kovové) hliníkový soklový profil šírky 203 mm</t>
  </si>
  <si>
    <t>m</t>
  </si>
  <si>
    <t>138</t>
  </si>
  <si>
    <t>100,33+18-0,97-1,16-0,97-1,04-1,8-1,955-1,87</t>
  </si>
  <si>
    <t>953945351.S</t>
  </si>
  <si>
    <t>Príslušenstvo ku kontaktným zatepľovacím systémom (kovové) hliníkový rohový ochranný profil s integrovanou mriežkou</t>
  </si>
  <si>
    <t>140</t>
  </si>
  <si>
    <t>7,5*4+2,1*8+3*4+2,35*2"upresniť množsvto pri realizácii"</t>
  </si>
  <si>
    <t>71</t>
  </si>
  <si>
    <t>953995406.S</t>
  </si>
  <si>
    <t>Príslušenstvo ku kontaktným zatepľovacím systémom (plastové) okenný a dverový profil s integrovanou sklotextilnou mriežkou začisťovací</t>
  </si>
  <si>
    <t>142</t>
  </si>
  <si>
    <t>(1,76+1,45*2)*10+(1,8+1,5*2)*5+1*2+2,1*2+1,2+2,1*2+1+2,1*2+0,6*3*2+0,8*3+1,1+2,1*2+(0,45+1,15*2)*4</t>
  </si>
  <si>
    <t>1,8+3*2+2+3*2+1,9+2,35*2</t>
  </si>
  <si>
    <t>(1,8+1,5*2)*23+0,8+2,7*2+1+2,7*2+0,6+1*2+0,6+1*2+0,6+1*2</t>
  </si>
  <si>
    <t>"upresniť množsvto pri realizácii"</t>
  </si>
  <si>
    <t>953995411.S</t>
  </si>
  <si>
    <t>Príslušenstvo ku kontaktným zatepľovacím systémom (plastové) nadokenný profil s integrovanou sieťovinou so skrytou okapničkou</t>
  </si>
  <si>
    <t>144</t>
  </si>
  <si>
    <t>1,8*(15+23)+1+1,2+1+0,6*2+0,8+1,05+0,45*4+2,95+2+1,9"upresniť množsvto pri realizácii"</t>
  </si>
  <si>
    <t>73</t>
  </si>
  <si>
    <t>962022391.S</t>
  </si>
  <si>
    <t>Búranie muriva nadzákladového alebo vybúranie otvorov prierezovej plochy nad 4 m2 v murive nadzákladovom, kamenného prípadne zmiešaného na akúkoľvek maltu -2,385 t</t>
  </si>
  <si>
    <t>146</t>
  </si>
  <si>
    <t>2,25*2,8*0,5*2+(1,64)*1,8*0,5+0,5*(0,9*2,05+0,8*2,05)"A9"</t>
  </si>
  <si>
    <t>962031132.S</t>
  </si>
  <si>
    <t>Búranie priečok alebo vybúranie otvorov prierezovej plochy nad 4 m2 v priečkach, z akýchkoľvek tehál pálených, plných alebo dutých na maltu vápennú alebo vápennocementovú, hr. do 150 mm -0,196 t</t>
  </si>
  <si>
    <t>148</t>
  </si>
  <si>
    <t>(4,45*2,75*11)+4,45*2,75*3+3,32*2,75"A1"</t>
  </si>
  <si>
    <t>75</t>
  </si>
  <si>
    <t>963012520.S</t>
  </si>
  <si>
    <t>Búranie stropov z dosiek alebo panelov železobetónových prefabrikovaných s dutinami hr. nad 140 mm -1,600 t</t>
  </si>
  <si>
    <t>150</t>
  </si>
  <si>
    <t>2,4*4,44*0,42"pre schodisko"</t>
  </si>
  <si>
    <t>2,25*2,2*0,42"pre výťah"</t>
  </si>
  <si>
    <t>"poznámka: vybúranie priestoru pre výťah konzultovať s dodávateľom výtahu!"</t>
  </si>
  <si>
    <t>226</t>
  </si>
  <si>
    <t>963001</t>
  </si>
  <si>
    <t>Realizácia sondy pre zistenie skladby stropu nad 1np a nad 2.np, pre určenie postupu prác, pri vypílení časti stropu, pre osadenie výťahu.</t>
  </si>
  <si>
    <t>-2008495615</t>
  </si>
  <si>
    <t>227</t>
  </si>
  <si>
    <t>963002</t>
  </si>
  <si>
    <t>Zamerania priestoru pre výťah, pre spracovanie dielenskej dokumentácie výťahu</t>
  </si>
  <si>
    <t>295425604</t>
  </si>
  <si>
    <t>228</t>
  </si>
  <si>
    <t>763003</t>
  </si>
  <si>
    <t>Obhliadka statika na mieste po realizácii sond do stropov a upresnenie ďalšieho postupu prác</t>
  </si>
  <si>
    <t>542518215</t>
  </si>
  <si>
    <t>229</t>
  </si>
  <si>
    <t>763004</t>
  </si>
  <si>
    <t xml:space="preserve">Dodávateĺská projektová dokumentácia pre nosnú konštrukciu výťahovej šachty, ktorá tvorí podporu pre stropy, elektroinštaláciu, protipožiarnu bezpečnosť  technologické časti výťahu a projekt výťahu komplet.</t>
  </si>
  <si>
    <t>555819025</t>
  </si>
  <si>
    <t>965042141.S</t>
  </si>
  <si>
    <t>Búranie podkladov pod dlažby alebo liatych celistvých dlažieb a mazanín betónových alebo z liateho asfaltu hr. do 100 mm, plochy nad 4 m2 -2,200 t</t>
  </si>
  <si>
    <t>152</t>
  </si>
  <si>
    <t>40,120*0,15"A13"</t>
  </si>
  <si>
    <t>77</t>
  </si>
  <si>
    <t>965081812.S</t>
  </si>
  <si>
    <t>Búranie dlažieb, bez podkladného lôžka s akoukoľvek výplňou škár z kameninových, cementových, terazzových, čadičových alebo keramických dlaždíc, hr. nad 10 mm -0,065 t</t>
  </si>
  <si>
    <t>154</t>
  </si>
  <si>
    <t>90,71+15,70"chodba 2.np"</t>
  </si>
  <si>
    <t>26,10+12+26,7+13,7+9,98+3,83"1.np chodba"</t>
  </si>
  <si>
    <t>968061112.S</t>
  </si>
  <si>
    <t xml:space="preserve">Vyvesenie drevených krídiel okien do suti, plochy do 1,5 m2  -0,012 t</t>
  </si>
  <si>
    <t>156</t>
  </si>
  <si>
    <t>79</t>
  </si>
  <si>
    <t>968061125.S</t>
  </si>
  <si>
    <t xml:space="preserve">Vyvesenie drevených krídiel dverí do suti, plochy do 2 m2    -0,024 t</t>
  </si>
  <si>
    <t>158</t>
  </si>
  <si>
    <t>13+2"A6, A5"</t>
  </si>
  <si>
    <t>968061126.S</t>
  </si>
  <si>
    <t xml:space="preserve">Vyvesenie drevených krídiel dverí do suti, plochy nad 2 m2   -0,027 t</t>
  </si>
  <si>
    <t>160</t>
  </si>
  <si>
    <t>1,000"A5"</t>
  </si>
  <si>
    <t>81</t>
  </si>
  <si>
    <t>968061137.S</t>
  </si>
  <si>
    <t xml:space="preserve">Vyvesenie drevených krídiel vrát do suti, plochy nad 4 m2   -0,080 t</t>
  </si>
  <si>
    <t>162</t>
  </si>
  <si>
    <t>1"A5"</t>
  </si>
  <si>
    <t>968062355.S</t>
  </si>
  <si>
    <t xml:space="preserve">Vybúranie drevených rámov okien dvojitých alebo zdvojených, plochy do 2 m2  -0,062 t</t>
  </si>
  <si>
    <t>164</t>
  </si>
  <si>
    <t>30"A4"</t>
  </si>
  <si>
    <t>83</t>
  </si>
  <si>
    <t>968062455.S</t>
  </si>
  <si>
    <t xml:space="preserve">Vybúranie drevených dverových zárubní plochy do 2 m2  -0,088 t</t>
  </si>
  <si>
    <t>166</t>
  </si>
  <si>
    <t>968062558.S</t>
  </si>
  <si>
    <t xml:space="preserve">Vybúranie drevených vrát plochy do 5 m2  -0,060 t</t>
  </si>
  <si>
    <t>168</t>
  </si>
  <si>
    <t>85</t>
  </si>
  <si>
    <t>968072455.S</t>
  </si>
  <si>
    <t xml:space="preserve">Vybúranie kovových dverových zárubní plochy do 2 m2  -0,076 t</t>
  </si>
  <si>
    <t>170</t>
  </si>
  <si>
    <t>968081115.S</t>
  </si>
  <si>
    <t>Vybúranie plastových okien aj s rámom 1 bm obvodu, -0,007 t</t>
  </si>
  <si>
    <t>172</t>
  </si>
  <si>
    <t>1,78*2+1,45*2+1,76*2+1,45*2</t>
  </si>
  <si>
    <t>87</t>
  </si>
  <si>
    <t>978011141.S</t>
  </si>
  <si>
    <t>Otlčenie omietok vápenných alebo vápennocementových stropov vnútorných v rozsahu do 30 % -0,010 t</t>
  </si>
  <si>
    <t>174</t>
  </si>
  <si>
    <t>6,74+2,18+4,24+6,75+1,55+9,56+13,89+13,42+14,25+9,98+3,83+26,70+26,10+12+13,32+18,65+14,50+18,78+13,70"1.np strop"</t>
  </si>
  <si>
    <t>20,31+14,21+13,58+13,50+13,67+13,60+1,76+1,82+0,93+4,27+6,59+2,45+28,11+14,33+14,92+15,7+90,71+13,41+17,54+15,98+18,69+13,32+13,45+14,03+14,65+14,39</t>
  </si>
  <si>
    <t>14,05+14,56+20,10"2.np"</t>
  </si>
  <si>
    <t>978013141.S</t>
  </si>
  <si>
    <t>Otlčenie omietok vápenných alebo vápennocementových stien vnútorných v rozsahu do 30 % -0,010 t</t>
  </si>
  <si>
    <t>176</t>
  </si>
  <si>
    <t>(11,99+14,88+17,22+14,41+17,34+15,05+26,36+25,84+8,82+15,3+14,93+15,14+13,19+13,6-4,44*9+12,62-3,22-3,1*2-1,19)*2,75</t>
  </si>
  <si>
    <t>-(0,9*2,5*12)-1,75*1,45*9-2,7*2,29*2"1.np"</t>
  </si>
  <si>
    <t>(78,39+18,1+15,28+15+14,96+15+15+5,56+5,60+3,9+10,80+21,54+15,34+15,6+17,56+14,92+16,78)*2,75"2.np"</t>
  </si>
  <si>
    <t>(16,08+17,30+14,88+14,94+15,20+15,48+15,36+15,21+15,44+18-4,44*22)*2,75"2.np"</t>
  </si>
  <si>
    <t>-(1,76*1,5*24+0,8*2,6*+1*2,69+0,6*0,6*3)-0,9*2,5*44"2.np"</t>
  </si>
  <si>
    <t>218</t>
  </si>
  <si>
    <t>978013191.S</t>
  </si>
  <si>
    <t xml:space="preserve">Otlčenie omietok stien vnútorných vápenných alebo vápennocementových v rozsahu do 100 %,  -0,04600t</t>
  </si>
  <si>
    <t>871028977</t>
  </si>
  <si>
    <t>2,75*(4,45*10+3,22*2+2,25*4+1,35+1,42)"pre omietky na búraných priečkach 1.np"</t>
  </si>
  <si>
    <t>2,75*(4,45*22)"pre omietky na búraných priečkach 1.np"</t>
  </si>
  <si>
    <t>89</t>
  </si>
  <si>
    <t>978059531.S</t>
  </si>
  <si>
    <t>Odsekanie a odobratie obkladov, vrátane otlčenia podkladovej omietky až na murivo z obkladačiek vnútorných z akýchkoľvek materiálov, plochy nad 2 m2 -0,068 t</t>
  </si>
  <si>
    <t>178</t>
  </si>
  <si>
    <t>(15,14*1,5+13,19*1,5+2,9*1,5+4,38*1,5)</t>
  </si>
  <si>
    <t>979011111.S</t>
  </si>
  <si>
    <t>Zvislá doprava sutiny a vybúraných hmôt za prvé podlažie nad alebo pod základným podlažím</t>
  </si>
  <si>
    <t>180</t>
  </si>
  <si>
    <t>91</t>
  </si>
  <si>
    <t>979011121.S</t>
  </si>
  <si>
    <t>Zvislá doprava sutiny a vybúraných hmôt za každé ďalšie podlažie</t>
  </si>
  <si>
    <t>182</t>
  </si>
  <si>
    <t>979011201.S</t>
  </si>
  <si>
    <t>Plastový sklz na stavebnú sutinu výšky do 10 m</t>
  </si>
  <si>
    <t>184</t>
  </si>
  <si>
    <t>93</t>
  </si>
  <si>
    <t>979011231.S</t>
  </si>
  <si>
    <t>Demontáž sklzu na stavebnú sutinu výšky do 10 m</t>
  </si>
  <si>
    <t>186</t>
  </si>
  <si>
    <t>979081111.S</t>
  </si>
  <si>
    <t>Odvoz sutiny a vybúraných hmôt na skládku do 1 km</t>
  </si>
  <si>
    <t>188</t>
  </si>
  <si>
    <t>95</t>
  </si>
  <si>
    <t>979081121.S</t>
  </si>
  <si>
    <t>Odvoz sutiny a vybúraných hmôt na skládku za každý ďalší 1 km</t>
  </si>
  <si>
    <t>190</t>
  </si>
  <si>
    <t>123,104*30 "Prepočítané koeficientom množstva</t>
  </si>
  <si>
    <t>979082111.S</t>
  </si>
  <si>
    <t>Vnútrostavenisková doprava sutiny a vybúraných hmôt do 10 m</t>
  </si>
  <si>
    <t>192</t>
  </si>
  <si>
    <t>97</t>
  </si>
  <si>
    <t>979082121.S</t>
  </si>
  <si>
    <t>Vnútrostavenisková doprava sutiny a vybúraných hmôt za každých ďalších 5 m</t>
  </si>
  <si>
    <t>194</t>
  </si>
  <si>
    <t>979089612.S</t>
  </si>
  <si>
    <t>Poplatok za skládku stavebného odpadu (17) iné odpady zo stavieb a demolácií ostatné (O) (17 09 04)</t>
  </si>
  <si>
    <t>196</t>
  </si>
  <si>
    <t>99</t>
  </si>
  <si>
    <t>979089714.S</t>
  </si>
  <si>
    <t>Prenájom kontajnera 10 m3</t>
  </si>
  <si>
    <t>198</t>
  </si>
  <si>
    <t>Presun hmôt HSV</t>
  </si>
  <si>
    <t>998011003.S</t>
  </si>
  <si>
    <t>Presun hmôt pre budovy občianskej výstavby (801), budovy pre bývanie (803) budovy pre výrobu a služby (812), s nosnou zvislou konštrukciou murovanou z tehál, alebo tvárnic, alebo kovovou, výšky nad 12 do 24 m</t>
  </si>
  <si>
    <t>200</t>
  </si>
  <si>
    <t>PSV</t>
  </si>
  <si>
    <t>Práce a dodávky PSV</t>
  </si>
  <si>
    <t>711</t>
  </si>
  <si>
    <t>Izolácie proti vode a vlhkosti</t>
  </si>
  <si>
    <t>101</t>
  </si>
  <si>
    <t>711141559.S</t>
  </si>
  <si>
    <t>Zhotovenie izolácie proti zemnej vlhkosti pásmi pritavením na ploche vodorovnej NAIP</t>
  </si>
  <si>
    <t>202</t>
  </si>
  <si>
    <t>55,160"pre zmenu výškovej úrovne pri bočnom vstupe"</t>
  </si>
  <si>
    <t>628330000100.S</t>
  </si>
  <si>
    <t>Pás asfaltový SBS s bridličným posypom hr. 5,2 mm vystužený netkanou polyesterovou rohožou modifikovaný</t>
  </si>
  <si>
    <t>204</t>
  </si>
  <si>
    <t>55,16*1,15 "Prepočítané koeficientom množstva</t>
  </si>
  <si>
    <t>103</t>
  </si>
  <si>
    <t>711142559.S</t>
  </si>
  <si>
    <t>Zhotovenie izolácie proti zemnej vlhkosti pásmi pritavením na ploche zvislej NAIP</t>
  </si>
  <si>
    <t>206</t>
  </si>
  <si>
    <t>12,5*0,5+9*1,5+5,3*0,5"pri zmene výškovej úrovne+šachta pre výťah+pri rampe pre imob."</t>
  </si>
  <si>
    <t>208</t>
  </si>
  <si>
    <t>22,4*1,2 "Prepočítané koeficientom množstva</t>
  </si>
  <si>
    <t>105</t>
  </si>
  <si>
    <t>711210100.S</t>
  </si>
  <si>
    <t xml:space="preserve">Zhotovenie izolácie pod keramické obklady v interiéri na ploche  vodorovnej 2x stierkou</t>
  </si>
  <si>
    <t>210</t>
  </si>
  <si>
    <t>3,44+1,61+1,32+6,69+4,8+1,52+1,58+0,81+5,08+1,46+4,71+1,33</t>
  </si>
  <si>
    <t>245610000400.S</t>
  </si>
  <si>
    <t>Stierka hydroizolačná na báze syntetickej živice, (tekutá hydroizolačná fólia)</t>
  </si>
  <si>
    <t>kg</t>
  </si>
  <si>
    <t>212</t>
  </si>
  <si>
    <t>107</t>
  </si>
  <si>
    <t>247710007700.S</t>
  </si>
  <si>
    <t>Pás tesniaci š. 120 mm, na utesnenie rohových a spojovacích škár pri aplikácii hydroizolácií</t>
  </si>
  <si>
    <t>214</t>
  </si>
  <si>
    <t>5,65+3,6+2,55+6,45+4,45+3,8+3+4,63+4,6+6,7+3,5+3,7+4,4+4,34+3,35+2,1+6,65+4,9+2,85+1,1"pre styk podlahy a obkladu"</t>
  </si>
  <si>
    <t>2,1*(8*4+4+4*5)"pre rohy a kúty"</t>
  </si>
  <si>
    <t>711210110.S</t>
  </si>
  <si>
    <t xml:space="preserve">Zhotovenie izolácie pod keramické obklady v interiéri na ploche  zvislej 2x stierkou</t>
  </si>
  <si>
    <t>(5,65+2,515+3,515+4,42+6,41+3,77+4,58+4,63+3+6,62+0,18+1,25+0,2)*2,1</t>
  </si>
  <si>
    <t>-0,6*1*2-0,8*1,5*2-0,44*1,14*4</t>
  </si>
  <si>
    <t>0,5*(0,6*2+1*2*2+0,8*2+1,5*4+0,44*4+1,14*4*2)</t>
  </si>
  <si>
    <t>3,5*1,5</t>
  </si>
  <si>
    <t>109</t>
  </si>
  <si>
    <t>998711103.S</t>
  </si>
  <si>
    <t>Presun hmôt pre izoláciu proti vode v objektoch výšky nad 12 do 60 m</t>
  </si>
  <si>
    <t>220</t>
  </si>
  <si>
    <t>712</t>
  </si>
  <si>
    <t>Izolácie striech, povlakové krytiny</t>
  </si>
  <si>
    <t>219</t>
  </si>
  <si>
    <t>712290020.S</t>
  </si>
  <si>
    <t>Zhotovenie parozábrany pre strechy šikmé do 30°</t>
  </si>
  <si>
    <t>-1494105696</t>
  </si>
  <si>
    <t>596,36*2</t>
  </si>
  <si>
    <t>283290004500.S</t>
  </si>
  <si>
    <t>Parozábrana s reflexnou hliníkovou vrstvou a lepiacou páskou, plošná hmotnosť 170 g/m2</t>
  </si>
  <si>
    <t>-1838951451</t>
  </si>
  <si>
    <t>1192,72*1,15 'Prepočítané koeficientom množstva</t>
  </si>
  <si>
    <t>221</t>
  </si>
  <si>
    <t>998712102.S</t>
  </si>
  <si>
    <t>Presun hmôt pre izoláciu povlakovej krytiny v objektoch výšky nad 6 do 12 m</t>
  </si>
  <si>
    <t>-228099455</t>
  </si>
  <si>
    <t>713</t>
  </si>
  <si>
    <t>Izolácie tepelné</t>
  </si>
  <si>
    <t>111</t>
  </si>
  <si>
    <t>713111111.S</t>
  </si>
  <si>
    <t>Montáž tepelnej izolácie bežných stavebných konštrukcií stropov minerálnou vlnou vrchom kladenou voľne</t>
  </si>
  <si>
    <t>631440004600.S</t>
  </si>
  <si>
    <t>Doska z minerálnej vlny hr. 200 mm, izolácia pre šikmé strechy, nezaťažené stropy, priečky</t>
  </si>
  <si>
    <t>224</t>
  </si>
  <si>
    <t>113</t>
  </si>
  <si>
    <t>713122111.S</t>
  </si>
  <si>
    <t>Montáž tepelnej izolácie bežných stavebných konštrukcií podláh polystyrénom kladeným voľne jednovrstvová</t>
  </si>
  <si>
    <t>40+7,5+6,7+0,8*1,2</t>
  </si>
  <si>
    <t>283750002200.S</t>
  </si>
  <si>
    <t>Doska XPS 300 hr. 120 mm, zakladanie stavieb, podlahy, obrátené ploché strechy</t>
  </si>
  <si>
    <t>55,16*1,02 "Prepočítané koeficientom množstva</t>
  </si>
  <si>
    <t>115</t>
  </si>
  <si>
    <t>713132216.S</t>
  </si>
  <si>
    <t>Montáž tepelnej izolácie podzemných stien a základov xps ako stratené debnenie</t>
  </si>
  <si>
    <t>230</t>
  </si>
  <si>
    <t>(0,65+0,15)*1,2"pri schodisku v chodbe"</t>
  </si>
  <si>
    <t>0,6*4,44"pri zákl.páse"</t>
  </si>
  <si>
    <t>4,44*(1,25)"pri zákl.páse výťahu"</t>
  </si>
  <si>
    <t>8,6*1,45"okolo výťahovejh šachty"</t>
  </si>
  <si>
    <t>232</t>
  </si>
  <si>
    <t>117</t>
  </si>
  <si>
    <t>283750002100.S</t>
  </si>
  <si>
    <t>Doska XPS 300 hr. 100 mm, zakladanie stavieb, podlahy, obrátené ploché strechy</t>
  </si>
  <si>
    <t>234</t>
  </si>
  <si>
    <t>998713102.S</t>
  </si>
  <si>
    <t>Presun hmôt pre izolácie tepelné v objektoch výšky nad 6 m do 12 m</t>
  </si>
  <si>
    <t>236</t>
  </si>
  <si>
    <t>725</t>
  </si>
  <si>
    <t>Zdravotechnika - zariaďovacie predmety</t>
  </si>
  <si>
    <t>119</t>
  </si>
  <si>
    <t>725110811.S</t>
  </si>
  <si>
    <t>Demontáž záchodov do sute splachovacích s nádržou alebo s tlakovým splachovačom 0,01933 t</t>
  </si>
  <si>
    <t>súb.</t>
  </si>
  <si>
    <t>238</t>
  </si>
  <si>
    <t>725122813.S</t>
  </si>
  <si>
    <t>Demontáž pisoárov s nádržou a 1 záchodom 0,01720 t</t>
  </si>
  <si>
    <t>240</t>
  </si>
  <si>
    <t>121</t>
  </si>
  <si>
    <t>725210821.S</t>
  </si>
  <si>
    <t xml:space="preserve">Demontáž bez výtokových armatúr do sute umývadielok  alebo umývadiel 0,01946 t</t>
  </si>
  <si>
    <t>242</t>
  </si>
  <si>
    <t>998725102.S</t>
  </si>
  <si>
    <t>Presun hmôt pre zariaďovacie predmety (725) v objektoch výšky nad 6 do 12 m</t>
  </si>
  <si>
    <t>244</t>
  </si>
  <si>
    <t>764</t>
  </si>
  <si>
    <t>Konštrukcie klampiarske</t>
  </si>
  <si>
    <t>123</t>
  </si>
  <si>
    <t>764331230.S</t>
  </si>
  <si>
    <t>Lemovanie z pozinkovaného PZ plechu, múrov na strechách s tvrdou krytinou, vrátane rohov a ukončenia pred požiarnym múrom, hr. plechu 0,6 mm r.š. 330 mm</t>
  </si>
  <si>
    <t>246</t>
  </si>
  <si>
    <t>25,000"7/K, množstvo podľa potreby, tvar podľa normy, prispôsobiť na mieste"</t>
  </si>
  <si>
    <t>764331260.S</t>
  </si>
  <si>
    <t>Lemovanie z pozinkovaného PZ plechu, múrov na strechách s tvrdou krytinou, vrátane rohov a ukončenia pred požiarnym múrom, hr. plechu 0,6 mm r.š. 660 mm</t>
  </si>
  <si>
    <t>248</t>
  </si>
  <si>
    <t>18"oplechovanie štítového m,úru po zateplení"</t>
  </si>
  <si>
    <t>125</t>
  </si>
  <si>
    <t>764351810.S</t>
  </si>
  <si>
    <t>Demontáž žľabov pododkvapových štvorhranných rovných, alebo oblúkových, so sklonom do 30° rš 250 a 330 mm 0,00347t</t>
  </si>
  <si>
    <t>250</t>
  </si>
  <si>
    <t>103"na ďalšie použitie, demontáž, v prípade potreby"</t>
  </si>
  <si>
    <t>764352227.S</t>
  </si>
  <si>
    <t>Žľaby z pozinkovaného PZ plechu hr. 0,6 mm, vrátane hákov, čiel, rohov a dilatácií pododkvapové polkruhové r.š. 330 mm</t>
  </si>
  <si>
    <t>252</t>
  </si>
  <si>
    <t>127</t>
  </si>
  <si>
    <t>764410460.S</t>
  </si>
  <si>
    <t>Oplechovanie parapetov z pozinkovaného farbeného PZf plechu hr. 0,6 mm, vrátane rohov r.š. 400 mm</t>
  </si>
  <si>
    <t>254</t>
  </si>
  <si>
    <t>1,800*22"O1"</t>
  </si>
  <si>
    <t>0,600*3"O2"</t>
  </si>
  <si>
    <t>1,000*1"O3</t>
  </si>
  <si>
    <t>0,800"O4"</t>
  </si>
  <si>
    <t>0,600*2"O5"</t>
  </si>
  <si>
    <t>0,800"O6"</t>
  </si>
  <si>
    <t>1,800"O7"</t>
  </si>
  <si>
    <t>"presné ptrebné rozmery zamerať na stavbe pri realizácii, podľa osadenia okna!"</t>
  </si>
  <si>
    <t>764410850.S</t>
  </si>
  <si>
    <t>Demontáž oplechovania parapetov rš od 100 do 330 mm 0,00135t</t>
  </si>
  <si>
    <t>256</t>
  </si>
  <si>
    <t>129</t>
  </si>
  <si>
    <t>764451802.S</t>
  </si>
  <si>
    <t xml:space="preserve">Demontáž odpadových rúr alebo ich častí rúr štvorcových so stranou 100 mm    0,00338t</t>
  </si>
  <si>
    <t>258</t>
  </si>
  <si>
    <t>46"na spätnú montáž"</t>
  </si>
  <si>
    <t>764454253.S</t>
  </si>
  <si>
    <t>Zvodové rúry z pozinkovaného PZ plechu hr. 0,6 mm, vrátane lemov so zaústením, manžiet, kolien, vpustov vody a prechodových kusov, kruhové, s priemerom 100 mm</t>
  </si>
  <si>
    <t>260</t>
  </si>
  <si>
    <t>131</t>
  </si>
  <si>
    <t>998764103.S</t>
  </si>
  <si>
    <t>Presun hmôt pre konštrukcie klampiarske v objektoch s výškou nad 12 do 24 m</t>
  </si>
  <si>
    <t>262</t>
  </si>
  <si>
    <t>766</t>
  </si>
  <si>
    <t>Konštrukcie stolárske</t>
  </si>
  <si>
    <t>766621400.S</t>
  </si>
  <si>
    <t>Montáž okien plastových s exteriérovou a interiérovou hydroizolačnou ISO páskou 1 bm obvodu montáže, vrátane vnútorného parapetu</t>
  </si>
  <si>
    <t>264</t>
  </si>
  <si>
    <t>22*(1,76*2+1,5*2)+3*(0,6*2+1,2*2)+1*2+2,7*4+0,8*2+0,8*2+0,75*2+1,74*2+1,5*2+0,6*2*2</t>
  </si>
  <si>
    <t>133</t>
  </si>
  <si>
    <t>611410005600.S.1</t>
  </si>
  <si>
    <t>Plastové okno jednokrídlové OS, vxš 600x1000 mm, izolačné trojsklo, 6 komorový profil, vnútorné žalúzie,, vrátane vnútorného parapetu, otvor zamerať</t>
  </si>
  <si>
    <t>266</t>
  </si>
  <si>
    <t>611410005300.S.1</t>
  </si>
  <si>
    <t>Plastové okno jednokrídlové OS, vxš 580x580 mm, izolačné trojsklo, 6 komorový profil, vnútorné žalúzie, vrátane vnútorného parapetu</t>
  </si>
  <si>
    <t>268</t>
  </si>
  <si>
    <t>135</t>
  </si>
  <si>
    <t>611410006200.S.1</t>
  </si>
  <si>
    <t>Plastové okno jednokrídlové OS, vxš 770x720 mm, izolačné trojsklo, 6 komorový profil, vnútorné žalúzie, vrátane vnútorného parapetu</t>
  </si>
  <si>
    <t>270</t>
  </si>
  <si>
    <t>611410009400.S.1</t>
  </si>
  <si>
    <t>Plastové okno dvojkrídlové OS+O, vxš 1430x1745 mm, izolačné trojsklo, 6 komorový profil, vnútorné žalúzie, vrátane vnútorného parapetu, vrátane vonkajších žalúzií</t>
  </si>
  <si>
    <t>272</t>
  </si>
  <si>
    <t>137</t>
  </si>
  <si>
    <t>611410010400.S.1</t>
  </si>
  <si>
    <t>Plastové okno dvojkrídlové OS+O, vxš 2690x1000 mm, izolačné trojsklo, 6 komorový profil, vnútorné žalúzie, vrátane vnútorného parapetu</t>
  </si>
  <si>
    <t>274</t>
  </si>
  <si>
    <t>611410010400.S.2</t>
  </si>
  <si>
    <t>Plastové okno dvojkrídlové OS+O, vxš 2690x800 mm, izolačné trojsklo, 6 komorový profil, vnútorné žalúzie, vrátane vnútorného parapetu</t>
  </si>
  <si>
    <t>276</t>
  </si>
  <si>
    <t>139</t>
  </si>
  <si>
    <t>283290005900.S</t>
  </si>
  <si>
    <t>Tesniaca paropriepustná fólia polymér-flísová, š. 90 mm, dĺ. 30 m, pre tesnenie pripájacej škáry okenného rámu a muriva z exteriéru</t>
  </si>
  <si>
    <t>278</t>
  </si>
  <si>
    <t>180,62*1,15 'Prepočítané koeficientom množstva</t>
  </si>
  <si>
    <t>283290006200.S</t>
  </si>
  <si>
    <t>Tesniaca paronepriepustná fólia polymér-flísová, š. 70 mm, dĺ. 30 m, pre tesnenie pripájacej škáry okenného rámu a muriva z interiéru</t>
  </si>
  <si>
    <t>280</t>
  </si>
  <si>
    <t>141</t>
  </si>
  <si>
    <t>766651101.S</t>
  </si>
  <si>
    <t>Montáž stavebného puzdra posuvných dverí do murovanej priečky s jedným zasúvacím puzdrom pre dvere jednokrídlové, priechod 600-1200 mm</t>
  </si>
  <si>
    <t>282</t>
  </si>
  <si>
    <t>553310012800.S</t>
  </si>
  <si>
    <t>Stavebné puzdro pre posuvné dvere, jedno zasúvacie púzdro pre jedno krídlo, čistý priechod 600 mm</t>
  </si>
  <si>
    <t>284</t>
  </si>
  <si>
    <t>143</t>
  </si>
  <si>
    <t>553420000200.S</t>
  </si>
  <si>
    <t>Systém posuvných dverí - sada pojazdov</t>
  </si>
  <si>
    <t>286</t>
  </si>
  <si>
    <t>553420000300.S.1</t>
  </si>
  <si>
    <t>Systém posuvných dverí - vodiaca lišta (surový profil)</t>
  </si>
  <si>
    <t>súb</t>
  </si>
  <si>
    <t>288</t>
  </si>
  <si>
    <t>145</t>
  </si>
  <si>
    <t>766662112.S</t>
  </si>
  <si>
    <t>Montáž dreveného dverného krídla pre dvere jednokrídlové do existujúcej zárubne otočné poldrážkové - požiarná odolnosť podľa PD</t>
  </si>
  <si>
    <t>290</t>
  </si>
  <si>
    <t>549150000600</t>
  </si>
  <si>
    <t>Kľučka dverová 2x, 2x rozeta BB, FAB, nehrdzavejúca oceľ, povrch nerez brúsený, SAPELI</t>
  </si>
  <si>
    <t>292</t>
  </si>
  <si>
    <t>147</t>
  </si>
  <si>
    <t>611610000800.S.1</t>
  </si>
  <si>
    <t>Dvere vnútorné jednokrídlové, šírka 600-900 mm, výplň papierová voština, povrch CPL laminát, mechanicky odolné plné, položky B, C, D, E</t>
  </si>
  <si>
    <t>294</t>
  </si>
  <si>
    <t>223</t>
  </si>
  <si>
    <t>611610.S.2</t>
  </si>
  <si>
    <t>Dvere vnútorné jednokrídlové, PROTIPOŽIARNE - EW30/D3-C, položka FPO</t>
  </si>
  <si>
    <t>-405856749</t>
  </si>
  <si>
    <t>611610.S.3</t>
  </si>
  <si>
    <t>Dvere vnútorné jednokrídlové, PLNÉ OTVARAVÉ 800x1970mm, položka F</t>
  </si>
  <si>
    <t>-1867479976</t>
  </si>
  <si>
    <t>225</t>
  </si>
  <si>
    <t>611610.S.4</t>
  </si>
  <si>
    <t>Dvere vnútorné jednokrídlové, PLNÉ OTVARAVÉ 800x1970+530mm, OTVÁRAVÉ, PROTIPOŽIARNE, EW30/D3-C, položka G</t>
  </si>
  <si>
    <t>1208830726</t>
  </si>
  <si>
    <t>766664125.S</t>
  </si>
  <si>
    <t>Montáž dreveného dverného krídla pre dvere jednokrídlové do existujúcej zárubne posuvné do puzdra</t>
  </si>
  <si>
    <t>296</t>
  </si>
  <si>
    <t>149</t>
  </si>
  <si>
    <t>611610000800.S</t>
  </si>
  <si>
    <t>Dvere vnútorné jednokrídlové, šírka 600-900 mm, výplň papierová voština, povrch CPL laminát, mechanicky odolné plné</t>
  </si>
  <si>
    <t>298</t>
  </si>
  <si>
    <t>611610006300.S</t>
  </si>
  <si>
    <t>Montážny materiál pre dvere, okná</t>
  </si>
  <si>
    <t>eur</t>
  </si>
  <si>
    <t>300</t>
  </si>
  <si>
    <t>151</t>
  </si>
  <si>
    <t>998766103.S</t>
  </si>
  <si>
    <t>Presun hmôt pre konštrukcie stolárske v objektoch výšky nad 12 do 24 m</t>
  </si>
  <si>
    <t>302</t>
  </si>
  <si>
    <t>767</t>
  </si>
  <si>
    <t>Konštrukcie doplnkové kovové</t>
  </si>
  <si>
    <t>767995102.S</t>
  </si>
  <si>
    <t>Montáž ostatných atypických kovových stavebných doplnkových konštrukcií nad 5 do 10 kg</t>
  </si>
  <si>
    <t>304</t>
  </si>
  <si>
    <t>7,7+8,8+1,87"Z3, Z4, Z6"</t>
  </si>
  <si>
    <t>153</t>
  </si>
  <si>
    <t>141120007800.S</t>
  </si>
  <si>
    <t>Rúra oceľová bezšvová nerezová d 42,4 mm, hr. steny 2,0 mm</t>
  </si>
  <si>
    <t>306</t>
  </si>
  <si>
    <t>(0,85+3,5+4)</t>
  </si>
  <si>
    <t>141001</t>
  </si>
  <si>
    <t>Zvary a spojovací materiál</t>
  </si>
  <si>
    <t>308</t>
  </si>
  <si>
    <t>0,17+0,7+0,8"10% zvary, spojovací meteriál, odpad"</t>
  </si>
  <si>
    <t>155</t>
  </si>
  <si>
    <t>767995103.S</t>
  </si>
  <si>
    <t>Montáž ostatných atypických kovových stavebných doplnkových konštrukcií nad 10 do 20 kg</t>
  </si>
  <si>
    <t>310</t>
  </si>
  <si>
    <t>10,09"Z5"</t>
  </si>
  <si>
    <t>312</t>
  </si>
  <si>
    <t>(1,1+1*2)</t>
  </si>
  <si>
    <t>157</t>
  </si>
  <si>
    <t>141120003400.S.1</t>
  </si>
  <si>
    <t>Tyč oceľová bezšvová nerezová d 10,0 mm</t>
  </si>
  <si>
    <t>314</t>
  </si>
  <si>
    <t>0,8*6</t>
  </si>
  <si>
    <t>316</t>
  </si>
  <si>
    <t>0,92</t>
  </si>
  <si>
    <t>159</t>
  </si>
  <si>
    <t>767995105.S</t>
  </si>
  <si>
    <t>Montáž ostatných atypických kovových stavebných doplnkových konštrukcií nad 50 do 100 kg</t>
  </si>
  <si>
    <t>318</t>
  </si>
  <si>
    <t xml:space="preserve">50,49*2"Z7, Z8, </t>
  </si>
  <si>
    <t>51,11+52,47"Z1, Z2"</t>
  </si>
  <si>
    <t>320</t>
  </si>
  <si>
    <t>6,15*3+0,9*5+6,15*3+0,9*5"položky 1-madlo, 2-stĺpik, aj 3-vodiaca tyč, Z7, Z8, všetko zhotoviť z rúr d42,4x2,0 mm !"</t>
  </si>
  <si>
    <t>4*1+1*4+4+1*4"Z1, Z2"</t>
  </si>
  <si>
    <t>161</t>
  </si>
  <si>
    <t>141120007100.S</t>
  </si>
  <si>
    <t>Rúra oceľová bezšvová nerezová d 33,7 mm, hr. steny 2,0 mm</t>
  </si>
  <si>
    <t>322</t>
  </si>
  <si>
    <t>4*2+4*2"Z1, Z2"</t>
  </si>
  <si>
    <t>324</t>
  </si>
  <si>
    <t>4,65+4,77+4,59*2"Z1, Z2, Z7, Z8"</t>
  </si>
  <si>
    <t>163</t>
  </si>
  <si>
    <t>998767102.S</t>
  </si>
  <si>
    <t>Presun hmôt pre kovové stavebné a doplnkové konštrukcie v objektoch výšky nad 6 do 12 m</t>
  </si>
  <si>
    <t>326</t>
  </si>
  <si>
    <t>771</t>
  </si>
  <si>
    <t>Podlahy z dlaždíc</t>
  </si>
  <si>
    <t>771571232.S</t>
  </si>
  <si>
    <t>Montáž podláh z dlaždíc keramických ukladaných do malty 600 x 600 mm</t>
  </si>
  <si>
    <t>328</t>
  </si>
  <si>
    <t>12+26,05+34,07+10,66+4,95+32,76+13,89+36,65+32,41+5,85+3,44+1,61+1,32+6,69"2.np"</t>
  </si>
  <si>
    <t>90,71+4,80+1,52+1,58+0,81+5,08+1,46+4,71+1,33+47,80+21,87+10,66+4,95"1.np"</t>
  </si>
  <si>
    <t>"pozor na rampe pre osoby s obmedzenou schopnosťou pohybu začiatok a koniec rampy podľa vyhlášky 532/2002 !"</t>
  </si>
  <si>
    <t>"vrátane soklíkov"</t>
  </si>
  <si>
    <t>165</t>
  </si>
  <si>
    <t>597740003300.S.1</t>
  </si>
  <si>
    <t>Dlaždice keramické, lxvxhr 598x598x10 mm, protišmykové</t>
  </si>
  <si>
    <t>330</t>
  </si>
  <si>
    <t>419,63*1,06 "Prepočítané koeficientom množstva</t>
  </si>
  <si>
    <t>771571271.S</t>
  </si>
  <si>
    <t>Montáž podláh z dlaždíc keramických ukladaných do malty, v obmedzenom priestore 600 x 600 mm</t>
  </si>
  <si>
    <t>332</t>
  </si>
  <si>
    <t>12+26,05+34,07+10,66+4,95+32,76+5,85+1,73+1,50+1,61+1,32+6,69+6,74"1.np"</t>
  </si>
  <si>
    <t>90,71+4,80+1,52+1,58+0,81+5,08+1,46+4,71+1,33+47,80+21,87+10,66+4,95"2.np"</t>
  </si>
  <si>
    <t>167</t>
  </si>
  <si>
    <t>334</t>
  </si>
  <si>
    <t>343,21*1,06 "Prepočítané koeficientom množstva</t>
  </si>
  <si>
    <t>998771102.S</t>
  </si>
  <si>
    <t>Presun hmôt pre podlahy z dlaždíc v objektoch výšky nad 6 do 12 m</t>
  </si>
  <si>
    <t>336</t>
  </si>
  <si>
    <t>775</t>
  </si>
  <si>
    <t>Podlahy vlysové a parketové</t>
  </si>
  <si>
    <t>169</t>
  </si>
  <si>
    <t>775413120.S</t>
  </si>
  <si>
    <t>Montáž podlahových soklíkov alebo líšt obvodových skrutkovaním</t>
  </si>
  <si>
    <t>338</t>
  </si>
  <si>
    <t>3,13*2+4,44*2"1,07"</t>
  </si>
  <si>
    <t>611990002900.S</t>
  </si>
  <si>
    <t>Lišta soklová MDF, vxš 40x20 mm</t>
  </si>
  <si>
    <t>340</t>
  </si>
  <si>
    <t>15,14*1,01 "Prepočítané koeficientom množstva</t>
  </si>
  <si>
    <t>171</t>
  </si>
  <si>
    <t>611990003600.S</t>
  </si>
  <si>
    <t>Roh vnútorný a vonkajší pre lištu soklovú výšky 40 mm</t>
  </si>
  <si>
    <t>342</t>
  </si>
  <si>
    <t>775521810.S.1</t>
  </si>
  <si>
    <t>Demontáž podláh drevených, laminátových, parketových položených voľne alebo spoj click, vrátane líšt -0,0150t, vrátane odstránenia sutiny</t>
  </si>
  <si>
    <t>1026895599</t>
  </si>
  <si>
    <t>20,31+14,21+13,58+20,10+14,56+14,05+14,39+14,65</t>
  </si>
  <si>
    <t>775550110.S</t>
  </si>
  <si>
    <t>Montáž podlahy z laminátových a drevených parkiet položená voľne spoj click</t>
  </si>
  <si>
    <t>344</t>
  </si>
  <si>
    <t>13,89</t>
  </si>
  <si>
    <t>173</t>
  </si>
  <si>
    <t>611980003080.S</t>
  </si>
  <si>
    <t>Podlaha laminátová, hrúbka 10 mm</t>
  </si>
  <si>
    <t>346</t>
  </si>
  <si>
    <t>13,89*1,02 "Prepočítané koeficientom množstva</t>
  </si>
  <si>
    <t>775592110.S</t>
  </si>
  <si>
    <t>Montáž podložky vyrovnávacej a tlmiacej pod plávajúce podlahy penovej hr. 2 mm</t>
  </si>
  <si>
    <t>348</t>
  </si>
  <si>
    <t>175</t>
  </si>
  <si>
    <t>283230008500.S</t>
  </si>
  <si>
    <t>Podložka z penového PE pod plávajúce podlahy, hr. 2 mm</t>
  </si>
  <si>
    <t>350</t>
  </si>
  <si>
    <t>13,89*1,03 "Prepočítané koeficientom množstva</t>
  </si>
  <si>
    <t>998775102.S</t>
  </si>
  <si>
    <t>Presun hmôt pre podlahy vlysové a parketové v objektoch výšky nad 6 do 12 m</t>
  </si>
  <si>
    <t>352</t>
  </si>
  <si>
    <t>776</t>
  </si>
  <si>
    <t>Podlahy povlakové</t>
  </si>
  <si>
    <t>177</t>
  </si>
  <si>
    <t>776511820.S</t>
  </si>
  <si>
    <t>Odstránenie povlakových podláh z nášľapnej plochy lepených s podložkou -0,0010 t</t>
  </si>
  <si>
    <t>354</t>
  </si>
  <si>
    <t>20,31+14,21+13,58+13,50+13,67+13,60+28,11+14,33+14,92+13,41+17,54+15,98+18,69+13,32+13,45+14,03+14,65+14,39"2.np"</t>
  </si>
  <si>
    <t>13,32+18,65+14,50+18,78+13,70+26,70+26,10+3,83+9,98+14,25+13,42"1.np, časť pravá"</t>
  </si>
  <si>
    <t>776541100.S</t>
  </si>
  <si>
    <t>Zhotovenie povlakových podláh PVC heterogénnych lepením v pásoch</t>
  </si>
  <si>
    <t>356</t>
  </si>
  <si>
    <t>27,61+28,24+20,31+20,10+29,06+29,48+27,93+32,46+36,61+36,65+32,41</t>
  </si>
  <si>
    <t>179</t>
  </si>
  <si>
    <t>284110000630.S</t>
  </si>
  <si>
    <t>Podlaha PVC heterogénna protišmyková, hrúbka do 2,5 mm</t>
  </si>
  <si>
    <t>358</t>
  </si>
  <si>
    <t>320,86*1,03 "Prepočítané koeficientom množstva</t>
  </si>
  <si>
    <t>776620010.S</t>
  </si>
  <si>
    <t>Zhotovenie povlaku PVC na stene heterogénny alebo homogénny lepením v pásoch</t>
  </si>
  <si>
    <t>360</t>
  </si>
  <si>
    <t>0,1*(23,5+25,4+25,4+23,5+21,5+22,2+22+18+18,1+21,6+21,35)</t>
  </si>
  <si>
    <t>181</t>
  </si>
  <si>
    <t>284110003200.S.1</t>
  </si>
  <si>
    <t>Obklad stenový PVC soklík ku podlahovine, hrúbka do 2 mm</t>
  </si>
  <si>
    <t>362</t>
  </si>
  <si>
    <t>24,255*1,03 "Prepočítané koeficientom množstva</t>
  </si>
  <si>
    <t>776990100.S</t>
  </si>
  <si>
    <t>Príprava podkladu pred zhotovením povlakových podláh zametaním</t>
  </si>
  <si>
    <t>364</t>
  </si>
  <si>
    <t>183</t>
  </si>
  <si>
    <t>776990100.S.1</t>
  </si>
  <si>
    <t>Príprava podkladu pred kladením povlakových podláh, podľa tech.listu dodávateľa podlahoviny</t>
  </si>
  <si>
    <t>366</t>
  </si>
  <si>
    <t>213</t>
  </si>
  <si>
    <t>776992200.S</t>
  </si>
  <si>
    <t>Príprava podkladu prebrúsením strojne brúskou na betón</t>
  </si>
  <si>
    <t>-1260473780</t>
  </si>
  <si>
    <t>692,63</t>
  </si>
  <si>
    <t>998776102.S</t>
  </si>
  <si>
    <t>Presun hmôt pre podlahy povlakové v objektoch výšky nad 6 do 12 m</t>
  </si>
  <si>
    <t>368</t>
  </si>
  <si>
    <t>781</t>
  </si>
  <si>
    <t>Obklady</t>
  </si>
  <si>
    <t>185</t>
  </si>
  <si>
    <t>781441159.S</t>
  </si>
  <si>
    <t>Montáž obkladov vnútorných stien z obkladačiek kladených do malty v obmedzenom priestore veľ. 300 x 600 mm</t>
  </si>
  <si>
    <t>370</t>
  </si>
  <si>
    <t>597640001800.S</t>
  </si>
  <si>
    <t>Obkladačky keramické lxvxhr 298x598x10 mm</t>
  </si>
  <si>
    <t>372</t>
  </si>
  <si>
    <t>97,798*1,06 "Prepočítané koeficientom množstva</t>
  </si>
  <si>
    <t>187</t>
  </si>
  <si>
    <t>998781103.S</t>
  </si>
  <si>
    <t>Presun hmôt pre obklady keramické v objektoch výšky nad 12 do 24 m</t>
  </si>
  <si>
    <t>374</t>
  </si>
  <si>
    <t>784</t>
  </si>
  <si>
    <t>Maľby</t>
  </si>
  <si>
    <t>784452261.S</t>
  </si>
  <si>
    <t xml:space="preserve">Maľby z maliarskych zmesí na vodnej báze, ručne nanášané, jednonásobné základné na podklad  jemnozrnný do výšky 3,80 m</t>
  </si>
  <si>
    <t>376</t>
  </si>
  <si>
    <t>755,07"vnútorný strop"</t>
  </si>
  <si>
    <t>1531,331"vnútorné steny"</t>
  </si>
  <si>
    <t>189</t>
  </si>
  <si>
    <t>784452361.S</t>
  </si>
  <si>
    <t xml:space="preserve">Maľby z maliarskych zmesí na vodnej báze, ručne nanášané, jednonásobné tónované na podklad  jemnozrnný do výšky 3,80 m</t>
  </si>
  <si>
    <t>378</t>
  </si>
  <si>
    <t>D1</t>
  </si>
  <si>
    <t>000125</t>
  </si>
  <si>
    <t>Dodávka a montáž WC</t>
  </si>
  <si>
    <t>380</t>
  </si>
  <si>
    <t>191</t>
  </si>
  <si>
    <t>000126</t>
  </si>
  <si>
    <t>Dodávka a montáž pisoár</t>
  </si>
  <si>
    <t>382</t>
  </si>
  <si>
    <t>000127</t>
  </si>
  <si>
    <t>Dodávka a montáž umývadla +batérie</t>
  </si>
  <si>
    <t>384</t>
  </si>
  <si>
    <t>193</t>
  </si>
  <si>
    <t>000600011.S</t>
  </si>
  <si>
    <t>Dopojenie rozvodv studenej vody DN15,20 a TUV</t>
  </si>
  <si>
    <t>386</t>
  </si>
  <si>
    <t>000600013.S</t>
  </si>
  <si>
    <t>Dopojenie rozvodov kanalizácie pre zriad. Predmety</t>
  </si>
  <si>
    <t>388</t>
  </si>
  <si>
    <t>195</t>
  </si>
  <si>
    <t>000700011.S</t>
  </si>
  <si>
    <t>Dopravné náklady mimostavenisková doprava objektivizácia dopravných nákladov materiálov</t>
  </si>
  <si>
    <t>390</t>
  </si>
  <si>
    <t>001400011.S</t>
  </si>
  <si>
    <t>Ostatné náklady stavby zabezpečovacie práce pri zastavení stavby bez rozlíšenia</t>
  </si>
  <si>
    <t>392</t>
  </si>
  <si>
    <t>197</t>
  </si>
  <si>
    <t>766662305.S</t>
  </si>
  <si>
    <t>Montáž dverí vchodových plastových s hydroizolačnými páskami (exteriérová a interiérová)</t>
  </si>
  <si>
    <t>394</t>
  </si>
  <si>
    <t>611730000010.S.1</t>
  </si>
  <si>
    <t xml:space="preserve">Dvere vstupné plastové, trojsklo, čiastočne presklenné, dvojkrídlové, do 900 mm od podlahy plné -  1800x2330 mm - DV1</t>
  </si>
  <si>
    <t>396</t>
  </si>
  <si>
    <t>199</t>
  </si>
  <si>
    <t>611730000010.S.2</t>
  </si>
  <si>
    <t xml:space="preserve">Dvere vstupné plastové, trojsklo, čiastočne presklenné, dvojkrídlové, do 900 mm od podlahy plné s nadsvetlíkom -  1780x2940 mm - DV2</t>
  </si>
  <si>
    <t>398</t>
  </si>
  <si>
    <t>611730000010.S.3</t>
  </si>
  <si>
    <t xml:space="preserve">Dvere vstupné plastové, trojsklo, jednokrídlové  -  900x2000 mm - DV3</t>
  </si>
  <si>
    <t>400</t>
  </si>
  <si>
    <t>201</t>
  </si>
  <si>
    <t>611730000010.S.4</t>
  </si>
  <si>
    <t xml:space="preserve">Dvere vstupné plastové lavé čiastočne presklenné, trojsklo, dvojkrídlové  - 1100x2000 mm - DV4</t>
  </si>
  <si>
    <t>402</t>
  </si>
  <si>
    <t>611730000010.S.5</t>
  </si>
  <si>
    <t xml:space="preserve">Dvere vstupné plastové pravé, trojsklo, jednokrídlové  - 900x2100 mm - DV5</t>
  </si>
  <si>
    <t>404</t>
  </si>
  <si>
    <t>203</t>
  </si>
  <si>
    <t>406</t>
  </si>
  <si>
    <t>408</t>
  </si>
  <si>
    <t>205</t>
  </si>
  <si>
    <t>410</t>
  </si>
  <si>
    <t xml:space="preserve">Plastové okno  OS - členené, rozdelené rozširovacím profilom , vxš 1480x1740 mm, izolačné trojsklo, 6 komorový profil, vonkajšie žalúzie, vrátane vnútorného parapetu, vrátane vonkajších žalúzií</t>
  </si>
  <si>
    <t>412</t>
  </si>
  <si>
    <t>207</t>
  </si>
  <si>
    <t>611730000010.S.6</t>
  </si>
  <si>
    <t>Zasklenná stena vrátane dverí a zárubne, dvere interiérové , tepelno izolačné čiastočne presklenné 1800x1970 mm, dvojkrídlové, otváravé - A, montáž a dodávka</t>
  </si>
  <si>
    <t>414</t>
  </si>
  <si>
    <t>612481119.S</t>
  </si>
  <si>
    <t xml:space="preserve">Potiahnutie vnútorných stien alebo ostatných plôch rovných i zaoblených v ploche alebo v pruhoch na plnom podklade alebo na podklade s dutinami (pod omietku) sklotextilnou mriežkou  s celoplošným prilepením</t>
  </si>
  <si>
    <t>416</t>
  </si>
  <si>
    <t>209</t>
  </si>
  <si>
    <t>783801811.S</t>
  </si>
  <si>
    <t>Odstránenie starých náterov z omietok oškrabaním s obrúsením stropov</t>
  </si>
  <si>
    <t>418</t>
  </si>
  <si>
    <t>783801812.S</t>
  </si>
  <si>
    <t>Odstránenie starých náterov z omietok oškrabaním s obrúsením stien</t>
  </si>
  <si>
    <t>420</t>
  </si>
  <si>
    <t>274001</t>
  </si>
  <si>
    <t>Očistenie základov od zeminy, pre kladením tepelnej izolácie</t>
  </si>
  <si>
    <t>-452284712</t>
  </si>
  <si>
    <t>4,45*1,6+6,55*1,6</t>
  </si>
  <si>
    <t>ELI - Elektroinstalacia a osvetlenie</t>
  </si>
  <si>
    <t xml:space="preserve">01 - Svietidlá a svetelné okruhy   </t>
  </si>
  <si>
    <t xml:space="preserve">02 - Zásuvkové, technologické obvody a dátové rozvody   </t>
  </si>
  <si>
    <t xml:space="preserve">3 - Rozvádzače   </t>
  </si>
  <si>
    <t>VRN - Investičné náklady neobsiahnuté v cenách</t>
  </si>
  <si>
    <t>01</t>
  </si>
  <si>
    <t xml:space="preserve">Svietidlá a svetelné okruhy   </t>
  </si>
  <si>
    <t>SV1</t>
  </si>
  <si>
    <t>Svietidlo - PANEL-T LED OP 600x600,40W,3800lm</t>
  </si>
  <si>
    <t>SV2</t>
  </si>
  <si>
    <t>Svietidlo - LEDVANCE DAMP PROOF DALI 120 LED 39W,4000K, IP65</t>
  </si>
  <si>
    <t>SV3</t>
  </si>
  <si>
    <t>Svietidlo Osmont ELSA V4, 68637</t>
  </si>
  <si>
    <t>SV4</t>
  </si>
  <si>
    <t>Svietidlo Osmont ELSA V3, 68625 so senzorom</t>
  </si>
  <si>
    <t>210201913</t>
  </si>
  <si>
    <t>Montáž svietidla interiérového na strop do 5 kg</t>
  </si>
  <si>
    <t>210110041</t>
  </si>
  <si>
    <t>Spínač polozapustený a zapustený vrátane zapojenia jednopólový - radenie 1</t>
  </si>
  <si>
    <t>345320000500</t>
  </si>
  <si>
    <t>Vypínač Legrand Valena Life radenie 1</t>
  </si>
  <si>
    <t>345320000500.IP</t>
  </si>
  <si>
    <t>Vypínač Legrand Valena Life radenie 1 IP44</t>
  </si>
  <si>
    <t>210110044</t>
  </si>
  <si>
    <t>Spínač polozapustený a zapustený vrátane zapojenia dvojitý prep.stried. - radenie 5 B</t>
  </si>
  <si>
    <t>345330003400</t>
  </si>
  <si>
    <t>Vypínač Legrand Valena Life radenie 6+6</t>
  </si>
  <si>
    <t>210110043</t>
  </si>
  <si>
    <t>Spínač polozapustený a zapustený vrátane zapojenia sériový - radenie 5</t>
  </si>
  <si>
    <t>345320001000</t>
  </si>
  <si>
    <t>Vypínač Legrand Valena Life radenie 5</t>
  </si>
  <si>
    <t>210110045</t>
  </si>
  <si>
    <t>Spínač polozapustený a zapustený vrátane zapojenia stried.prep.- radenie 6</t>
  </si>
  <si>
    <t>345320001000.1</t>
  </si>
  <si>
    <t>Vypínač Legrand Valena Life radenie 6</t>
  </si>
  <si>
    <t>210411066</t>
  </si>
  <si>
    <t>Montáž PIR detektora</t>
  </si>
  <si>
    <t>PIR1</t>
  </si>
  <si>
    <t>B.E.G. Brück 92150 na omietku senzor pohybu PIR 360 ° triak biela IP20</t>
  </si>
  <si>
    <t>210010301</t>
  </si>
  <si>
    <t>Krabica prístrojová bez zapojenia (1901, KP 68, KZ 3)</t>
  </si>
  <si>
    <t>345410002400</t>
  </si>
  <si>
    <t>Krabica inštalačná KU 68-1901 KA 73,5x43,5 mm pod omietku sivá</t>
  </si>
  <si>
    <t>973046161</t>
  </si>
  <si>
    <t xml:space="preserve">Vysekanie v murive betónovom kapsy pre klátiky a krabice, veľ. do 100x100x50 mm,  -0,00100t</t>
  </si>
  <si>
    <t>974031121</t>
  </si>
  <si>
    <t xml:space="preserve">Vysekanie rýh v akomkoľvek murive tehlovom na akúkoľvek maltu do hĺbky 30 mm a š. do 30 mm,  -0,00200 t</t>
  </si>
  <si>
    <t>210201500</t>
  </si>
  <si>
    <t>Zapojenie svietidla CBS, vrátane montáže</t>
  </si>
  <si>
    <t>CBS1</t>
  </si>
  <si>
    <t>Svietidlo núdzové pre systém CBS s piktogramom</t>
  </si>
  <si>
    <t>CBS2</t>
  </si>
  <si>
    <t>Svietidlo núdzové pre systém CBS na prisvietenie, bez piktogramu</t>
  </si>
  <si>
    <t>CBS_UM</t>
  </si>
  <si>
    <t>Montáž slučkovej ústredne CBS pre 4 slučky do 80ks svietidiel, doba zálohy 3h</t>
  </si>
  <si>
    <t>CBS_U</t>
  </si>
  <si>
    <t>Dodávka slučkovej ústredne CBS pre 4 slučky do 80ks svietidiel, doba zálohy 3h - podľa PD</t>
  </si>
  <si>
    <t>PK_M</t>
  </si>
  <si>
    <t>Montáž požiarnej krabice EI90</t>
  </si>
  <si>
    <t>PK_D</t>
  </si>
  <si>
    <t>Požiarna krabica EI90</t>
  </si>
  <si>
    <t>210881075</t>
  </si>
  <si>
    <t xml:space="preserve">Kábel bezhalogénový, medený uložený pevne N2XH 0,6/1,0 kV  3x1,5 B2ca s1,d1,a1</t>
  </si>
  <si>
    <t>341610014300-J</t>
  </si>
  <si>
    <t xml:space="preserve">Kábel medený bezhalogenový N2XH-J 3x1,5 mm2 B2ca s1,d1,a1  (alebo technický ekvivalent CXKH-R-J 3x1,5 B2ca s1,d1,a1)</t>
  </si>
  <si>
    <t>341610014300-O</t>
  </si>
  <si>
    <t xml:space="preserve">Kábel medený bezhalogenový N2XH-O 3x1,5 mm2 B2ca s1,d1,a1  (alebo technický ekvivalent CXKH-R-O 3x1,5 B2ca s1,d1,a1)</t>
  </si>
  <si>
    <t>210881325</t>
  </si>
  <si>
    <t xml:space="preserve">Kábel bezhalogénový, medený uložený pevne NHXH-FE E90 0,6/1,0 kV  2x1,5 B2ca s1,d1,a1</t>
  </si>
  <si>
    <t>341610025000</t>
  </si>
  <si>
    <t>Kábel medený bezhalogenový NHXH E90 2x1,5 mm2 B2ca s1,d1,a1</t>
  </si>
  <si>
    <t>340228</t>
  </si>
  <si>
    <t>set X-GHP 18 MX + GC 22</t>
  </si>
  <si>
    <t>286797</t>
  </si>
  <si>
    <t>Káblová príchytka Hilti E90 X-FB 8 MX</t>
  </si>
  <si>
    <t>x-ghp</t>
  </si>
  <si>
    <t>klinec do plynovky X-GHP 18 MX</t>
  </si>
  <si>
    <t>gc22</t>
  </si>
  <si>
    <t>zásobník plynu GC 22</t>
  </si>
  <si>
    <t>TS_CS</t>
  </si>
  <si>
    <t>Tlačidlo núdzového vypnutia Total Stop, resp. vypnutia kotolne na povrch</t>
  </si>
  <si>
    <t>TS_CS.1</t>
  </si>
  <si>
    <t>02</t>
  </si>
  <si>
    <t xml:space="preserve">Zásuvkové, technologické obvody a dátové rozvody   </t>
  </si>
  <si>
    <t>210111011</t>
  </si>
  <si>
    <t>Domová zásuvka polozapustená alebo zapustená 250 V / 16A, vrátane zapojenia 2P + PE</t>
  </si>
  <si>
    <t>345520000310</t>
  </si>
  <si>
    <t>Zásuvka Legrand Valena Life biela dvojnásobná</t>
  </si>
  <si>
    <t>345520000310.IP44</t>
  </si>
  <si>
    <t>Zásuvka Legrand Valena Life biela IP44</t>
  </si>
  <si>
    <t>210881076</t>
  </si>
  <si>
    <t xml:space="preserve">Kábel bezhalogénový, medený uložený pevne N2XH 0,6/1,0 kV  3x2,5</t>
  </si>
  <si>
    <t>341610014400</t>
  </si>
  <si>
    <t xml:space="preserve">Kábel medený bezhalogenový N2XH 3x2,5 mm2 B2ca s1,d1,a1   (alebo technický ekvivalent CXKH-R 3x2,5 B2ca s1,d1,a1)</t>
  </si>
  <si>
    <t>210881105</t>
  </si>
  <si>
    <t xml:space="preserve">Kábel bezhalogénový, medený uložený pevne N2XH 0,6/1,0 kV  5x25</t>
  </si>
  <si>
    <t>341610017300</t>
  </si>
  <si>
    <t>Kábel medený bezhalogenový N2XH 5x25 mm2 B2ca s1,d1,a1</t>
  </si>
  <si>
    <t>210881106</t>
  </si>
  <si>
    <t xml:space="preserve">Kábel bezhalogénový, medený uložený pevne N2XH 0,6/1,0 kV  5x35</t>
  </si>
  <si>
    <t>341610017400</t>
  </si>
  <si>
    <t>Kábel medený bezhalogenový N2XH 5x35 mm2 B2ca s1,d1,a1</t>
  </si>
  <si>
    <t>210881104</t>
  </si>
  <si>
    <t xml:space="preserve">Kábel bezhalogénový, medený uložený pevne N2XH 0,6/1,0 kV  5x16</t>
  </si>
  <si>
    <t>341610017200</t>
  </si>
  <si>
    <t>Kábel medený bezhalogenový N2XH 5x16 mm2 B2ca s1,d1,a1</t>
  </si>
  <si>
    <t>210881102</t>
  </si>
  <si>
    <t xml:space="preserve">Kábel bezhalogénový, medený uložený pevne N2XH 0,6/1,0 kV  5x4</t>
  </si>
  <si>
    <t>341610017000</t>
  </si>
  <si>
    <t>Kábel medený bezhalogenový N2XH 5x4 mm2 B2ca s1,d1,a1</t>
  </si>
  <si>
    <t>210881058</t>
  </si>
  <si>
    <t xml:space="preserve">Vodič bezhalogénový, medený uložený pevne N2XH 0,6/1,0 kV  16</t>
  </si>
  <si>
    <t>341610012600</t>
  </si>
  <si>
    <t xml:space="preserve">Vodič medený bezhalogenový N2XH 16 mm2 B2ca s1,d1,a1   (alebo technický ekvivalent CXKH-R 1x16 B2ca s1,d1,a1)</t>
  </si>
  <si>
    <t>210881061</t>
  </si>
  <si>
    <t xml:space="preserve">Vodič bezhalogénový, medený uložený pevne N2XH 0,6/1,0 kV  50</t>
  </si>
  <si>
    <t>341610012900</t>
  </si>
  <si>
    <t xml:space="preserve">Kábel medený bezhalogenový N2XH 50 mm2 B2ca s1,d1,a1   (alebo technický ekvivalent CXKH-R 1x50 B2ca s1,d1,a1)</t>
  </si>
  <si>
    <t>210881056</t>
  </si>
  <si>
    <t xml:space="preserve">Vodič bezhalogénový, medený uložený pevne N2XH 0,6/1,0 kV  6</t>
  </si>
  <si>
    <t>341610012400</t>
  </si>
  <si>
    <t>Vodič medený bezhalogenový N2XH 6 mm2</t>
  </si>
  <si>
    <t>210881212</t>
  </si>
  <si>
    <t xml:space="preserve">Kábel bezhalogénový, medený uložený pevne 1-CHKE-V 0,6/1,0 kV  2x1,5</t>
  </si>
  <si>
    <t>341610020400</t>
  </si>
  <si>
    <t>Kábel medený bezhalogenový 1-CHKE-V 2x1,5 mm2 B2ca s1,d1,a1</t>
  </si>
  <si>
    <t>210222300</t>
  </si>
  <si>
    <t>Ochranné pospájanie v práčovniach, kúpeľniach, voľne ulož., alebo v omietke Cu 4-16mm2, pre vonkajšie práce</t>
  </si>
  <si>
    <t>354410006200.S</t>
  </si>
  <si>
    <t>Svorka uzemňovacia Bernard ZSA 16 vrátane pásika Cu</t>
  </si>
  <si>
    <t>210222031</t>
  </si>
  <si>
    <t>Ekvipotenciálna svorkovnica EPS 2 v krabici KO 125 E, pre vonkajšie práce</t>
  </si>
  <si>
    <t>345410000400</t>
  </si>
  <si>
    <t>Krabica odbočná z PVC s viečkom pod omietku KO 125 E, šxvxh 150x150x77 mm, KOPOS</t>
  </si>
  <si>
    <t>345610005100</t>
  </si>
  <si>
    <t>Svorkovnica ekvipotencionálna z PP biela EPS 2 XX, šxvxh 126x50x60 mm, KOPOS</t>
  </si>
  <si>
    <t>Kot</t>
  </si>
  <si>
    <t>Pripájanie zariadení tretích strán na voľné vývody spolu v počte do 20ks</t>
  </si>
  <si>
    <t>220511030</t>
  </si>
  <si>
    <t>Kábel volne uložený v stenu</t>
  </si>
  <si>
    <t>341230001300</t>
  </si>
  <si>
    <t>Kábel medený dátový FTP-AWG LSOH 4x2x24 mm2 Cat 6A</t>
  </si>
  <si>
    <t>2RJ45</t>
  </si>
  <si>
    <t>Zásuvka dátová 2xRJ45 Cat6A</t>
  </si>
  <si>
    <t>2RJ45.1</t>
  </si>
  <si>
    <t>Zásuvka dátová 1xRJ45 Cat6A</t>
  </si>
  <si>
    <t>1RJ45.1</t>
  </si>
  <si>
    <t>AP</t>
  </si>
  <si>
    <t>Prístupový bod Wifi - podľa požiadaviek investora</t>
  </si>
  <si>
    <t>AP.1</t>
  </si>
  <si>
    <t>Prístupový bod Wifi - podľa požiadaviek investora, vrátane konfigurácie</t>
  </si>
  <si>
    <t xml:space="preserve">Rozvádzače   </t>
  </si>
  <si>
    <t>R1.1</t>
  </si>
  <si>
    <t>Rozvádzač R1.1 oceľoplechový EI30 vrátane výzbroje v zmysle jednopólovej schémy</t>
  </si>
  <si>
    <t>R1.2</t>
  </si>
  <si>
    <t>Rozvádzač R1.2 oceľoplechový EI30 vrátane výzbroje v zmysle jednopólovej schémy</t>
  </si>
  <si>
    <t>R2</t>
  </si>
  <si>
    <t>Rozvádzač R2 oceľoplechový EI30 vrátane výzbroje v zmysle jednopólovej schémy</t>
  </si>
  <si>
    <t>RT</t>
  </si>
  <si>
    <t>Rozvádzač RT oceľoplechový vrátane výzbroje v zmysle jednopólovej schémy</t>
  </si>
  <si>
    <t>RT.1</t>
  </si>
  <si>
    <t>Rozvádzač RH oceľoplechový vrátane výzbroje v zmysle jednopólovej schémy</t>
  </si>
  <si>
    <t>RD</t>
  </si>
  <si>
    <t>Dátový rozvádzač 19" v zmysle PD 45U, vrátane patch káblov</t>
  </si>
  <si>
    <t>210190003</t>
  </si>
  <si>
    <t>Montáž oceľoplechovej rozvodnice do váhy 100 kg</t>
  </si>
  <si>
    <t>210100001</t>
  </si>
  <si>
    <t>Ukončenie vodičov v rozvádzač. vrátane zapojenia a vodičovej koncovky do 2,5 mm2</t>
  </si>
  <si>
    <t>210100004</t>
  </si>
  <si>
    <t>Ukončenie vodičov v rozvádzač. vrátane zapojenia a vodičovej koncovky do 25 mm2</t>
  </si>
  <si>
    <t>210100005</t>
  </si>
  <si>
    <t>Ukončenie vodičov v rozvádzač. vrátane zapojenia a vodičovej koncovky do 35 mm2</t>
  </si>
  <si>
    <t>Investičné náklady neobsiahnuté v cenách</t>
  </si>
  <si>
    <t>000400022.S.1</t>
  </si>
  <si>
    <t>Projektové práce - stavebná časť (stavebné objekty vrátane ich technického vybavenia). náklady na dokumentáciu skutočného zhotovenia stavby</t>
  </si>
  <si>
    <t>1024</t>
  </si>
  <si>
    <t>-1294249066</t>
  </si>
  <si>
    <t>000700011.S.1</t>
  </si>
  <si>
    <t>Dopravné náklady - mimostavenisková doprava objektivizácia dopravných nákladov materiálov</t>
  </si>
  <si>
    <t>1265717174</t>
  </si>
  <si>
    <t>007001</t>
  </si>
  <si>
    <t>Podružný materiál</t>
  </si>
  <si>
    <t>-1869418642</t>
  </si>
  <si>
    <t>007002</t>
  </si>
  <si>
    <t>PPV</t>
  </si>
  <si>
    <t>1138910601</t>
  </si>
  <si>
    <t>BLZ - Bleskozvod</t>
  </si>
  <si>
    <t xml:space="preserve">01 - Bleskozvod a uzemnenie   </t>
  </si>
  <si>
    <t xml:space="preserve">02 - Ostatné   </t>
  </si>
  <si>
    <t xml:space="preserve">Bleskozvod a uzemnenie   </t>
  </si>
  <si>
    <t>210220800</t>
  </si>
  <si>
    <t xml:space="preserve">Uzemňovacie vedenie na povrchu  AlMgSi  drôt zvodový O 8-10</t>
  </si>
  <si>
    <t>354410064200</t>
  </si>
  <si>
    <t>Drôt bleskozvodový zliatina AlMgSi, d 8 mm, Al</t>
  </si>
  <si>
    <t>210220803</t>
  </si>
  <si>
    <t>Skrytý zvod pri zatepľovacom systéme AlMgSi drôt zvodový O 8</t>
  </si>
  <si>
    <t>345710009300</t>
  </si>
  <si>
    <t>Rúrka ohybná vlnitá pancierová PVC-U, FXP DN 32</t>
  </si>
  <si>
    <t>345710038300</t>
  </si>
  <si>
    <t>Príchytka pre rúrku z PVC S32</t>
  </si>
  <si>
    <t>354410064200.1</t>
  </si>
  <si>
    <t>Drôt bleskozvodový zliatina AlMgSi, d 8 mm, Al, ekvivalentne v PVC</t>
  </si>
  <si>
    <t>210220203</t>
  </si>
  <si>
    <t>Zachytávacia tyč FeZn do muriva JZ10-15</t>
  </si>
  <si>
    <t>354410022900</t>
  </si>
  <si>
    <t>Tyč zachytávacia FeZn na upevnenie do muriva označenie JZ 15</t>
  </si>
  <si>
    <t>210220309</t>
  </si>
  <si>
    <t>Svorka k zachytavacej tyči FeZn SJ 02m OB a SR 03 OB</t>
  </si>
  <si>
    <t>354410068700</t>
  </si>
  <si>
    <t>Držiak FeZn k zachytávacej tyči k OB ocelový žiarovo zinkovaný označenie SJ 02m OB D=25 mm</t>
  </si>
  <si>
    <t>210220109</t>
  </si>
  <si>
    <t>Podpery vedenia FeZn pod škridlovú strech PV11 a PV14</t>
  </si>
  <si>
    <t>354410032600.S</t>
  </si>
  <si>
    <t>Podpera vedenia FeZn pod škridľovú strechu označenie PV 11</t>
  </si>
  <si>
    <t>210220111</t>
  </si>
  <si>
    <t>Podpery vedenia FeZn na hrebeň strechy PV16</t>
  </si>
  <si>
    <t>354410033800.S</t>
  </si>
  <si>
    <t>Podpera vedenia FeZn na hrebeň strechy označenie PV 16</t>
  </si>
  <si>
    <t>210220050</t>
  </si>
  <si>
    <t>Označenie zvodov číselnými štítkami</t>
  </si>
  <si>
    <t>354410064600</t>
  </si>
  <si>
    <t>Štítok orientačný nerezový zemniaci na zvody</t>
  </si>
  <si>
    <t>210220247</t>
  </si>
  <si>
    <t>Svorka FeZn skúšobná SZ</t>
  </si>
  <si>
    <t>354410004300.S</t>
  </si>
  <si>
    <t>Svorka FeZn skúšobná označenie SZ</t>
  </si>
  <si>
    <t>210220021</t>
  </si>
  <si>
    <t>Uzemňovacie vedenie v zemi FeZn vrátane izolácie spojov O 10 mm</t>
  </si>
  <si>
    <t>354410054800</t>
  </si>
  <si>
    <t>Drôt bleskozvodový FeZn, d 10 mm</t>
  </si>
  <si>
    <t>210220253</t>
  </si>
  <si>
    <t>Svorka FeZn uzemňovacia SR03</t>
  </si>
  <si>
    <t>354410000900.S</t>
  </si>
  <si>
    <t>Svorka FeZn uzemňovacia označenie SR 03 A</t>
  </si>
  <si>
    <t>210220240</t>
  </si>
  <si>
    <t xml:space="preserve">Svorka FeZn k uzemňovacej tyči  SJ</t>
  </si>
  <si>
    <t>354410001500.S</t>
  </si>
  <si>
    <t>Svorka FeZn k uzemňovacej tyči označenie SJ 01</t>
  </si>
  <si>
    <t>210220280</t>
  </si>
  <si>
    <t>Uzemňovacia tyč FeZn ZT</t>
  </si>
  <si>
    <t>354410055600.S</t>
  </si>
  <si>
    <t>Tyč uzemňovacia FeZn označenie ZT 1,5 m</t>
  </si>
  <si>
    <t>210010372</t>
  </si>
  <si>
    <t>Elektromontážna krabica s viečkom do zateplenia pre skúšobnú svorku</t>
  </si>
  <si>
    <t>345410007900</t>
  </si>
  <si>
    <t>Krabica do zateplenia z PC-ABS otváracím viečkom KUZ-VO KB, hĺbka 85-140 mm, KOPOS</t>
  </si>
  <si>
    <t>210220243</t>
  </si>
  <si>
    <t>Svorka FeZn spojovacia SS</t>
  </si>
  <si>
    <t>354410003400.S</t>
  </si>
  <si>
    <t>Svorka FeZn spojovacia označenie SS 2 skrutky s príložkou</t>
  </si>
  <si>
    <t>210220245</t>
  </si>
  <si>
    <t>Svorka FeZn pripojovacia SP</t>
  </si>
  <si>
    <t>354410004000.S</t>
  </si>
  <si>
    <t>Svorka FeZn pripájaca označenie SP 1</t>
  </si>
  <si>
    <t>210220252</t>
  </si>
  <si>
    <t>Svorka FeZn odbočovacia spojovacia SR01-02</t>
  </si>
  <si>
    <t>354410000400.S</t>
  </si>
  <si>
    <t>Svorka FeZn odbočovacia spojovacia označenie SR 01</t>
  </si>
  <si>
    <t>210220031</t>
  </si>
  <si>
    <t>Ekvipotenciálna svorkovnica EPS 2 v krabici KO 125 E</t>
  </si>
  <si>
    <t>PO</t>
  </si>
  <si>
    <t>Protikorózna ochrana spojov</t>
  </si>
  <si>
    <t>PO.1</t>
  </si>
  <si>
    <t>HVI</t>
  </si>
  <si>
    <t>Izolovaný zvod HVI Light vrátane svoriek a príchytiek</t>
  </si>
  <si>
    <t>HVI_M</t>
  </si>
  <si>
    <t>Izolovaný zvod HVI Light vrátane svoriek a príchytiek - Montáž</t>
  </si>
  <si>
    <t>210800628</t>
  </si>
  <si>
    <t xml:space="preserve">Vodič medený uložený pevne H07V-K (CYA)  450/750 V 6</t>
  </si>
  <si>
    <t>341310009100</t>
  </si>
  <si>
    <t>Vodič medený flexibilný H07V-K 6 mm2</t>
  </si>
  <si>
    <t xml:space="preserve">Ostatné   </t>
  </si>
  <si>
    <t xml:space="preserve">Vysekanie v murive betónovom kapsy pre klátiky a krabice, veľ. do 150x150x80 mm,  -0,00100t</t>
  </si>
  <si>
    <t>460200285.S</t>
  </si>
  <si>
    <t>Hĺbenie káblovej ryhy ručne 50 cm širokej a 100 cm hlbokej, v zemine triedy 5</t>
  </si>
  <si>
    <t>460560285.S</t>
  </si>
  <si>
    <t>Ručný zásyp nezap. káblovej ryhy bez zhutn. zeminy, 50 cm širokej, 100 cm hlbokej v zemine tr. 5</t>
  </si>
  <si>
    <t>OPaOS</t>
  </si>
  <si>
    <t>Prvá OPaOS</t>
  </si>
  <si>
    <t>Podiel pridružených výkonov</t>
  </si>
  <si>
    <t>PM</t>
  </si>
  <si>
    <t>Projekt skutočného vyhotovenia - porealizačné zameranie</t>
  </si>
  <si>
    <t>Demontážne práce</t>
  </si>
  <si>
    <t>hod</t>
  </si>
  <si>
    <t>UK - Vykurovanie</t>
  </si>
  <si>
    <t xml:space="preserve">    731 - Ústredné kúrenie - kotolne</t>
  </si>
  <si>
    <t xml:space="preserve">    732 - Ústredné kúrenie - strojovne</t>
  </si>
  <si>
    <t xml:space="preserve">    733 - Ústredné kúrenie - rozvodné potrubie</t>
  </si>
  <si>
    <t xml:space="preserve">    734 - Ústredné kúrenie - armatúry</t>
  </si>
  <si>
    <t xml:space="preserve">    735 - Ústredné kúrenie - vykurovacie telesá</t>
  </si>
  <si>
    <t>M - Práce a dodávky M</t>
  </si>
  <si>
    <t xml:space="preserve">    23-M - Montáže potrubia</t>
  </si>
  <si>
    <t>972056012</t>
  </si>
  <si>
    <t xml:space="preserve">Jadrové vrty diamantovými korunkami do D 50 mm do stropov - železobetónových -0,00042t   35cm*150ks</t>
  </si>
  <si>
    <t>cm</t>
  </si>
  <si>
    <t>979089002.S</t>
  </si>
  <si>
    <t>Poplatok za skládku</t>
  </si>
  <si>
    <t>713411122.S</t>
  </si>
  <si>
    <t>Montáž izolácie tepelnej potrubia a ohybov pásmi s Al fóliou pripevnenými oceľovým drôtom dvojvrstvá</t>
  </si>
  <si>
    <t>631470001400.S</t>
  </si>
  <si>
    <t>Lamelová rohož z minerálnej vlny hr. 40 mm s hliníkovou fóliou na izoláciu zakrivených plôch a potrubí</t>
  </si>
  <si>
    <t>631470001600.S</t>
  </si>
  <si>
    <t>Lamelová rohož z minerálnej vlny hr. 60 mm s hliníkovou fóliou na izoláciu zakrivených plôch a potrubí</t>
  </si>
  <si>
    <t>731</t>
  </si>
  <si>
    <t>Ústredné kúrenie - kotolne</t>
  </si>
  <si>
    <t>731201822.S</t>
  </si>
  <si>
    <t>Demontáž kotla žiarorúrkového skriňového automatických s výkonom do 50 kW</t>
  </si>
  <si>
    <t>731292812.S1</t>
  </si>
  <si>
    <t>Demontáž existujúceho komína</t>
  </si>
  <si>
    <t>731261113.S</t>
  </si>
  <si>
    <t>Montáž plynového kotla nástenného kondenzačného</t>
  </si>
  <si>
    <t>0101</t>
  </si>
  <si>
    <t>Plynový kotol Hoval TopGas 35</t>
  </si>
  <si>
    <t>0102</t>
  </si>
  <si>
    <t>Komínové teleso združené DN200/250 výšky 8 m vr. dymovody DN 100/150</t>
  </si>
  <si>
    <t>0103</t>
  </si>
  <si>
    <t>Neutralizačný box kondenzátu</t>
  </si>
  <si>
    <t>732</t>
  </si>
  <si>
    <t>Ústredné kúrenie - strojovne</t>
  </si>
  <si>
    <t>732331015.S</t>
  </si>
  <si>
    <t>Montáž expanznej nádoby tlak do 6 bar s membránou 100 l</t>
  </si>
  <si>
    <t>484630006510</t>
  </si>
  <si>
    <t xml:space="preserve">Nádoba expanzná s membránou typ N 100 l,  6 bar / 1,5 bar</t>
  </si>
  <si>
    <t>732331006.S</t>
  </si>
  <si>
    <t>Montáž expanznej nádoby tlak do 6 bar s membránou 18 l</t>
  </si>
  <si>
    <t>484630006200.S</t>
  </si>
  <si>
    <t xml:space="preserve">Nádoba expanzná s membránou typ N 18 l,  6 bar / 1,5 bar</t>
  </si>
  <si>
    <t>734252110.S</t>
  </si>
  <si>
    <t>Montáž ventilu poistného rohového G 1/2</t>
  </si>
  <si>
    <t>551210023300.S</t>
  </si>
  <si>
    <t>Ventil poistný pre kúrenie 1/2”, PN 16, mosadz</t>
  </si>
  <si>
    <t>734252120.S</t>
  </si>
  <si>
    <t>Montáž ventilu poistného rohového G 3/4</t>
  </si>
  <si>
    <t>551210023500.S</t>
  </si>
  <si>
    <t>Ventil poistný pre kúrenie 3/4”, PN 16, mosadz</t>
  </si>
  <si>
    <t>541320006100.S</t>
  </si>
  <si>
    <t>Teplomer pre montáž do tepelnej izolácie</t>
  </si>
  <si>
    <t>388320000100.S</t>
  </si>
  <si>
    <t>Teplomer bimetalový DN 63, jímka 50 mm, rozsah 0-120 °C</t>
  </si>
  <si>
    <t>388430000100.S</t>
  </si>
  <si>
    <t>Manometer radiálny d 63 mm, pripojenie 3/8", 3 bar</t>
  </si>
  <si>
    <t>732351000.S</t>
  </si>
  <si>
    <t>Montáž akumulačného zásobníkaTUV 200 l</t>
  </si>
  <si>
    <t>484420016900.S</t>
  </si>
  <si>
    <t>Zásobník akumulačný , objem 200 l Hoval Combival</t>
  </si>
  <si>
    <t>732422055.S</t>
  </si>
  <si>
    <t>Montáž obehového čerpadla teplovodného DN 25 výtlak do 6 m rozpon 180 mm</t>
  </si>
  <si>
    <t>426110052300.S1</t>
  </si>
  <si>
    <t>Čerpadlo obehové Grundfos UP 25-40</t>
  </si>
  <si>
    <t>426110052300.2</t>
  </si>
  <si>
    <t>Čerpadlo obehové Grundfos Magna 3 25-60</t>
  </si>
  <si>
    <t>732422070.S</t>
  </si>
  <si>
    <t>Montáž obehového čerpadla teplovodného DN 32 výtlak do 6 m rozpon 180 mm</t>
  </si>
  <si>
    <t>426110052310</t>
  </si>
  <si>
    <t>Čerpadlo obehové MAGNA3 32-120F 180, PN 10, GRUNDFOS</t>
  </si>
  <si>
    <t>732429112.S</t>
  </si>
  <si>
    <t>Montáž čerpadla (do potrubia) cirkulačného DN40</t>
  </si>
  <si>
    <t>426110052310.S1</t>
  </si>
  <si>
    <t>Cirkulačné čerpadlo Grundfos bronzové UPS 40-180B</t>
  </si>
  <si>
    <t>731370060.S</t>
  </si>
  <si>
    <t>Montáž hydraulického vyrovnávača dynamických tlakov - anuloidu prírubového,</t>
  </si>
  <si>
    <t>484810008930.S</t>
  </si>
  <si>
    <t>Anuloid HVDT Racen 1</t>
  </si>
  <si>
    <t>731391811.S</t>
  </si>
  <si>
    <t>Vypúšťanie vody z kotla do kanalizácie samospádom o v. pl.kotla do 5 m2</t>
  </si>
  <si>
    <t>731890801.S</t>
  </si>
  <si>
    <t>Vnútrostaveniskové premiestnenie vybúraných hmôt kotolní vodorovne do 6 m</t>
  </si>
  <si>
    <t>732111402.S</t>
  </si>
  <si>
    <t>Montáž rozdeľovača a zberača združeného RS Combi modul 100</t>
  </si>
  <si>
    <t>484650000600.S</t>
  </si>
  <si>
    <t>Rozdeľovač a zberač združený RS Combi modul 100 mm Racen</t>
  </si>
  <si>
    <t>484650039100.S</t>
  </si>
  <si>
    <t>Pevný stojan modul 250 mm, výška 200 - 800 mm pre rozdeľovače a zberače</t>
  </si>
  <si>
    <t>1254</t>
  </si>
  <si>
    <t>Magnetická úprav*ňa vody</t>
  </si>
  <si>
    <t>733</t>
  </si>
  <si>
    <t>Ústredné kúrenie - rozvodné potrubie</t>
  </si>
  <si>
    <t>733120815.S</t>
  </si>
  <si>
    <t xml:space="preserve">Demontáž potrubia z oceľových rúrok hladkých do priemeru 38,  -0,00254t</t>
  </si>
  <si>
    <t>733120819.S</t>
  </si>
  <si>
    <t xml:space="preserve">Demontáž potrubia z oceľových rúrok hladkých nad 38 do D 60,3,  -0,00473t</t>
  </si>
  <si>
    <t>733125006.S</t>
  </si>
  <si>
    <t>Potrubie z uhlíkovej ocele spájané lisovaním 18x1,5</t>
  </si>
  <si>
    <t>733125009.S</t>
  </si>
  <si>
    <t>Potrubie z uhlíkovej ocele spájané lisovaním 22x1,5</t>
  </si>
  <si>
    <t>733125012.S</t>
  </si>
  <si>
    <t>Potrubie z uhlíkovej ocele spájané lisovaním 28x1,5</t>
  </si>
  <si>
    <t>733125015.S</t>
  </si>
  <si>
    <t>Potrubie z uhlíkovej ocele spájané lisovaním 35x1,5</t>
  </si>
  <si>
    <t>733125018.S</t>
  </si>
  <si>
    <t>Potrubie z uhlíkovej ocele spájané lisovaním 42x1,5</t>
  </si>
  <si>
    <t>733125021.S</t>
  </si>
  <si>
    <t>Potrubie z uhlíkovej ocele spájané lisovaním54x1,5</t>
  </si>
  <si>
    <t>734</t>
  </si>
  <si>
    <t>Ústredné kúrenie - armatúry</t>
  </si>
  <si>
    <t>734209112.S</t>
  </si>
  <si>
    <t>Montáž závitových armatúr s 2 závitmi do G 1/2</t>
  </si>
  <si>
    <t>551210026500.S</t>
  </si>
  <si>
    <t>Ventil radiátorový priamy V 4232 1/2" s nastaviteľnou reguláciou, k armaturám pre ústredné vykurovanie</t>
  </si>
  <si>
    <t>551210027200.S</t>
  </si>
  <si>
    <t>Ventil radiátorový priamy V 4262 1/2" s nastaviteľnou reguláciou, k armaturám pre ústredné vykurovanie</t>
  </si>
  <si>
    <t>734315000.S</t>
  </si>
  <si>
    <t>Montáž oceľového guľového kohúta na horúcu vodu obojstranne závitového DN 15</t>
  </si>
  <si>
    <t>551240001700.S</t>
  </si>
  <si>
    <t>Guľový kohút DN 15 obojstranne závitový na horúcu vodu, PN 40, vnútorný závit, oceľový</t>
  </si>
  <si>
    <t>551210009300.S</t>
  </si>
  <si>
    <t>Ventil odvzdušňovací automatický 1/2” so spätnou klapkou</t>
  </si>
  <si>
    <t>734240015.S</t>
  </si>
  <si>
    <t>Montáž spätnej klapky závitovej G5/4</t>
  </si>
  <si>
    <t>551190001100</t>
  </si>
  <si>
    <t>Spätná klapka vodorovná Clapet, 5/4" FF, mäkké tesnenie na disku, mosadz, FIV.08406</t>
  </si>
  <si>
    <t>734240010.S</t>
  </si>
  <si>
    <t>Montáž spätnej klapky závitovej G1</t>
  </si>
  <si>
    <t>551190001000</t>
  </si>
  <si>
    <t>Spätná klapka vodorovná Clapet, 1" FF, mäkké tesnenie na disku, mosadz, FIV.08406</t>
  </si>
  <si>
    <t>25244</t>
  </si>
  <si>
    <t>Montáž magnetického filtra 6/4</t>
  </si>
  <si>
    <t>436320008500.S</t>
  </si>
  <si>
    <t>Magnetický filter 6/4", nehrdzavejúca oceľ, o-krúžok</t>
  </si>
  <si>
    <t>734315005.S</t>
  </si>
  <si>
    <t>Montáž oceľového guľového kohúta na horúcu vodu obojstranne závitového DN 20</t>
  </si>
  <si>
    <t>551240001800.S</t>
  </si>
  <si>
    <t>Guľový kohút DN 20 obojstranne závitový na horúcu vodu, PN 40, vnútorný závit, oceľový</t>
  </si>
  <si>
    <t>734315010.S</t>
  </si>
  <si>
    <t>Montáž oceľového guľového kohúta na horúcu vodu obojstranne závitového DN 25</t>
  </si>
  <si>
    <t>551240001900.S</t>
  </si>
  <si>
    <t>Guľový kohút DN 25 obojstranne závitový na horúcu vodu, PN 40, vnútorný závit, oceľový</t>
  </si>
  <si>
    <t>734315015.S</t>
  </si>
  <si>
    <t>Montáž oceľového guľového kohúta na horúcu vodu obojstranne závitového DN 32</t>
  </si>
  <si>
    <t>551240002000.S</t>
  </si>
  <si>
    <t>Guľový kohút DN 32 obojstranne závitový na horúcu vodu, PN 40, vnútorný závit, oceľový</t>
  </si>
  <si>
    <t>734315020.S</t>
  </si>
  <si>
    <t>Montáž oceľového guľového kohúta na horúcu vodu obojstranne závitového DN 40</t>
  </si>
  <si>
    <t>551240002100.S</t>
  </si>
  <si>
    <t>Guľový kohút DN 40 obojstranne závitový na horúcu vodu, PN 40, vnútorný závit, oceľový</t>
  </si>
  <si>
    <t>Montáž závitových armatúr DN40 s dvomi závitmi</t>
  </si>
  <si>
    <t>1255</t>
  </si>
  <si>
    <t>Spätná klapka DN40</t>
  </si>
  <si>
    <t>1256</t>
  </si>
  <si>
    <t>Filter DN40</t>
  </si>
  <si>
    <t>1257</t>
  </si>
  <si>
    <t>Regulátor tlakovej diferencie STAD DN40</t>
  </si>
  <si>
    <t>1258</t>
  </si>
  <si>
    <t>Trojcestný ventil zmiešavací DN40 s pohonom</t>
  </si>
  <si>
    <t>1259</t>
  </si>
  <si>
    <t>Montáž závitových armatúr DN25 s dvomi závitmi</t>
  </si>
  <si>
    <t>1260</t>
  </si>
  <si>
    <t>Regulátor tlakovej diferencie STAD DN25</t>
  </si>
  <si>
    <t>1261</t>
  </si>
  <si>
    <t>Filter DN25</t>
  </si>
  <si>
    <t>735</t>
  </si>
  <si>
    <t>Ústredné kúrenie - vykurovacie telesá</t>
  </si>
  <si>
    <t>735154140.S</t>
  </si>
  <si>
    <t>Montáž vykurovacieho telesa panelového dvojradového výšky 600 mm/ dĺžky 400-600 mm</t>
  </si>
  <si>
    <t>484530065700.S</t>
  </si>
  <si>
    <t>Teleso vykurovacie doskové dvojradové oceľové, vxlxhĺ 600x600x100 mm, s bočným pripojením a dvoma konvektormi</t>
  </si>
  <si>
    <t>735154143.S</t>
  </si>
  <si>
    <t>Montáž vykurovacieho telesa panelového dvojradového výšky 600 mm/ dĺžky 1400-1800 mm</t>
  </si>
  <si>
    <t>484530066600.S</t>
  </si>
  <si>
    <t>Teleso vykurovacie doskové dvojradové oceľové, vxlxhĺ 600x1500x100 mm, s bočným pripojením a dvoma konvektormi</t>
  </si>
  <si>
    <t>735154241.S</t>
  </si>
  <si>
    <t>Montáž vykurovacieho telesa panelového trojradového výšky 600 mm/ dĺžky 700-900 mm</t>
  </si>
  <si>
    <t>484530048222.S</t>
  </si>
  <si>
    <t>Teleso vykurovacie doskové trojradové oceľové, vxlxhĺ 600x800x155 mm s bočným pripojením</t>
  </si>
  <si>
    <t>735154243.S</t>
  </si>
  <si>
    <t>Montáž vykurovacieho telesa panelového trojradového výšky 600 mm/ dĺžky 1400-1800 mm</t>
  </si>
  <si>
    <t>484530039000.S</t>
  </si>
  <si>
    <t>Teleso vykurovacie doskové trojradové oceľové, vxlxhĺ 600x1800x155 mm, pripojenie pravé spodné</t>
  </si>
  <si>
    <t>Práce a dodávky M</t>
  </si>
  <si>
    <t>23-M</t>
  </si>
  <si>
    <t>Montáže potrubia</t>
  </si>
  <si>
    <t>230170002.S</t>
  </si>
  <si>
    <t>Príprava pre skúšku tesnosti DN do - 50</t>
  </si>
  <si>
    <t>úsek</t>
  </si>
  <si>
    <t>230170012.S</t>
  </si>
  <si>
    <t>Skúška tesnosti potrubia podľa STN 13 0020 do DN 50</t>
  </si>
  <si>
    <t>54654</t>
  </si>
  <si>
    <t>Odsadenie plynového potrubia od vonkajšej steny - kvôli zatepleniu</t>
  </si>
  <si>
    <t>230230121.S</t>
  </si>
  <si>
    <t>Príprava na tlakovú skúšku vzduchom a vodou do 0,6 MPa</t>
  </si>
  <si>
    <t>MaR - MaR</t>
  </si>
  <si>
    <t xml:space="preserve">    21-M - Elektromontáže</t>
  </si>
  <si>
    <t xml:space="preserve">    22-M - Montáže oznamovacích a zabezpečovacích zariadení</t>
  </si>
  <si>
    <t xml:space="preserve">    36-M - Montáž prevádzkových, meracích a regulačných zariadení</t>
  </si>
  <si>
    <t>95-M - Revízie</t>
  </si>
  <si>
    <t>HZS - Hodinové zúčtovacie sadzby</t>
  </si>
  <si>
    <t>21-M</t>
  </si>
  <si>
    <t>Elektromontáže</t>
  </si>
  <si>
    <t>210411082.S</t>
  </si>
  <si>
    <t>Montáž GSM ovládania</t>
  </si>
  <si>
    <t>385130000400.S</t>
  </si>
  <si>
    <t>GSM komunikátor pre systém inteligentnej elektroinštal. pomocou krátkych SMS správ, rozhranie zbernice EBM, montáž na DIN lištu</t>
  </si>
  <si>
    <t>210411162.S</t>
  </si>
  <si>
    <t>Montáž a servis programovania, nastavenia</t>
  </si>
  <si>
    <t>210800226.S</t>
  </si>
  <si>
    <t xml:space="preserve">Kábel medený uložený pod omietkou CYKY  450/750 V  3x1,5mm2</t>
  </si>
  <si>
    <t>341110000700.S</t>
  </si>
  <si>
    <t>Kábel medený CYKY 3x1,5 mm2</t>
  </si>
  <si>
    <t>210800609.S</t>
  </si>
  <si>
    <t xml:space="preserve">Vodič medený uložený v rúrke H05V-K (CYA)  300/500 V 1</t>
  </si>
  <si>
    <t>341310004500.S</t>
  </si>
  <si>
    <t>Vodič medený flexibilný H05V-K 1,0 mm2</t>
  </si>
  <si>
    <t>22-M</t>
  </si>
  <si>
    <t>Montáže oznamovacích a zabezpečovacích zariadení</t>
  </si>
  <si>
    <t>220511031.S</t>
  </si>
  <si>
    <t>Kábel v rúrkach</t>
  </si>
  <si>
    <t>286120017200.S</t>
  </si>
  <si>
    <t>Rúra ohybná PVC D 16 mm s drôtom, s nízkou mechanickou odlonosťou 320 N, svetlo šedá</t>
  </si>
  <si>
    <t>01234</t>
  </si>
  <si>
    <t>Loxone dvojžilový krútený kábel zelená/biela - č. 200302, resp. ekvivalent</t>
  </si>
  <si>
    <t>01235</t>
  </si>
  <si>
    <t>Loxone tree cable č, 1000394, resp. ekvivalent</t>
  </si>
  <si>
    <t>36-M</t>
  </si>
  <si>
    <t>Montáž prevádzkových, meracích a regulačných zariadení</t>
  </si>
  <si>
    <t>360020405.S</t>
  </si>
  <si>
    <t>Montáž rámu pre stýkačovú skriňu</t>
  </si>
  <si>
    <t>360190012.S</t>
  </si>
  <si>
    <t>Montáž nástenného rozvádzača 600x600</t>
  </si>
  <si>
    <t>Rozvádzač MB65/200</t>
  </si>
  <si>
    <t>12156</t>
  </si>
  <si>
    <t xml:space="preserve">Montáž a dodávka podružného rozvádzača  na Air Base Extansion+SMA anténu</t>
  </si>
  <si>
    <t>360851221.S</t>
  </si>
  <si>
    <t>Montáž prístroja do rozvádzača, hmotnosti do 10 kg</t>
  </si>
  <si>
    <t>0106</t>
  </si>
  <si>
    <t>Zdroj napájací 24 V , Loxone 4,2 A, č.200002, resp. ekvivalent</t>
  </si>
  <si>
    <t>0105</t>
  </si>
  <si>
    <t>SK - karta s firmvérom pre miniserver, resp. ekvivalent</t>
  </si>
  <si>
    <t>0104</t>
  </si>
  <si>
    <t xml:space="preserve">Dimmer  Loxone extension č. 100029 , resp. ekvivalent</t>
  </si>
  <si>
    <t>Loxone miniserver č. 100335, resp. ekvivalent</t>
  </si>
  <si>
    <t>0115</t>
  </si>
  <si>
    <t>Loxone Air base extension č. 100114, resp. ekvivalent</t>
  </si>
  <si>
    <t>Loxone SMA antérna 4dBi 868 MHz 200151</t>
  </si>
  <si>
    <t>0139</t>
  </si>
  <si>
    <t>Termostatická hlavica Loxone Air č. 100603, resp. ekvivalent</t>
  </si>
  <si>
    <t>0163</t>
  </si>
  <si>
    <t>Komfortný senzor Loxone air biela č. 100264, resp. ekvivalent</t>
  </si>
  <si>
    <t>0164</t>
  </si>
  <si>
    <t>Riadiaci systém kotlov Hoval - 2TTE</t>
  </si>
  <si>
    <t>0165</t>
  </si>
  <si>
    <t>Bezpečnostná MaR kotolne snímajúca únik plynu, únik CO, havarijné čidlo + bezpečnostný ventilátor</t>
  </si>
  <si>
    <t>95-M</t>
  </si>
  <si>
    <t>Revízie</t>
  </si>
  <si>
    <t>950106002.S</t>
  </si>
  <si>
    <t>Meranie pri revíziách meranie izolačných odporov okruhu celého rozvádzača alebo rozvodnice</t>
  </si>
  <si>
    <t>mer.</t>
  </si>
  <si>
    <t>950106003.S</t>
  </si>
  <si>
    <t>Meranie pri revíziách meranie izolačných odporov vnútorného zapojenia rozvádzača alebo rozvodnice</t>
  </si>
  <si>
    <t>950106012.S</t>
  </si>
  <si>
    <t>Meranie pri revíziách prechodového odporu ochranného spojenia alebo ochranného pospojovania</t>
  </si>
  <si>
    <t>950107001.S</t>
  </si>
  <si>
    <t>Pomocné práce pri revíziách vypnutie vedenia, preskúšanie a zaistenie vypnutého stavu, zapnutie v jednom objekte</t>
  </si>
  <si>
    <t>HZS</t>
  </si>
  <si>
    <t>Hodinové zúčtovacie sadzby</t>
  </si>
  <si>
    <t>HZS000114.S</t>
  </si>
  <si>
    <t>Stavebno montážne práce najnáročnejšie na odbornosť - prehliadky pracoviska a revízie (Tr. 4) v rozsahu viac ako 8 hodín + programovanie</t>
  </si>
  <si>
    <t>262144</t>
  </si>
  <si>
    <t>HZS000115.S</t>
  </si>
  <si>
    <t>Demontáž existujúcej elektroinštalácie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</si>
</sst>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31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164" fontId="18" fillId="0" borderId="0" xfId="0" applyNumberFormat="1" applyFont="1" applyAlignment="1" applyProtection="1">
      <alignment horizontal="left" vertical="center"/>
    </xf>
    <xf numFmtId="0" fontId="18" fillId="0" borderId="0" xfId="0" applyFont="1" applyAlignment="1" applyProtection="1">
      <alignment vertical="center"/>
    </xf>
    <xf numFmtId="4" fontId="19" fillId="0" borderId="0" xfId="0" applyNumberFormat="1" applyFont="1" applyAlignment="1" applyProtection="1">
      <alignment vertical="center"/>
    </xf>
    <xf numFmtId="0" fontId="18" fillId="0" borderId="3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1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3" fillId="0" borderId="14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4" fillId="4" borderId="6" xfId="0" applyFont="1" applyFill="1" applyBorder="1" applyAlignment="1" applyProtection="1">
      <alignment horizontal="center" vertical="center"/>
    </xf>
    <xf numFmtId="0" fontId="24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4" fillId="4" borderId="7" xfId="0" applyFont="1" applyFill="1" applyBorder="1" applyAlignment="1" applyProtection="1">
      <alignment horizontal="center" vertical="center"/>
    </xf>
    <xf numFmtId="0" fontId="24" fillId="4" borderId="7" xfId="0" applyFont="1" applyFill="1" applyBorder="1" applyAlignment="1" applyProtection="1">
      <alignment horizontal="right" vertical="center"/>
    </xf>
    <xf numFmtId="0" fontId="24" fillId="4" borderId="8" xfId="0" applyFont="1" applyFill="1" applyBorder="1" applyAlignment="1" applyProtection="1">
      <alignment horizontal="left" vertical="center"/>
    </xf>
    <xf numFmtId="0" fontId="24" fillId="4" borderId="0" xfId="0" applyFont="1" applyFill="1" applyAlignment="1" applyProtection="1">
      <alignment horizontal="center" vertical="center"/>
    </xf>
    <xf numFmtId="0" fontId="25" fillId="0" borderId="16" xfId="0" applyFont="1" applyBorder="1" applyAlignment="1" applyProtection="1">
      <alignment horizontal="center" vertical="center" wrapText="1"/>
    </xf>
    <xf numFmtId="0" fontId="25" fillId="0" borderId="17" xfId="0" applyFont="1" applyBorder="1" applyAlignment="1" applyProtection="1">
      <alignment horizontal="center" vertical="center" wrapText="1"/>
    </xf>
    <xf numFmtId="0" fontId="25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horizontal="right" vertical="center"/>
    </xf>
    <xf numFmtId="4" fontId="26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5" fillId="0" borderId="14" xfId="0" applyNumberFormat="1" applyFont="1" applyBorder="1" applyAlignment="1" applyProtection="1">
      <alignment horizontal="right" vertical="center"/>
    </xf>
    <xf numFmtId="4" fontId="15" fillId="0" borderId="0" xfId="0" applyNumberFormat="1" applyFont="1" applyBorder="1" applyAlignment="1" applyProtection="1">
      <alignment horizontal="right" vertical="center"/>
    </xf>
    <xf numFmtId="4" fontId="22" fillId="0" borderId="0" xfId="0" applyNumberFormat="1" applyFont="1" applyBorder="1" applyAlignment="1" applyProtection="1">
      <alignment vertical="center"/>
    </xf>
    <xf numFmtId="166" fontId="22" fillId="0" borderId="0" xfId="0" applyNumberFormat="1" applyFont="1" applyBorder="1" applyAlignment="1" applyProtection="1">
      <alignment vertical="center"/>
    </xf>
    <xf numFmtId="4" fontId="22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left" vertical="center" wrapText="1"/>
    </xf>
    <xf numFmtId="0" fontId="30" fillId="0" borderId="0" xfId="0" applyFont="1" applyAlignment="1" applyProtection="1">
      <alignment vertical="center"/>
    </xf>
    <xf numFmtId="4" fontId="30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1" fillId="0" borderId="14" xfId="0" applyNumberFormat="1" applyFont="1" applyBorder="1" applyAlignment="1" applyProtection="1">
      <alignment vertical="center"/>
    </xf>
    <xf numFmtId="4" fontId="31" fillId="0" borderId="0" xfId="0" applyNumberFormat="1" applyFont="1" applyBorder="1" applyAlignment="1" applyProtection="1">
      <alignment vertical="center"/>
    </xf>
    <xf numFmtId="166" fontId="31" fillId="0" borderId="0" xfId="0" applyNumberFormat="1" applyFont="1" applyBorder="1" applyAlignment="1" applyProtection="1">
      <alignment vertical="center"/>
    </xf>
    <xf numFmtId="4" fontId="31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1" fillId="0" borderId="19" xfId="0" applyNumberFormat="1" applyFont="1" applyBorder="1" applyAlignment="1" applyProtection="1">
      <alignment vertical="center"/>
    </xf>
    <xf numFmtId="4" fontId="31" fillId="0" borderId="20" xfId="0" applyNumberFormat="1" applyFont="1" applyBorder="1" applyAlignment="1" applyProtection="1">
      <alignment vertical="center"/>
    </xf>
    <xf numFmtId="166" fontId="31" fillId="0" borderId="20" xfId="0" applyNumberFormat="1" applyFont="1" applyBorder="1" applyAlignment="1" applyProtection="1">
      <alignment vertical="center"/>
    </xf>
    <xf numFmtId="4" fontId="31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4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4" fillId="4" borderId="0" xfId="0" applyFont="1" applyFill="1" applyAlignment="1" applyProtection="1">
      <alignment horizontal="right" vertical="center"/>
    </xf>
    <xf numFmtId="0" fontId="34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4" fontId="34" fillId="0" borderId="0" xfId="0" applyNumberFormat="1" applyFont="1" applyAlignment="1" applyProtection="1">
      <alignment vertical="center"/>
    </xf>
    <xf numFmtId="0" fontId="25" fillId="0" borderId="0" xfId="0" applyFont="1" applyAlignment="1">
      <alignment horizontal="center" vertical="center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26" fillId="4" borderId="0" xfId="0" applyFont="1" applyFill="1" applyAlignment="1" applyProtection="1">
      <alignment horizontal="left" vertical="center"/>
    </xf>
    <xf numFmtId="4" fontId="26" fillId="4" borderId="0" xfId="0" applyNumberFormat="1" applyFont="1" applyFill="1" applyAlignment="1" applyProtection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4" fillId="4" borderId="16" xfId="0" applyFont="1" applyFill="1" applyBorder="1" applyAlignment="1" applyProtection="1">
      <alignment horizontal="center" vertical="center" wrapText="1"/>
    </xf>
    <xf numFmtId="0" fontId="24" fillId="4" borderId="17" xfId="0" applyFont="1" applyFill="1" applyBorder="1" applyAlignment="1" applyProtection="1">
      <alignment horizontal="center" vertical="center" wrapText="1"/>
    </xf>
    <xf numFmtId="0" fontId="24" fillId="4" borderId="18" xfId="0" applyFont="1" applyFill="1" applyBorder="1" applyAlignment="1" applyProtection="1">
      <alignment horizontal="center" vertical="center" wrapText="1"/>
    </xf>
    <xf numFmtId="0" fontId="24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6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7" fontId="35" fillId="0" borderId="12" xfId="0" applyNumberFormat="1" applyFont="1" applyBorder="1" applyAlignment="1" applyProtection="1"/>
    <xf numFmtId="166" fontId="35" fillId="0" borderId="12" xfId="0" applyNumberFormat="1" applyFont="1" applyBorder="1" applyAlignment="1" applyProtection="1"/>
    <xf numFmtId="166" fontId="35" fillId="0" borderId="13" xfId="0" applyNumberFormat="1" applyFont="1" applyBorder="1" applyAlignment="1" applyProtection="1"/>
    <xf numFmtId="167" fontId="36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7" fontId="8" fillId="0" borderId="0" xfId="0" applyNumberFormat="1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167" fontId="7" fillId="0" borderId="0" xfId="0" applyNumberFormat="1" applyFont="1" applyAlignment="1" applyProtection="1"/>
    <xf numFmtId="0" fontId="24" fillId="0" borderId="22" xfId="0" applyFont="1" applyBorder="1" applyAlignment="1" applyProtection="1">
      <alignment horizontal="center" vertical="center"/>
    </xf>
    <xf numFmtId="49" fontId="24" fillId="0" borderId="22" xfId="0" applyNumberFormat="1" applyFont="1" applyBorder="1" applyAlignment="1" applyProtection="1">
      <alignment horizontal="left" vertical="center" wrapText="1"/>
    </xf>
    <xf numFmtId="0" fontId="24" fillId="0" borderId="22" xfId="0" applyFont="1" applyBorder="1" applyAlignment="1" applyProtection="1">
      <alignment horizontal="left" vertical="center" wrapText="1"/>
    </xf>
    <xf numFmtId="0" fontId="24" fillId="0" borderId="22" xfId="0" applyFont="1" applyBorder="1" applyAlignment="1" applyProtection="1">
      <alignment horizontal="center" vertical="center" wrapText="1"/>
    </xf>
    <xf numFmtId="167" fontId="24" fillId="0" borderId="22" xfId="0" applyNumberFormat="1" applyFont="1" applyBorder="1" applyAlignment="1" applyProtection="1">
      <alignment vertical="center"/>
    </xf>
    <xf numFmtId="167" fontId="24" fillId="2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</xf>
    <xf numFmtId="0" fontId="25" fillId="2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 applyProtection="1">
      <alignment horizontal="center" vertical="center"/>
    </xf>
    <xf numFmtId="167" fontId="25" fillId="0" borderId="0" xfId="0" applyNumberFormat="1" applyFont="1" applyBorder="1" applyAlignment="1" applyProtection="1">
      <alignment vertical="center"/>
    </xf>
    <xf numFmtId="166" fontId="25" fillId="0" borderId="0" xfId="0" applyNumberFormat="1" applyFont="1" applyBorder="1" applyAlignment="1" applyProtection="1">
      <alignment vertical="center"/>
    </xf>
    <xf numFmtId="166" fontId="25" fillId="0" borderId="15" xfId="0" applyNumberFormat="1" applyFont="1" applyBorder="1" applyAlignment="1" applyProtection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8" fillId="0" borderId="22" xfId="0" applyFont="1" applyBorder="1" applyAlignment="1" applyProtection="1">
      <alignment horizontal="center" vertical="center"/>
    </xf>
    <xf numFmtId="49" fontId="38" fillId="0" borderId="22" xfId="0" applyNumberFormat="1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center" vertical="center" wrapText="1"/>
    </xf>
    <xf numFmtId="167" fontId="38" fillId="0" borderId="22" xfId="0" applyNumberFormat="1" applyFont="1" applyBorder="1" applyAlignment="1" applyProtection="1">
      <alignment vertical="center"/>
    </xf>
    <xf numFmtId="167" fontId="38" fillId="2" borderId="22" xfId="0" applyNumberFormat="1" applyFont="1" applyFill="1" applyBorder="1" applyAlignment="1" applyProtection="1">
      <alignment vertical="center"/>
      <protection locked="0"/>
    </xf>
    <xf numFmtId="0" fontId="39" fillId="0" borderId="22" xfId="0" applyFont="1" applyBorder="1" applyAlignment="1" applyProtection="1">
      <alignment vertical="center"/>
    </xf>
    <xf numFmtId="0" fontId="39" fillId="0" borderId="3" xfId="0" applyFont="1" applyBorder="1" applyAlignment="1">
      <alignment vertical="center"/>
    </xf>
    <xf numFmtId="0" fontId="38" fillId="2" borderId="14" xfId="0" applyFont="1" applyFill="1" applyBorder="1" applyAlignment="1" applyProtection="1">
      <alignment horizontal="left" vertical="center"/>
      <protection locked="0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25" fillId="2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 applyProtection="1">
      <alignment horizontal="center" vertical="center"/>
    </xf>
    <xf numFmtId="167" fontId="25" fillId="0" borderId="20" xfId="0" applyNumberFormat="1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166" fontId="25" fillId="0" borderId="20" xfId="0" applyNumberFormat="1" applyFont="1" applyBorder="1" applyAlignment="1" applyProtection="1">
      <alignment vertical="center"/>
    </xf>
    <xf numFmtId="166" fontId="25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5.83203" style="1" hidden="1" customWidth="1"/>
    <col min="49" max="49" width="25.83203" style="1" hidden="1" customWidth="1"/>
    <col min="50" max="50" width="21.66016" style="1" hidden="1" customWidth="1"/>
    <col min="51" max="51" width="21.66016" style="1" hidden="1" customWidth="1"/>
    <col min="52" max="52" width="25" style="1" hidden="1" customWidth="1"/>
    <col min="53" max="53" width="25" style="1" hidden="1" customWidth="1"/>
    <col min="54" max="54" width="21.66016" style="1" hidden="1" customWidth="1"/>
    <col min="55" max="55" width="19.16016" style="1" hidden="1" customWidth="1"/>
    <col min="56" max="56" width="25" style="1" hidden="1" customWidth="1"/>
    <col min="57" max="57" width="21.66016" style="1" hidden="1" customWidth="1"/>
    <col min="58" max="58" width="19.16016" style="1" hidden="1" customWidth="1"/>
    <col min="59" max="59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5</v>
      </c>
      <c r="BV1" s="16" t="s">
        <v>6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S2" s="17" t="s">
        <v>7</v>
      </c>
      <c r="BT2" s="17" t="s">
        <v>8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7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G4" s="25" t="s">
        <v>11</v>
      </c>
      <c r="BS4" s="17" t="s">
        <v>7</v>
      </c>
    </row>
    <row r="5" s="1" customFormat="1" ht="12" customHeight="1">
      <c r="B5" s="21"/>
      <c r="C5" s="22"/>
      <c r="D5" s="26" t="s">
        <v>12</v>
      </c>
      <c r="E5" s="22"/>
      <c r="F5" s="22"/>
      <c r="G5" s="22"/>
      <c r="H5" s="22"/>
      <c r="I5" s="22"/>
      <c r="J5" s="22"/>
      <c r="K5" s="27" t="s">
        <v>13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G5" s="28" t="s">
        <v>14</v>
      </c>
      <c r="BS5" s="17" t="s">
        <v>7</v>
      </c>
    </row>
    <row r="6" s="1" customFormat="1" ht="36.96" customHeight="1">
      <c r="B6" s="21"/>
      <c r="C6" s="22"/>
      <c r="D6" s="29" t="s">
        <v>15</v>
      </c>
      <c r="E6" s="22"/>
      <c r="F6" s="22"/>
      <c r="G6" s="22"/>
      <c r="H6" s="22"/>
      <c r="I6" s="22"/>
      <c r="J6" s="22"/>
      <c r="K6" s="30" t="s">
        <v>16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G6" s="31"/>
      <c r="BS6" s="17" t="s">
        <v>7</v>
      </c>
    </row>
    <row r="7" s="1" customFormat="1" ht="12" customHeight="1">
      <c r="B7" s="21"/>
      <c r="C7" s="22"/>
      <c r="D7" s="32" t="s">
        <v>17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18</v>
      </c>
      <c r="AL7" s="22"/>
      <c r="AM7" s="22"/>
      <c r="AN7" s="27" t="s">
        <v>1</v>
      </c>
      <c r="AO7" s="22"/>
      <c r="AP7" s="22"/>
      <c r="AQ7" s="22"/>
      <c r="AR7" s="20"/>
      <c r="BG7" s="31"/>
      <c r="BS7" s="17" t="s">
        <v>7</v>
      </c>
    </row>
    <row r="8" s="1" customFormat="1" ht="12" customHeight="1">
      <c r="B8" s="21"/>
      <c r="C8" s="22"/>
      <c r="D8" s="32" t="s">
        <v>19</v>
      </c>
      <c r="E8" s="22"/>
      <c r="F8" s="22"/>
      <c r="G8" s="22"/>
      <c r="H8" s="22"/>
      <c r="I8" s="22"/>
      <c r="J8" s="22"/>
      <c r="K8" s="27" t="s">
        <v>20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21</v>
      </c>
      <c r="AL8" s="22"/>
      <c r="AM8" s="22"/>
      <c r="AN8" s="33" t="s">
        <v>22</v>
      </c>
      <c r="AO8" s="22"/>
      <c r="AP8" s="22"/>
      <c r="AQ8" s="22"/>
      <c r="AR8" s="20"/>
      <c r="BG8" s="31"/>
      <c r="BS8" s="17" t="s">
        <v>7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G9" s="31"/>
      <c r="BS9" s="17" t="s">
        <v>7</v>
      </c>
    </row>
    <row r="10" s="1" customFormat="1" ht="12" customHeight="1">
      <c r="B10" s="21"/>
      <c r="C10" s="22"/>
      <c r="D10" s="32" t="s">
        <v>23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24</v>
      </c>
      <c r="AL10" s="22"/>
      <c r="AM10" s="22"/>
      <c r="AN10" s="27" t="s">
        <v>1</v>
      </c>
      <c r="AO10" s="22"/>
      <c r="AP10" s="22"/>
      <c r="AQ10" s="22"/>
      <c r="AR10" s="20"/>
      <c r="BG10" s="31"/>
      <c r="BS10" s="17" t="s">
        <v>7</v>
      </c>
    </row>
    <row r="11" s="1" customFormat="1" ht="18.48" customHeight="1">
      <c r="B11" s="21"/>
      <c r="C11" s="22"/>
      <c r="D11" s="22"/>
      <c r="E11" s="27" t="s">
        <v>25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26</v>
      </c>
      <c r="AL11" s="22"/>
      <c r="AM11" s="22"/>
      <c r="AN11" s="27" t="s">
        <v>1</v>
      </c>
      <c r="AO11" s="22"/>
      <c r="AP11" s="22"/>
      <c r="AQ11" s="22"/>
      <c r="AR11" s="20"/>
      <c r="BG11" s="31"/>
      <c r="BS11" s="17" t="s">
        <v>7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G12" s="31"/>
      <c r="BS12" s="17" t="s">
        <v>7</v>
      </c>
    </row>
    <row r="13" s="1" customFormat="1" ht="12" customHeight="1">
      <c r="B13" s="21"/>
      <c r="C13" s="22"/>
      <c r="D13" s="32" t="s">
        <v>27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24</v>
      </c>
      <c r="AL13" s="22"/>
      <c r="AM13" s="22"/>
      <c r="AN13" s="34" t="s">
        <v>28</v>
      </c>
      <c r="AO13" s="22"/>
      <c r="AP13" s="22"/>
      <c r="AQ13" s="22"/>
      <c r="AR13" s="20"/>
      <c r="BG13" s="31"/>
      <c r="BS13" s="17" t="s">
        <v>7</v>
      </c>
    </row>
    <row r="14">
      <c r="B14" s="21"/>
      <c r="C14" s="22"/>
      <c r="D14" s="22"/>
      <c r="E14" s="34" t="s">
        <v>28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26</v>
      </c>
      <c r="AL14" s="22"/>
      <c r="AM14" s="22"/>
      <c r="AN14" s="34" t="s">
        <v>28</v>
      </c>
      <c r="AO14" s="22"/>
      <c r="AP14" s="22"/>
      <c r="AQ14" s="22"/>
      <c r="AR14" s="20"/>
      <c r="BG14" s="31"/>
      <c r="BS14" s="17" t="s">
        <v>7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G15" s="31"/>
      <c r="BS15" s="17" t="s">
        <v>4</v>
      </c>
    </row>
    <row r="16" s="1" customFormat="1" ht="12" customHeight="1">
      <c r="B16" s="21"/>
      <c r="C16" s="22"/>
      <c r="D16" s="32" t="s">
        <v>29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24</v>
      </c>
      <c r="AL16" s="22"/>
      <c r="AM16" s="22"/>
      <c r="AN16" s="27" t="s">
        <v>1</v>
      </c>
      <c r="AO16" s="22"/>
      <c r="AP16" s="22"/>
      <c r="AQ16" s="22"/>
      <c r="AR16" s="20"/>
      <c r="BG16" s="31"/>
      <c r="BS16" s="17" t="s">
        <v>4</v>
      </c>
    </row>
    <row r="17" s="1" customFormat="1" ht="18.48" customHeight="1">
      <c r="B17" s="21"/>
      <c r="C17" s="22"/>
      <c r="D17" s="22"/>
      <c r="E17" s="27" t="s">
        <v>30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26</v>
      </c>
      <c r="AL17" s="22"/>
      <c r="AM17" s="22"/>
      <c r="AN17" s="27" t="s">
        <v>1</v>
      </c>
      <c r="AO17" s="22"/>
      <c r="AP17" s="22"/>
      <c r="AQ17" s="22"/>
      <c r="AR17" s="20"/>
      <c r="BG17" s="31"/>
      <c r="BS17" s="17" t="s">
        <v>5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G18" s="31"/>
      <c r="BS18" s="17" t="s">
        <v>31</v>
      </c>
    </row>
    <row r="19" s="1" customFormat="1" ht="12" customHeight="1">
      <c r="B19" s="21"/>
      <c r="C19" s="22"/>
      <c r="D19" s="32" t="s">
        <v>32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24</v>
      </c>
      <c r="AL19" s="22"/>
      <c r="AM19" s="22"/>
      <c r="AN19" s="27" t="s">
        <v>1</v>
      </c>
      <c r="AO19" s="22"/>
      <c r="AP19" s="22"/>
      <c r="AQ19" s="22"/>
      <c r="AR19" s="20"/>
      <c r="BG19" s="31"/>
      <c r="BS19" s="17" t="s">
        <v>31</v>
      </c>
    </row>
    <row r="20" s="1" customFormat="1" ht="18.48" customHeight="1">
      <c r="B20" s="21"/>
      <c r="C20" s="22"/>
      <c r="D20" s="22"/>
      <c r="E20" s="27" t="s">
        <v>33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26</v>
      </c>
      <c r="AL20" s="22"/>
      <c r="AM20" s="22"/>
      <c r="AN20" s="27" t="s">
        <v>1</v>
      </c>
      <c r="AO20" s="22"/>
      <c r="AP20" s="22"/>
      <c r="AQ20" s="22"/>
      <c r="AR20" s="20"/>
      <c r="BG20" s="31"/>
      <c r="BS20" s="17" t="s">
        <v>5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G21" s="31"/>
    </row>
    <row r="22" s="1" customFormat="1" ht="12" customHeight="1">
      <c r="B22" s="21"/>
      <c r="C22" s="22"/>
      <c r="D22" s="32" t="s">
        <v>34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G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G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G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G25" s="31"/>
    </row>
    <row r="26" s="2" customFormat="1" ht="25.92" customHeight="1">
      <c r="A26" s="38"/>
      <c r="B26" s="39"/>
      <c r="C26" s="40"/>
      <c r="D26" s="41" t="s">
        <v>35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G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G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36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37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38</v>
      </c>
      <c r="AL28" s="45"/>
      <c r="AM28" s="45"/>
      <c r="AN28" s="45"/>
      <c r="AO28" s="45"/>
      <c r="AP28" s="40"/>
      <c r="AQ28" s="40"/>
      <c r="AR28" s="44"/>
      <c r="BG28" s="31"/>
    </row>
    <row r="29" s="3" customFormat="1" ht="14.4" customHeight="1">
      <c r="A29" s="3"/>
      <c r="B29" s="46"/>
      <c r="C29" s="47"/>
      <c r="D29" s="32" t="s">
        <v>39</v>
      </c>
      <c r="E29" s="47"/>
      <c r="F29" s="48" t="s">
        <v>40</v>
      </c>
      <c r="G29" s="47"/>
      <c r="H29" s="47"/>
      <c r="I29" s="47"/>
      <c r="J29" s="47"/>
      <c r="K29" s="47"/>
      <c r="L29" s="49">
        <v>0.23000000000000001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1">
        <f>ROUND(BB94, 2)</f>
        <v>0</v>
      </c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1">
        <f>ROUND(AX94, 2)</f>
        <v>0</v>
      </c>
      <c r="AL29" s="50"/>
      <c r="AM29" s="50"/>
      <c r="AN29" s="50"/>
      <c r="AO29" s="50"/>
      <c r="AP29" s="50"/>
      <c r="AQ29" s="50"/>
      <c r="AR29" s="52"/>
      <c r="AS29" s="53"/>
      <c r="AT29" s="53"/>
      <c r="AU29" s="53"/>
      <c r="AV29" s="53"/>
      <c r="AW29" s="53"/>
      <c r="AX29" s="53"/>
      <c r="AY29" s="53"/>
      <c r="AZ29" s="53"/>
      <c r="BG29" s="54"/>
    </row>
    <row r="30" s="3" customFormat="1" ht="14.4" customHeight="1">
      <c r="A30" s="3"/>
      <c r="B30" s="46"/>
      <c r="C30" s="47"/>
      <c r="D30" s="47"/>
      <c r="E30" s="47"/>
      <c r="F30" s="48" t="s">
        <v>41</v>
      </c>
      <c r="G30" s="47"/>
      <c r="H30" s="47"/>
      <c r="I30" s="47"/>
      <c r="J30" s="47"/>
      <c r="K30" s="47"/>
      <c r="L30" s="49">
        <v>0.23000000000000001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1">
        <f>ROUND(BC94, 2)</f>
        <v>0</v>
      </c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1">
        <f>ROUND(AY94, 2)</f>
        <v>0</v>
      </c>
      <c r="AL30" s="50"/>
      <c r="AM30" s="50"/>
      <c r="AN30" s="50"/>
      <c r="AO30" s="50"/>
      <c r="AP30" s="50"/>
      <c r="AQ30" s="50"/>
      <c r="AR30" s="52"/>
      <c r="AS30" s="53"/>
      <c r="AT30" s="53"/>
      <c r="AU30" s="53"/>
      <c r="AV30" s="53"/>
      <c r="AW30" s="53"/>
      <c r="AX30" s="53"/>
      <c r="AY30" s="53"/>
      <c r="AZ30" s="53"/>
      <c r="BG30" s="54"/>
    </row>
    <row r="31" hidden="1" s="3" customFormat="1" ht="14.4" customHeight="1">
      <c r="A31" s="3"/>
      <c r="B31" s="46"/>
      <c r="C31" s="47"/>
      <c r="D31" s="47"/>
      <c r="E31" s="47"/>
      <c r="F31" s="32" t="s">
        <v>42</v>
      </c>
      <c r="G31" s="47"/>
      <c r="H31" s="47"/>
      <c r="I31" s="47"/>
      <c r="J31" s="47"/>
      <c r="K31" s="47"/>
      <c r="L31" s="55">
        <v>0.23000000000000001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56">
        <f>ROUND(BD94,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56">
        <v>0</v>
      </c>
      <c r="AL31" s="47"/>
      <c r="AM31" s="47"/>
      <c r="AN31" s="47"/>
      <c r="AO31" s="47"/>
      <c r="AP31" s="47"/>
      <c r="AQ31" s="47"/>
      <c r="AR31" s="57"/>
      <c r="BG31" s="54"/>
    </row>
    <row r="32" hidden="1" s="3" customFormat="1" ht="14.4" customHeight="1">
      <c r="A32" s="3"/>
      <c r="B32" s="46"/>
      <c r="C32" s="47"/>
      <c r="D32" s="47"/>
      <c r="E32" s="47"/>
      <c r="F32" s="32" t="s">
        <v>43</v>
      </c>
      <c r="G32" s="47"/>
      <c r="H32" s="47"/>
      <c r="I32" s="47"/>
      <c r="J32" s="47"/>
      <c r="K32" s="47"/>
      <c r="L32" s="55">
        <v>0.23000000000000001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56">
        <f>ROUND(BE94,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56">
        <v>0</v>
      </c>
      <c r="AL32" s="47"/>
      <c r="AM32" s="47"/>
      <c r="AN32" s="47"/>
      <c r="AO32" s="47"/>
      <c r="AP32" s="47"/>
      <c r="AQ32" s="47"/>
      <c r="AR32" s="57"/>
      <c r="BG32" s="54"/>
    </row>
    <row r="33" hidden="1" s="3" customFormat="1" ht="14.4" customHeight="1">
      <c r="A33" s="3"/>
      <c r="B33" s="46"/>
      <c r="C33" s="47"/>
      <c r="D33" s="47"/>
      <c r="E33" s="47"/>
      <c r="F33" s="48" t="s">
        <v>44</v>
      </c>
      <c r="G33" s="47"/>
      <c r="H33" s="47"/>
      <c r="I33" s="47"/>
      <c r="J33" s="47"/>
      <c r="K33" s="47"/>
      <c r="L33" s="49">
        <v>0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1">
        <f>ROUND(BF94, 2)</f>
        <v>0</v>
      </c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1">
        <v>0</v>
      </c>
      <c r="AL33" s="50"/>
      <c r="AM33" s="50"/>
      <c r="AN33" s="50"/>
      <c r="AO33" s="50"/>
      <c r="AP33" s="50"/>
      <c r="AQ33" s="50"/>
      <c r="AR33" s="52"/>
      <c r="AS33" s="53"/>
      <c r="AT33" s="53"/>
      <c r="AU33" s="53"/>
      <c r="AV33" s="53"/>
      <c r="AW33" s="53"/>
      <c r="AX33" s="53"/>
      <c r="AY33" s="53"/>
      <c r="AZ33" s="53"/>
      <c r="BG33" s="54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G34" s="31"/>
    </row>
    <row r="35" s="2" customFormat="1" ht="25.92" customHeight="1">
      <c r="A35" s="38"/>
      <c r="B35" s="39"/>
      <c r="C35" s="58"/>
      <c r="D35" s="59" t="s">
        <v>45</v>
      </c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1" t="s">
        <v>46</v>
      </c>
      <c r="U35" s="60"/>
      <c r="V35" s="60"/>
      <c r="W35" s="60"/>
      <c r="X35" s="62" t="s">
        <v>47</v>
      </c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3">
        <f>SUM(AK26:AK33)</f>
        <v>0</v>
      </c>
      <c r="AL35" s="60"/>
      <c r="AM35" s="60"/>
      <c r="AN35" s="60"/>
      <c r="AO35" s="64"/>
      <c r="AP35" s="58"/>
      <c r="AQ35" s="58"/>
      <c r="AR35" s="44"/>
      <c r="BG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G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G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65"/>
      <c r="C49" s="66"/>
      <c r="D49" s="67" t="s">
        <v>48</v>
      </c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7" t="s">
        <v>49</v>
      </c>
      <c r="AI49" s="68"/>
      <c r="AJ49" s="68"/>
      <c r="AK49" s="68"/>
      <c r="AL49" s="68"/>
      <c r="AM49" s="68"/>
      <c r="AN49" s="68"/>
      <c r="AO49" s="68"/>
      <c r="AP49" s="66"/>
      <c r="AQ49" s="66"/>
      <c r="AR49" s="69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70" t="s">
        <v>50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70" t="s">
        <v>51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70" t="s">
        <v>50</v>
      </c>
      <c r="AI60" s="42"/>
      <c r="AJ60" s="42"/>
      <c r="AK60" s="42"/>
      <c r="AL60" s="42"/>
      <c r="AM60" s="70" t="s">
        <v>51</v>
      </c>
      <c r="AN60" s="42"/>
      <c r="AO60" s="42"/>
      <c r="AP60" s="40"/>
      <c r="AQ60" s="40"/>
      <c r="AR60" s="44"/>
      <c r="BG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7" t="s">
        <v>52</v>
      </c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67" t="s">
        <v>53</v>
      </c>
      <c r="AI64" s="71"/>
      <c r="AJ64" s="71"/>
      <c r="AK64" s="71"/>
      <c r="AL64" s="71"/>
      <c r="AM64" s="71"/>
      <c r="AN64" s="71"/>
      <c r="AO64" s="71"/>
      <c r="AP64" s="40"/>
      <c r="AQ64" s="40"/>
      <c r="AR64" s="44"/>
      <c r="BG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70" t="s">
        <v>50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70" t="s">
        <v>51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70" t="s">
        <v>50</v>
      </c>
      <c r="AI75" s="42"/>
      <c r="AJ75" s="42"/>
      <c r="AK75" s="42"/>
      <c r="AL75" s="42"/>
      <c r="AM75" s="70" t="s">
        <v>51</v>
      </c>
      <c r="AN75" s="42"/>
      <c r="AO75" s="42"/>
      <c r="AP75" s="40"/>
      <c r="AQ75" s="40"/>
      <c r="AR75" s="44"/>
      <c r="BG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G76" s="38"/>
    </row>
    <row r="77" s="2" customFormat="1" ht="6.96" customHeight="1">
      <c r="A77" s="38"/>
      <c r="B77" s="72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44"/>
      <c r="BG77" s="38"/>
    </row>
    <row r="81" s="2" customFormat="1" ht="6.96" customHeight="1">
      <c r="A81" s="38"/>
      <c r="B81" s="74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44"/>
      <c r="BG81" s="38"/>
    </row>
    <row r="82" s="2" customFormat="1" ht="24.96" customHeight="1">
      <c r="A82" s="38"/>
      <c r="B82" s="39"/>
      <c r="C82" s="23" t="s">
        <v>54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G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G83" s="38"/>
    </row>
    <row r="84" s="4" customFormat="1" ht="12" customHeight="1">
      <c r="A84" s="4"/>
      <c r="B84" s="76"/>
      <c r="C84" s="32" t="s">
        <v>12</v>
      </c>
      <c r="D84" s="77"/>
      <c r="E84" s="77"/>
      <c r="F84" s="77"/>
      <c r="G84" s="77"/>
      <c r="H84" s="77"/>
      <c r="I84" s="77"/>
      <c r="J84" s="77"/>
      <c r="K84" s="77"/>
      <c r="L84" s="77" t="str">
        <f>K5</f>
        <v>SO-01</v>
      </c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8"/>
      <c r="BG84" s="4"/>
    </row>
    <row r="85" s="5" customFormat="1" ht="36.96" customHeight="1">
      <c r="A85" s="5"/>
      <c r="B85" s="79"/>
      <c r="C85" s="80" t="s">
        <v>15</v>
      </c>
      <c r="D85" s="81"/>
      <c r="E85" s="81"/>
      <c r="F85" s="81"/>
      <c r="G85" s="81"/>
      <c r="H85" s="81"/>
      <c r="I85" s="81"/>
      <c r="J85" s="81"/>
      <c r="K85" s="81"/>
      <c r="L85" s="82" t="str">
        <f>K6</f>
        <v>Suhrnny vykaz-vymer SO 01 - marec 2025</v>
      </c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3"/>
      <c r="BG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G86" s="38"/>
    </row>
    <row r="87" s="2" customFormat="1" ht="12" customHeight="1">
      <c r="A87" s="38"/>
      <c r="B87" s="39"/>
      <c r="C87" s="32" t="s">
        <v>19</v>
      </c>
      <c r="D87" s="40"/>
      <c r="E87" s="40"/>
      <c r="F87" s="40"/>
      <c r="G87" s="40"/>
      <c r="H87" s="40"/>
      <c r="I87" s="40"/>
      <c r="J87" s="40"/>
      <c r="K87" s="40"/>
      <c r="L87" s="84" t="str">
        <f>IF(K8="","",K8)</f>
        <v>Poltár, Rovňany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21</v>
      </c>
      <c r="AJ87" s="40"/>
      <c r="AK87" s="40"/>
      <c r="AL87" s="40"/>
      <c r="AM87" s="85" t="str">
        <f>IF(AN8= "","",AN8)</f>
        <v>1. 3. 2025</v>
      </c>
      <c r="AN87" s="85"/>
      <c r="AO87" s="40"/>
      <c r="AP87" s="40"/>
      <c r="AQ87" s="40"/>
      <c r="AR87" s="44"/>
      <c r="BG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G88" s="38"/>
    </row>
    <row r="89" s="2" customFormat="1" ht="25.65" customHeight="1">
      <c r="A89" s="38"/>
      <c r="B89" s="39"/>
      <c r="C89" s="32" t="s">
        <v>23</v>
      </c>
      <c r="D89" s="40"/>
      <c r="E89" s="40"/>
      <c r="F89" s="40"/>
      <c r="G89" s="40"/>
      <c r="H89" s="40"/>
      <c r="I89" s="40"/>
      <c r="J89" s="40"/>
      <c r="K89" s="40"/>
      <c r="L89" s="77" t="str">
        <f>IF(E11= "","",E11)</f>
        <v>Banskobystrický samosprávny kraj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29</v>
      </c>
      <c r="AJ89" s="40"/>
      <c r="AK89" s="40"/>
      <c r="AL89" s="40"/>
      <c r="AM89" s="86" t="str">
        <f>IF(E17="","",E17)</f>
        <v>D&amp;T Solutions, s.r.o., Magnezitárska 2/A, Košice</v>
      </c>
      <c r="AN89" s="77"/>
      <c r="AO89" s="77"/>
      <c r="AP89" s="77"/>
      <c r="AQ89" s="40"/>
      <c r="AR89" s="44"/>
      <c r="AS89" s="87" t="s">
        <v>55</v>
      </c>
      <c r="AT89" s="88"/>
      <c r="AU89" s="89"/>
      <c r="AV89" s="89"/>
      <c r="AW89" s="89"/>
      <c r="AX89" s="89"/>
      <c r="AY89" s="89"/>
      <c r="AZ89" s="89"/>
      <c r="BA89" s="89"/>
      <c r="BB89" s="89"/>
      <c r="BC89" s="89"/>
      <c r="BD89" s="89"/>
      <c r="BE89" s="89"/>
      <c r="BF89" s="90"/>
      <c r="BG89" s="38"/>
    </row>
    <row r="90" s="2" customFormat="1" ht="15.15" customHeight="1">
      <c r="A90" s="38"/>
      <c r="B90" s="39"/>
      <c r="C90" s="32" t="s">
        <v>27</v>
      </c>
      <c r="D90" s="40"/>
      <c r="E90" s="40"/>
      <c r="F90" s="40"/>
      <c r="G90" s="40"/>
      <c r="H90" s="40"/>
      <c r="I90" s="40"/>
      <c r="J90" s="40"/>
      <c r="K90" s="40"/>
      <c r="L90" s="77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32</v>
      </c>
      <c r="AJ90" s="40"/>
      <c r="AK90" s="40"/>
      <c r="AL90" s="40"/>
      <c r="AM90" s="86" t="str">
        <f>IF(E20="","",E20)</f>
        <v xml:space="preserve"> </v>
      </c>
      <c r="AN90" s="77"/>
      <c r="AO90" s="77"/>
      <c r="AP90" s="77"/>
      <c r="AQ90" s="40"/>
      <c r="AR90" s="44"/>
      <c r="AS90" s="91"/>
      <c r="AT90" s="92"/>
      <c r="AU90" s="93"/>
      <c r="AV90" s="93"/>
      <c r="AW90" s="93"/>
      <c r="AX90" s="93"/>
      <c r="AY90" s="93"/>
      <c r="AZ90" s="93"/>
      <c r="BA90" s="93"/>
      <c r="BB90" s="93"/>
      <c r="BC90" s="93"/>
      <c r="BD90" s="93"/>
      <c r="BE90" s="93"/>
      <c r="BF90" s="94"/>
      <c r="BG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95"/>
      <c r="AT91" s="96"/>
      <c r="AU91" s="97"/>
      <c r="AV91" s="97"/>
      <c r="AW91" s="97"/>
      <c r="AX91" s="97"/>
      <c r="AY91" s="97"/>
      <c r="AZ91" s="97"/>
      <c r="BA91" s="97"/>
      <c r="BB91" s="97"/>
      <c r="BC91" s="97"/>
      <c r="BD91" s="97"/>
      <c r="BE91" s="97"/>
      <c r="BF91" s="98"/>
      <c r="BG91" s="38"/>
    </row>
    <row r="92" s="2" customFormat="1" ht="29.28" customHeight="1">
      <c r="A92" s="38"/>
      <c r="B92" s="39"/>
      <c r="C92" s="99" t="s">
        <v>56</v>
      </c>
      <c r="D92" s="100"/>
      <c r="E92" s="100"/>
      <c r="F92" s="100"/>
      <c r="G92" s="100"/>
      <c r="H92" s="101"/>
      <c r="I92" s="102" t="s">
        <v>57</v>
      </c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3" t="s">
        <v>58</v>
      </c>
      <c r="AH92" s="100"/>
      <c r="AI92" s="100"/>
      <c r="AJ92" s="100"/>
      <c r="AK92" s="100"/>
      <c r="AL92" s="100"/>
      <c r="AM92" s="100"/>
      <c r="AN92" s="102" t="s">
        <v>59</v>
      </c>
      <c r="AO92" s="100"/>
      <c r="AP92" s="104"/>
      <c r="AQ92" s="105" t="s">
        <v>60</v>
      </c>
      <c r="AR92" s="44"/>
      <c r="AS92" s="106" t="s">
        <v>61</v>
      </c>
      <c r="AT92" s="107" t="s">
        <v>62</v>
      </c>
      <c r="AU92" s="107" t="s">
        <v>63</v>
      </c>
      <c r="AV92" s="107" t="s">
        <v>64</v>
      </c>
      <c r="AW92" s="107" t="s">
        <v>65</v>
      </c>
      <c r="AX92" s="107" t="s">
        <v>66</v>
      </c>
      <c r="AY92" s="107" t="s">
        <v>67</v>
      </c>
      <c r="AZ92" s="107" t="s">
        <v>68</v>
      </c>
      <c r="BA92" s="107" t="s">
        <v>69</v>
      </c>
      <c r="BB92" s="107" t="s">
        <v>70</v>
      </c>
      <c r="BC92" s="107" t="s">
        <v>71</v>
      </c>
      <c r="BD92" s="107" t="s">
        <v>72</v>
      </c>
      <c r="BE92" s="107" t="s">
        <v>73</v>
      </c>
      <c r="BF92" s="108" t="s">
        <v>74</v>
      </c>
      <c r="BG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9"/>
      <c r="AT93" s="110"/>
      <c r="AU93" s="110"/>
      <c r="AV93" s="110"/>
      <c r="AW93" s="110"/>
      <c r="AX93" s="110"/>
      <c r="AY93" s="110"/>
      <c r="AZ93" s="110"/>
      <c r="BA93" s="110"/>
      <c r="BB93" s="110"/>
      <c r="BC93" s="110"/>
      <c r="BD93" s="110"/>
      <c r="BE93" s="110"/>
      <c r="BF93" s="111"/>
      <c r="BG93" s="38"/>
    </row>
    <row r="94" s="6" customFormat="1" ht="32.4" customHeight="1">
      <c r="A94" s="6"/>
      <c r="B94" s="112"/>
      <c r="C94" s="113" t="s">
        <v>75</v>
      </c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114"/>
      <c r="AA94" s="114"/>
      <c r="AB94" s="114"/>
      <c r="AC94" s="114"/>
      <c r="AD94" s="114"/>
      <c r="AE94" s="114"/>
      <c r="AF94" s="114"/>
      <c r="AG94" s="115">
        <f>ROUND(SUM(AG95:AG99),2)</f>
        <v>0</v>
      </c>
      <c r="AH94" s="115"/>
      <c r="AI94" s="115"/>
      <c r="AJ94" s="115"/>
      <c r="AK94" s="115"/>
      <c r="AL94" s="115"/>
      <c r="AM94" s="115"/>
      <c r="AN94" s="116">
        <f>SUM(AG94,AV94)</f>
        <v>0</v>
      </c>
      <c r="AO94" s="116"/>
      <c r="AP94" s="116"/>
      <c r="AQ94" s="117" t="s">
        <v>1</v>
      </c>
      <c r="AR94" s="118"/>
      <c r="AS94" s="119">
        <f>ROUND(SUM(AS95:AS99),2)</f>
        <v>0</v>
      </c>
      <c r="AT94" s="120">
        <f>ROUND(SUM(AT95:AT99),2)</f>
        <v>0</v>
      </c>
      <c r="AU94" s="121">
        <f>ROUND(SUM(AU95:AU99),2)</f>
        <v>0</v>
      </c>
      <c r="AV94" s="121">
        <f>ROUND(SUM(AX94:AY94),2)</f>
        <v>0</v>
      </c>
      <c r="AW94" s="122">
        <f>ROUND(SUM(AW95:AW99),5)</f>
        <v>0</v>
      </c>
      <c r="AX94" s="121">
        <f>ROUND(BB94*L29,2)</f>
        <v>0</v>
      </c>
      <c r="AY94" s="121">
        <f>ROUND(BC94*L30,2)</f>
        <v>0</v>
      </c>
      <c r="AZ94" s="121">
        <f>ROUND(BD94*L29,2)</f>
        <v>0</v>
      </c>
      <c r="BA94" s="121">
        <f>ROUND(BE94*L30,2)</f>
        <v>0</v>
      </c>
      <c r="BB94" s="121">
        <f>ROUND(SUM(BB95:BB99),2)</f>
        <v>0</v>
      </c>
      <c r="BC94" s="121">
        <f>ROUND(SUM(BC95:BC99),2)</f>
        <v>0</v>
      </c>
      <c r="BD94" s="121">
        <f>ROUND(SUM(BD95:BD99),2)</f>
        <v>0</v>
      </c>
      <c r="BE94" s="121">
        <f>ROUND(SUM(BE95:BE99),2)</f>
        <v>0</v>
      </c>
      <c r="BF94" s="123">
        <f>ROUND(SUM(BF95:BF99),2)</f>
        <v>0</v>
      </c>
      <c r="BG94" s="6"/>
      <c r="BS94" s="124" t="s">
        <v>76</v>
      </c>
      <c r="BT94" s="124" t="s">
        <v>77</v>
      </c>
      <c r="BU94" s="125" t="s">
        <v>78</v>
      </c>
      <c r="BV94" s="124" t="s">
        <v>79</v>
      </c>
      <c r="BW94" s="124" t="s">
        <v>6</v>
      </c>
      <c r="BX94" s="124" t="s">
        <v>80</v>
      </c>
      <c r="CL94" s="124" t="s">
        <v>1</v>
      </c>
    </row>
    <row r="95" s="7" customFormat="1" ht="16.5" customHeight="1">
      <c r="A95" s="126" t="s">
        <v>81</v>
      </c>
      <c r="B95" s="127"/>
      <c r="C95" s="128"/>
      <c r="D95" s="129" t="s">
        <v>82</v>
      </c>
      <c r="E95" s="129"/>
      <c r="F95" s="129"/>
      <c r="G95" s="129"/>
      <c r="H95" s="129"/>
      <c r="I95" s="130"/>
      <c r="J95" s="129" t="s">
        <v>83</v>
      </c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  <c r="AC95" s="129"/>
      <c r="AD95" s="129"/>
      <c r="AE95" s="129"/>
      <c r="AF95" s="129"/>
      <c r="AG95" s="131">
        <f>'ASR - Architektonicko-sta...'!K34</f>
        <v>0</v>
      </c>
      <c r="AH95" s="130"/>
      <c r="AI95" s="130"/>
      <c r="AJ95" s="130"/>
      <c r="AK95" s="130"/>
      <c r="AL95" s="130"/>
      <c r="AM95" s="130"/>
      <c r="AN95" s="131">
        <f>SUM(AG95,AV95)</f>
        <v>0</v>
      </c>
      <c r="AO95" s="130"/>
      <c r="AP95" s="130"/>
      <c r="AQ95" s="132" t="s">
        <v>84</v>
      </c>
      <c r="AR95" s="133"/>
      <c r="AS95" s="134">
        <f>'ASR - Architektonicko-sta...'!K31</f>
        <v>0</v>
      </c>
      <c r="AT95" s="135">
        <f>'ASR - Architektonicko-sta...'!K32</f>
        <v>0</v>
      </c>
      <c r="AU95" s="135">
        <v>0</v>
      </c>
      <c r="AV95" s="135">
        <f>ROUND(SUM(AX95:AY95),2)</f>
        <v>0</v>
      </c>
      <c r="AW95" s="136">
        <f>'ASR - Architektonicko-sta...'!T148</f>
        <v>0</v>
      </c>
      <c r="AX95" s="135">
        <f>'ASR - Architektonicko-sta...'!K37</f>
        <v>0</v>
      </c>
      <c r="AY95" s="135">
        <f>'ASR - Architektonicko-sta...'!K38</f>
        <v>0</v>
      </c>
      <c r="AZ95" s="135">
        <f>'ASR - Architektonicko-sta...'!K39</f>
        <v>0</v>
      </c>
      <c r="BA95" s="135">
        <f>'ASR - Architektonicko-sta...'!K40</f>
        <v>0</v>
      </c>
      <c r="BB95" s="135">
        <f>'ASR - Architektonicko-sta...'!F37</f>
        <v>0</v>
      </c>
      <c r="BC95" s="135">
        <f>'ASR - Architektonicko-sta...'!F38</f>
        <v>0</v>
      </c>
      <c r="BD95" s="135">
        <f>'ASR - Architektonicko-sta...'!F39</f>
        <v>0</v>
      </c>
      <c r="BE95" s="135">
        <f>'ASR - Architektonicko-sta...'!F40</f>
        <v>0</v>
      </c>
      <c r="BF95" s="137">
        <f>'ASR - Architektonicko-sta...'!F41</f>
        <v>0</v>
      </c>
      <c r="BG95" s="7"/>
      <c r="BT95" s="138" t="s">
        <v>85</v>
      </c>
      <c r="BV95" s="138" t="s">
        <v>79</v>
      </c>
      <c r="BW95" s="138" t="s">
        <v>86</v>
      </c>
      <c r="BX95" s="138" t="s">
        <v>6</v>
      </c>
      <c r="CL95" s="138" t="s">
        <v>1</v>
      </c>
      <c r="CM95" s="138" t="s">
        <v>77</v>
      </c>
    </row>
    <row r="96" s="7" customFormat="1" ht="16.5" customHeight="1">
      <c r="A96" s="126" t="s">
        <v>81</v>
      </c>
      <c r="B96" s="127"/>
      <c r="C96" s="128"/>
      <c r="D96" s="129" t="s">
        <v>87</v>
      </c>
      <c r="E96" s="129"/>
      <c r="F96" s="129"/>
      <c r="G96" s="129"/>
      <c r="H96" s="129"/>
      <c r="I96" s="130"/>
      <c r="J96" s="129" t="s">
        <v>88</v>
      </c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  <c r="AC96" s="129"/>
      <c r="AD96" s="129"/>
      <c r="AE96" s="129"/>
      <c r="AF96" s="129"/>
      <c r="AG96" s="131">
        <f>'ELI - Elektroinstalacia a...'!K34</f>
        <v>0</v>
      </c>
      <c r="AH96" s="130"/>
      <c r="AI96" s="130"/>
      <c r="AJ96" s="130"/>
      <c r="AK96" s="130"/>
      <c r="AL96" s="130"/>
      <c r="AM96" s="130"/>
      <c r="AN96" s="131">
        <f>SUM(AG96,AV96)</f>
        <v>0</v>
      </c>
      <c r="AO96" s="130"/>
      <c r="AP96" s="130"/>
      <c r="AQ96" s="132" t="s">
        <v>84</v>
      </c>
      <c r="AR96" s="133"/>
      <c r="AS96" s="134">
        <f>'ELI - Elektroinstalacia a...'!K31</f>
        <v>0</v>
      </c>
      <c r="AT96" s="135">
        <f>'ELI - Elektroinstalacia a...'!K32</f>
        <v>0</v>
      </c>
      <c r="AU96" s="135">
        <v>0</v>
      </c>
      <c r="AV96" s="135">
        <f>ROUND(SUM(AX96:AY96),2)</f>
        <v>0</v>
      </c>
      <c r="AW96" s="136">
        <f>'ELI - Elektroinstalacia a...'!T130</f>
        <v>0</v>
      </c>
      <c r="AX96" s="135">
        <f>'ELI - Elektroinstalacia a...'!K37</f>
        <v>0</v>
      </c>
      <c r="AY96" s="135">
        <f>'ELI - Elektroinstalacia a...'!K38</f>
        <v>0</v>
      </c>
      <c r="AZ96" s="135">
        <f>'ELI - Elektroinstalacia a...'!K39</f>
        <v>0</v>
      </c>
      <c r="BA96" s="135">
        <f>'ELI - Elektroinstalacia a...'!K40</f>
        <v>0</v>
      </c>
      <c r="BB96" s="135">
        <f>'ELI - Elektroinstalacia a...'!F37</f>
        <v>0</v>
      </c>
      <c r="BC96" s="135">
        <f>'ELI - Elektroinstalacia a...'!F38</f>
        <v>0</v>
      </c>
      <c r="BD96" s="135">
        <f>'ELI - Elektroinstalacia a...'!F39</f>
        <v>0</v>
      </c>
      <c r="BE96" s="135">
        <f>'ELI - Elektroinstalacia a...'!F40</f>
        <v>0</v>
      </c>
      <c r="BF96" s="137">
        <f>'ELI - Elektroinstalacia a...'!F41</f>
        <v>0</v>
      </c>
      <c r="BG96" s="7"/>
      <c r="BT96" s="138" t="s">
        <v>85</v>
      </c>
      <c r="BV96" s="138" t="s">
        <v>79</v>
      </c>
      <c r="BW96" s="138" t="s">
        <v>89</v>
      </c>
      <c r="BX96" s="138" t="s">
        <v>6</v>
      </c>
      <c r="CL96" s="138" t="s">
        <v>1</v>
      </c>
      <c r="CM96" s="138" t="s">
        <v>77</v>
      </c>
    </row>
    <row r="97" s="7" customFormat="1" ht="16.5" customHeight="1">
      <c r="A97" s="126" t="s">
        <v>81</v>
      </c>
      <c r="B97" s="127"/>
      <c r="C97" s="128"/>
      <c r="D97" s="129" t="s">
        <v>90</v>
      </c>
      <c r="E97" s="129"/>
      <c r="F97" s="129"/>
      <c r="G97" s="129"/>
      <c r="H97" s="129"/>
      <c r="I97" s="130"/>
      <c r="J97" s="129" t="s">
        <v>91</v>
      </c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  <c r="AC97" s="129"/>
      <c r="AD97" s="129"/>
      <c r="AE97" s="129"/>
      <c r="AF97" s="129"/>
      <c r="AG97" s="131">
        <f>'BLZ - Bleskozvod'!K34</f>
        <v>0</v>
      </c>
      <c r="AH97" s="130"/>
      <c r="AI97" s="130"/>
      <c r="AJ97" s="130"/>
      <c r="AK97" s="130"/>
      <c r="AL97" s="130"/>
      <c r="AM97" s="130"/>
      <c r="AN97" s="131">
        <f>SUM(AG97,AV97)</f>
        <v>0</v>
      </c>
      <c r="AO97" s="130"/>
      <c r="AP97" s="130"/>
      <c r="AQ97" s="132" t="s">
        <v>84</v>
      </c>
      <c r="AR97" s="133"/>
      <c r="AS97" s="134">
        <f>'BLZ - Bleskozvod'!K31</f>
        <v>0</v>
      </c>
      <c r="AT97" s="135">
        <f>'BLZ - Bleskozvod'!K32</f>
        <v>0</v>
      </c>
      <c r="AU97" s="135">
        <v>0</v>
      </c>
      <c r="AV97" s="135">
        <f>ROUND(SUM(AX97:AY97),2)</f>
        <v>0</v>
      </c>
      <c r="AW97" s="136">
        <f>'BLZ - Bleskozvod'!T128</f>
        <v>0</v>
      </c>
      <c r="AX97" s="135">
        <f>'BLZ - Bleskozvod'!K37</f>
        <v>0</v>
      </c>
      <c r="AY97" s="135">
        <f>'BLZ - Bleskozvod'!K38</f>
        <v>0</v>
      </c>
      <c r="AZ97" s="135">
        <f>'BLZ - Bleskozvod'!K39</f>
        <v>0</v>
      </c>
      <c r="BA97" s="135">
        <f>'BLZ - Bleskozvod'!K40</f>
        <v>0</v>
      </c>
      <c r="BB97" s="135">
        <f>'BLZ - Bleskozvod'!F37</f>
        <v>0</v>
      </c>
      <c r="BC97" s="135">
        <f>'BLZ - Bleskozvod'!F38</f>
        <v>0</v>
      </c>
      <c r="BD97" s="135">
        <f>'BLZ - Bleskozvod'!F39</f>
        <v>0</v>
      </c>
      <c r="BE97" s="135">
        <f>'BLZ - Bleskozvod'!F40</f>
        <v>0</v>
      </c>
      <c r="BF97" s="137">
        <f>'BLZ - Bleskozvod'!F41</f>
        <v>0</v>
      </c>
      <c r="BG97" s="7"/>
      <c r="BT97" s="138" t="s">
        <v>85</v>
      </c>
      <c r="BV97" s="138" t="s">
        <v>79</v>
      </c>
      <c r="BW97" s="138" t="s">
        <v>92</v>
      </c>
      <c r="BX97" s="138" t="s">
        <v>6</v>
      </c>
      <c r="CL97" s="138" t="s">
        <v>1</v>
      </c>
      <c r="CM97" s="138" t="s">
        <v>77</v>
      </c>
    </row>
    <row r="98" s="7" customFormat="1" ht="16.5" customHeight="1">
      <c r="A98" s="126" t="s">
        <v>81</v>
      </c>
      <c r="B98" s="127"/>
      <c r="C98" s="128"/>
      <c r="D98" s="129" t="s">
        <v>93</v>
      </c>
      <c r="E98" s="129"/>
      <c r="F98" s="129"/>
      <c r="G98" s="129"/>
      <c r="H98" s="129"/>
      <c r="I98" s="130"/>
      <c r="J98" s="129" t="s">
        <v>94</v>
      </c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  <c r="AC98" s="129"/>
      <c r="AD98" s="129"/>
      <c r="AE98" s="129"/>
      <c r="AF98" s="129"/>
      <c r="AG98" s="131">
        <f>'UK - Vykurovanie'!K34</f>
        <v>0</v>
      </c>
      <c r="AH98" s="130"/>
      <c r="AI98" s="130"/>
      <c r="AJ98" s="130"/>
      <c r="AK98" s="130"/>
      <c r="AL98" s="130"/>
      <c r="AM98" s="130"/>
      <c r="AN98" s="131">
        <f>SUM(AG98,AV98)</f>
        <v>0</v>
      </c>
      <c r="AO98" s="130"/>
      <c r="AP98" s="130"/>
      <c r="AQ98" s="132" t="s">
        <v>84</v>
      </c>
      <c r="AR98" s="133"/>
      <c r="AS98" s="134">
        <f>'UK - Vykurovanie'!K31</f>
        <v>0</v>
      </c>
      <c r="AT98" s="135">
        <f>'UK - Vykurovanie'!K32</f>
        <v>0</v>
      </c>
      <c r="AU98" s="135">
        <v>0</v>
      </c>
      <c r="AV98" s="135">
        <f>ROUND(SUM(AX98:AY98),2)</f>
        <v>0</v>
      </c>
      <c r="AW98" s="136">
        <f>'UK - Vykurovanie'!T136</f>
        <v>0</v>
      </c>
      <c r="AX98" s="135">
        <f>'UK - Vykurovanie'!K37</f>
        <v>0</v>
      </c>
      <c r="AY98" s="135">
        <f>'UK - Vykurovanie'!K38</f>
        <v>0</v>
      </c>
      <c r="AZ98" s="135">
        <f>'UK - Vykurovanie'!K39</f>
        <v>0</v>
      </c>
      <c r="BA98" s="135">
        <f>'UK - Vykurovanie'!K40</f>
        <v>0</v>
      </c>
      <c r="BB98" s="135">
        <f>'UK - Vykurovanie'!F37</f>
        <v>0</v>
      </c>
      <c r="BC98" s="135">
        <f>'UK - Vykurovanie'!F38</f>
        <v>0</v>
      </c>
      <c r="BD98" s="135">
        <f>'UK - Vykurovanie'!F39</f>
        <v>0</v>
      </c>
      <c r="BE98" s="135">
        <f>'UK - Vykurovanie'!F40</f>
        <v>0</v>
      </c>
      <c r="BF98" s="137">
        <f>'UK - Vykurovanie'!F41</f>
        <v>0</v>
      </c>
      <c r="BG98" s="7"/>
      <c r="BT98" s="138" t="s">
        <v>85</v>
      </c>
      <c r="BV98" s="138" t="s">
        <v>79</v>
      </c>
      <c r="BW98" s="138" t="s">
        <v>95</v>
      </c>
      <c r="BX98" s="138" t="s">
        <v>6</v>
      </c>
      <c r="CL98" s="138" t="s">
        <v>1</v>
      </c>
      <c r="CM98" s="138" t="s">
        <v>77</v>
      </c>
    </row>
    <row r="99" s="7" customFormat="1" ht="16.5" customHeight="1">
      <c r="A99" s="126" t="s">
        <v>81</v>
      </c>
      <c r="B99" s="127"/>
      <c r="C99" s="128"/>
      <c r="D99" s="129" t="s">
        <v>96</v>
      </c>
      <c r="E99" s="129"/>
      <c r="F99" s="129"/>
      <c r="G99" s="129"/>
      <c r="H99" s="129"/>
      <c r="I99" s="130"/>
      <c r="J99" s="129" t="s">
        <v>96</v>
      </c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  <c r="AA99" s="129"/>
      <c r="AB99" s="129"/>
      <c r="AC99" s="129"/>
      <c r="AD99" s="129"/>
      <c r="AE99" s="129"/>
      <c r="AF99" s="129"/>
      <c r="AG99" s="131">
        <f>'MaR - MaR'!K34</f>
        <v>0</v>
      </c>
      <c r="AH99" s="130"/>
      <c r="AI99" s="130"/>
      <c r="AJ99" s="130"/>
      <c r="AK99" s="130"/>
      <c r="AL99" s="130"/>
      <c r="AM99" s="130"/>
      <c r="AN99" s="131">
        <f>SUM(AG99,AV99)</f>
        <v>0</v>
      </c>
      <c r="AO99" s="130"/>
      <c r="AP99" s="130"/>
      <c r="AQ99" s="132" t="s">
        <v>84</v>
      </c>
      <c r="AR99" s="133"/>
      <c r="AS99" s="139">
        <f>'MaR - MaR'!K31</f>
        <v>0</v>
      </c>
      <c r="AT99" s="140">
        <f>'MaR - MaR'!K32</f>
        <v>0</v>
      </c>
      <c r="AU99" s="140">
        <v>0</v>
      </c>
      <c r="AV99" s="140">
        <f>ROUND(SUM(AX99:AY99),2)</f>
        <v>0</v>
      </c>
      <c r="AW99" s="141">
        <f>'MaR - MaR'!T132</f>
        <v>0</v>
      </c>
      <c r="AX99" s="140">
        <f>'MaR - MaR'!K37</f>
        <v>0</v>
      </c>
      <c r="AY99" s="140">
        <f>'MaR - MaR'!K38</f>
        <v>0</v>
      </c>
      <c r="AZ99" s="140">
        <f>'MaR - MaR'!K39</f>
        <v>0</v>
      </c>
      <c r="BA99" s="140">
        <f>'MaR - MaR'!K40</f>
        <v>0</v>
      </c>
      <c r="BB99" s="140">
        <f>'MaR - MaR'!F37</f>
        <v>0</v>
      </c>
      <c r="BC99" s="140">
        <f>'MaR - MaR'!F38</f>
        <v>0</v>
      </c>
      <c r="BD99" s="140">
        <f>'MaR - MaR'!F39</f>
        <v>0</v>
      </c>
      <c r="BE99" s="140">
        <f>'MaR - MaR'!F40</f>
        <v>0</v>
      </c>
      <c r="BF99" s="142">
        <f>'MaR - MaR'!F41</f>
        <v>0</v>
      </c>
      <c r="BG99" s="7"/>
      <c r="BT99" s="138" t="s">
        <v>85</v>
      </c>
      <c r="BV99" s="138" t="s">
        <v>79</v>
      </c>
      <c r="BW99" s="138" t="s">
        <v>97</v>
      </c>
      <c r="BX99" s="138" t="s">
        <v>6</v>
      </c>
      <c r="CL99" s="138" t="s">
        <v>1</v>
      </c>
      <c r="CM99" s="138" t="s">
        <v>77</v>
      </c>
    </row>
    <row r="100" s="2" customFormat="1" ht="30" customHeight="1">
      <c r="A100" s="38"/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4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</row>
    <row r="101" s="2" customFormat="1" ht="6.96" customHeight="1">
      <c r="A101" s="38"/>
      <c r="B101" s="72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  <c r="AR101" s="44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</row>
  </sheetData>
  <sheetProtection sheet="1" formatColumns="0" formatRows="0" objects="1" scenarios="1" spinCount="100000" saltValue="S3/zBOaeKEWRY7IwuVRkM7rRFVoOvBuLBMBH758gMdMGjNQmMowkPz05qqGO4meYf8i8Jzc5vq5npwEKxNq5uw==" hashValue="Fddy6gmHOMyS0FKy3L1C8PkBUykXek5bgf31Io3gfJGJQt0BpwthwIxBoIQWrHip0A6AXfERsOkHhzvra96Z+w==" algorithmName="SHA-512" password="CC35"/>
  <mergeCells count="58">
    <mergeCell ref="L85:AO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G94:AM94"/>
    <mergeCell ref="AN94:AP94"/>
    <mergeCell ref="BG5:BG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G2"/>
  </mergeCells>
  <hyperlinks>
    <hyperlink ref="A95" location="'ASR - Architektonicko-sta...'!C2" display="/"/>
    <hyperlink ref="A96" location="'ELI - Elektroinstalacia a...'!C2" display="/"/>
    <hyperlink ref="A97" location="'BLZ - Bleskozvod'!C2" display="/"/>
    <hyperlink ref="A98" location="'UK - Vykurovanie'!C2" display="/"/>
    <hyperlink ref="A99" location="'MaR - MaR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hidden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7" t="s">
        <v>86</v>
      </c>
    </row>
    <row r="3" s="1" customFormat="1" ht="6.96" customHeight="1"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20"/>
      <c r="AT3" s="17" t="s">
        <v>77</v>
      </c>
    </row>
    <row r="4" s="1" customFormat="1" ht="24.96" customHeight="1">
      <c r="B4" s="20"/>
      <c r="D4" s="145" t="s">
        <v>98</v>
      </c>
      <c r="M4" s="20"/>
      <c r="N4" s="146" t="s">
        <v>10</v>
      </c>
      <c r="AT4" s="17" t="s">
        <v>4</v>
      </c>
    </row>
    <row r="5" s="1" customFormat="1" ht="6.96" customHeight="1">
      <c r="B5" s="20"/>
      <c r="M5" s="20"/>
    </row>
    <row r="6" s="1" customFormat="1" ht="12" customHeight="1">
      <c r="B6" s="20"/>
      <c r="D6" s="147" t="s">
        <v>15</v>
      </c>
      <c r="M6" s="20"/>
    </row>
    <row r="7" s="1" customFormat="1" ht="16.5" customHeight="1">
      <c r="B7" s="20"/>
      <c r="E7" s="148" t="str">
        <f>'Rekapitulácia stavby'!K6</f>
        <v>Suhrnny vykaz-vymer SO 01 - marec 2025</v>
      </c>
      <c r="F7" s="147"/>
      <c r="G7" s="147"/>
      <c r="H7" s="147"/>
      <c r="M7" s="20"/>
    </row>
    <row r="8" s="2" customFormat="1" ht="12" customHeight="1">
      <c r="A8" s="38"/>
      <c r="B8" s="44"/>
      <c r="C8" s="38"/>
      <c r="D8" s="147" t="s">
        <v>99</v>
      </c>
      <c r="E8" s="38"/>
      <c r="F8" s="38"/>
      <c r="G8" s="38"/>
      <c r="H8" s="38"/>
      <c r="I8" s="38"/>
      <c r="J8" s="38"/>
      <c r="K8" s="38"/>
      <c r="L8" s="38"/>
      <c r="M8" s="69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9" t="s">
        <v>100</v>
      </c>
      <c r="F9" s="38"/>
      <c r="G9" s="38"/>
      <c r="H9" s="38"/>
      <c r="I9" s="38"/>
      <c r="J9" s="38"/>
      <c r="K9" s="38"/>
      <c r="L9" s="38"/>
      <c r="M9" s="69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69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7" t="s">
        <v>17</v>
      </c>
      <c r="E11" s="38"/>
      <c r="F11" s="150" t="s">
        <v>1</v>
      </c>
      <c r="G11" s="38"/>
      <c r="H11" s="38"/>
      <c r="I11" s="147" t="s">
        <v>18</v>
      </c>
      <c r="J11" s="150" t="s">
        <v>1</v>
      </c>
      <c r="K11" s="38"/>
      <c r="L11" s="38"/>
      <c r="M11" s="69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7" t="s">
        <v>19</v>
      </c>
      <c r="E12" s="38"/>
      <c r="F12" s="150" t="s">
        <v>20</v>
      </c>
      <c r="G12" s="38"/>
      <c r="H12" s="38"/>
      <c r="I12" s="147" t="s">
        <v>21</v>
      </c>
      <c r="J12" s="151" t="str">
        <f>'Rekapitulácia stavby'!AN8</f>
        <v>1. 3. 2025</v>
      </c>
      <c r="K12" s="38"/>
      <c r="L12" s="38"/>
      <c r="M12" s="69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69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7" t="s">
        <v>23</v>
      </c>
      <c r="E14" s="38"/>
      <c r="F14" s="38"/>
      <c r="G14" s="38"/>
      <c r="H14" s="38"/>
      <c r="I14" s="147" t="s">
        <v>24</v>
      </c>
      <c r="J14" s="150" t="s">
        <v>1</v>
      </c>
      <c r="K14" s="38"/>
      <c r="L14" s="38"/>
      <c r="M14" s="69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50" t="s">
        <v>25</v>
      </c>
      <c r="F15" s="38"/>
      <c r="G15" s="38"/>
      <c r="H15" s="38"/>
      <c r="I15" s="147" t="s">
        <v>26</v>
      </c>
      <c r="J15" s="150" t="s">
        <v>1</v>
      </c>
      <c r="K15" s="38"/>
      <c r="L15" s="38"/>
      <c r="M15" s="69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69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7" t="s">
        <v>27</v>
      </c>
      <c r="E17" s="38"/>
      <c r="F17" s="38"/>
      <c r="G17" s="38"/>
      <c r="H17" s="38"/>
      <c r="I17" s="147" t="s">
        <v>24</v>
      </c>
      <c r="J17" s="33" t="str">
        <f>'Rekapitulácia stavby'!AN13</f>
        <v>Vyplň údaj</v>
      </c>
      <c r="K17" s="38"/>
      <c r="L17" s="38"/>
      <c r="M17" s="69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'Rekapitulácia stavby'!E14</f>
        <v>Vyplň údaj</v>
      </c>
      <c r="F18" s="150"/>
      <c r="G18" s="150"/>
      <c r="H18" s="150"/>
      <c r="I18" s="147" t="s">
        <v>26</v>
      </c>
      <c r="J18" s="33" t="str">
        <f>'Rekapitulácia stavby'!AN14</f>
        <v>Vyplň údaj</v>
      </c>
      <c r="K18" s="38"/>
      <c r="L18" s="38"/>
      <c r="M18" s="69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69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7" t="s">
        <v>29</v>
      </c>
      <c r="E20" s="38"/>
      <c r="F20" s="38"/>
      <c r="G20" s="38"/>
      <c r="H20" s="38"/>
      <c r="I20" s="147" t="s">
        <v>24</v>
      </c>
      <c r="J20" s="150" t="s">
        <v>1</v>
      </c>
      <c r="K20" s="38"/>
      <c r="L20" s="38"/>
      <c r="M20" s="69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50" t="s">
        <v>30</v>
      </c>
      <c r="F21" s="38"/>
      <c r="G21" s="38"/>
      <c r="H21" s="38"/>
      <c r="I21" s="147" t="s">
        <v>26</v>
      </c>
      <c r="J21" s="150" t="s">
        <v>1</v>
      </c>
      <c r="K21" s="38"/>
      <c r="L21" s="38"/>
      <c r="M21" s="69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69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7" t="s">
        <v>32</v>
      </c>
      <c r="E23" s="38"/>
      <c r="F23" s="38"/>
      <c r="G23" s="38"/>
      <c r="H23" s="38"/>
      <c r="I23" s="147" t="s">
        <v>24</v>
      </c>
      <c r="J23" s="150" t="str">
        <f>IF('Rekapitulácia stavby'!AN19="","",'Rekapitulácia stavby'!AN19)</f>
        <v/>
      </c>
      <c r="K23" s="38"/>
      <c r="L23" s="38"/>
      <c r="M23" s="69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50" t="str">
        <f>IF('Rekapitulácia stavby'!E20="","",'Rekapitulácia stavby'!E20)</f>
        <v xml:space="preserve"> </v>
      </c>
      <c r="F24" s="38"/>
      <c r="G24" s="38"/>
      <c r="H24" s="38"/>
      <c r="I24" s="147" t="s">
        <v>26</v>
      </c>
      <c r="J24" s="150" t="str">
        <f>IF('Rekapitulácia stavby'!AN20="","",'Rekapitulácia stavby'!AN20)</f>
        <v/>
      </c>
      <c r="K24" s="38"/>
      <c r="L24" s="38"/>
      <c r="M24" s="69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69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7" t="s">
        <v>34</v>
      </c>
      <c r="E26" s="38"/>
      <c r="F26" s="38"/>
      <c r="G26" s="38"/>
      <c r="H26" s="38"/>
      <c r="I26" s="38"/>
      <c r="J26" s="38"/>
      <c r="K26" s="38"/>
      <c r="L26" s="38"/>
      <c r="M26" s="69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52"/>
      <c r="B27" s="153"/>
      <c r="C27" s="152"/>
      <c r="D27" s="152"/>
      <c r="E27" s="154" t="s">
        <v>1</v>
      </c>
      <c r="F27" s="154"/>
      <c r="G27" s="154"/>
      <c r="H27" s="154"/>
      <c r="I27" s="152"/>
      <c r="J27" s="152"/>
      <c r="K27" s="152"/>
      <c r="L27" s="152"/>
      <c r="M27" s="155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69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6"/>
      <c r="E29" s="156"/>
      <c r="F29" s="156"/>
      <c r="G29" s="156"/>
      <c r="H29" s="156"/>
      <c r="I29" s="156"/>
      <c r="J29" s="156"/>
      <c r="K29" s="156"/>
      <c r="L29" s="156"/>
      <c r="M29" s="69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14.4" customHeight="1">
      <c r="A30" s="38"/>
      <c r="B30" s="44"/>
      <c r="C30" s="38"/>
      <c r="D30" s="150" t="s">
        <v>101</v>
      </c>
      <c r="E30" s="38"/>
      <c r="F30" s="38"/>
      <c r="G30" s="38"/>
      <c r="H30" s="38"/>
      <c r="I30" s="38"/>
      <c r="J30" s="38"/>
      <c r="K30" s="157">
        <f>K96</f>
        <v>0</v>
      </c>
      <c r="L30" s="38"/>
      <c r="M30" s="69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>
      <c r="A31" s="38"/>
      <c r="B31" s="44"/>
      <c r="C31" s="38"/>
      <c r="D31" s="38"/>
      <c r="E31" s="147" t="s">
        <v>102</v>
      </c>
      <c r="F31" s="38"/>
      <c r="G31" s="38"/>
      <c r="H31" s="38"/>
      <c r="I31" s="38"/>
      <c r="J31" s="38"/>
      <c r="K31" s="158">
        <f>I96</f>
        <v>0</v>
      </c>
      <c r="L31" s="38"/>
      <c r="M31" s="69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>
      <c r="A32" s="38"/>
      <c r="B32" s="44"/>
      <c r="C32" s="38"/>
      <c r="D32" s="38"/>
      <c r="E32" s="147" t="s">
        <v>103</v>
      </c>
      <c r="F32" s="38"/>
      <c r="G32" s="38"/>
      <c r="H32" s="38"/>
      <c r="I32" s="38"/>
      <c r="J32" s="38"/>
      <c r="K32" s="158">
        <f>J96</f>
        <v>0</v>
      </c>
      <c r="L32" s="38"/>
      <c r="M32" s="69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9" t="s">
        <v>104</v>
      </c>
      <c r="E33" s="38"/>
      <c r="F33" s="38"/>
      <c r="G33" s="38"/>
      <c r="H33" s="38"/>
      <c r="I33" s="38"/>
      <c r="J33" s="38"/>
      <c r="K33" s="157">
        <f>K121</f>
        <v>0</v>
      </c>
      <c r="L33" s="38"/>
      <c r="M33" s="69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25.44" customHeight="1">
      <c r="A34" s="38"/>
      <c r="B34" s="44"/>
      <c r="C34" s="38"/>
      <c r="D34" s="160" t="s">
        <v>35</v>
      </c>
      <c r="E34" s="38"/>
      <c r="F34" s="38"/>
      <c r="G34" s="38"/>
      <c r="H34" s="38"/>
      <c r="I34" s="38"/>
      <c r="J34" s="38"/>
      <c r="K34" s="161">
        <f>ROUND(K30 + K33, 2)</f>
        <v>0</v>
      </c>
      <c r="L34" s="38"/>
      <c r="M34" s="69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6.96" customHeight="1">
      <c r="A35" s="38"/>
      <c r="B35" s="44"/>
      <c r="C35" s="38"/>
      <c r="D35" s="156"/>
      <c r="E35" s="156"/>
      <c r="F35" s="156"/>
      <c r="G35" s="156"/>
      <c r="H35" s="156"/>
      <c r="I35" s="156"/>
      <c r="J35" s="156"/>
      <c r="K35" s="156"/>
      <c r="L35" s="156"/>
      <c r="M35" s="69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38"/>
      <c r="F36" s="162" t="s">
        <v>37</v>
      </c>
      <c r="G36" s="38"/>
      <c r="H36" s="38"/>
      <c r="I36" s="162" t="s">
        <v>36</v>
      </c>
      <c r="J36" s="38"/>
      <c r="K36" s="162" t="s">
        <v>38</v>
      </c>
      <c r="L36" s="38"/>
      <c r="M36" s="69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s="2" customFormat="1" ht="14.4" customHeight="1">
      <c r="A37" s="38"/>
      <c r="B37" s="44"/>
      <c r="C37" s="38"/>
      <c r="D37" s="163" t="s">
        <v>39</v>
      </c>
      <c r="E37" s="164" t="s">
        <v>40</v>
      </c>
      <c r="F37" s="165">
        <f>ROUND((SUM(BE121:BE128) + SUM(BE148:BE706)),  2)</f>
        <v>0</v>
      </c>
      <c r="G37" s="166"/>
      <c r="H37" s="166"/>
      <c r="I37" s="167">
        <v>0.23000000000000001</v>
      </c>
      <c r="J37" s="166"/>
      <c r="K37" s="165">
        <f>ROUND(((SUM(BE121:BE128) + SUM(BE148:BE706))*I37),  2)</f>
        <v>0</v>
      </c>
      <c r="L37" s="38"/>
      <c r="M37" s="69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14.4" customHeight="1">
      <c r="A38" s="38"/>
      <c r="B38" s="44"/>
      <c r="C38" s="38"/>
      <c r="D38" s="38"/>
      <c r="E38" s="164" t="s">
        <v>41</v>
      </c>
      <c r="F38" s="165">
        <f>ROUND((SUM(BF121:BF128) + SUM(BF148:BF706)),  2)</f>
        <v>0</v>
      </c>
      <c r="G38" s="166"/>
      <c r="H38" s="166"/>
      <c r="I38" s="167">
        <v>0.23000000000000001</v>
      </c>
      <c r="J38" s="166"/>
      <c r="K38" s="165">
        <f>ROUND(((SUM(BF121:BF128) + SUM(BF148:BF706))*I38),  2)</f>
        <v>0</v>
      </c>
      <c r="L38" s="38"/>
      <c r="M38" s="69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47" t="s">
        <v>42</v>
      </c>
      <c r="F39" s="158">
        <f>ROUND((SUM(BG121:BG128) + SUM(BG148:BG706)),  2)</f>
        <v>0</v>
      </c>
      <c r="G39" s="38"/>
      <c r="H39" s="38"/>
      <c r="I39" s="168">
        <v>0.23000000000000001</v>
      </c>
      <c r="J39" s="38"/>
      <c r="K39" s="158">
        <f>0</f>
        <v>0</v>
      </c>
      <c r="L39" s="38"/>
      <c r="M39" s="69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hidden="1" s="2" customFormat="1" ht="14.4" customHeight="1">
      <c r="A40" s="38"/>
      <c r="B40" s="44"/>
      <c r="C40" s="38"/>
      <c r="D40" s="38"/>
      <c r="E40" s="147" t="s">
        <v>43</v>
      </c>
      <c r="F40" s="158">
        <f>ROUND((SUM(BH121:BH128) + SUM(BH148:BH706)),  2)</f>
        <v>0</v>
      </c>
      <c r="G40" s="38"/>
      <c r="H40" s="38"/>
      <c r="I40" s="168">
        <v>0.23000000000000001</v>
      </c>
      <c r="J40" s="38"/>
      <c r="K40" s="158">
        <f>0</f>
        <v>0</v>
      </c>
      <c r="L40" s="38"/>
      <c r="M40" s="69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hidden="1" s="2" customFormat="1" ht="14.4" customHeight="1">
      <c r="A41" s="38"/>
      <c r="B41" s="44"/>
      <c r="C41" s="38"/>
      <c r="D41" s="38"/>
      <c r="E41" s="164" t="s">
        <v>44</v>
      </c>
      <c r="F41" s="165">
        <f>ROUND((SUM(BI121:BI128) + SUM(BI148:BI706)),  2)</f>
        <v>0</v>
      </c>
      <c r="G41" s="166"/>
      <c r="H41" s="166"/>
      <c r="I41" s="167">
        <v>0</v>
      </c>
      <c r="J41" s="166"/>
      <c r="K41" s="165">
        <f>0</f>
        <v>0</v>
      </c>
      <c r="L41" s="38"/>
      <c r="M41" s="69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6.96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69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2" customFormat="1" ht="25.44" customHeight="1">
      <c r="A43" s="38"/>
      <c r="B43" s="44"/>
      <c r="C43" s="169"/>
      <c r="D43" s="170" t="s">
        <v>45</v>
      </c>
      <c r="E43" s="171"/>
      <c r="F43" s="171"/>
      <c r="G43" s="172" t="s">
        <v>46</v>
      </c>
      <c r="H43" s="173" t="s">
        <v>47</v>
      </c>
      <c r="I43" s="171"/>
      <c r="J43" s="171"/>
      <c r="K43" s="174">
        <f>SUM(K34:K41)</f>
        <v>0</v>
      </c>
      <c r="L43" s="175"/>
      <c r="M43" s="69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</row>
    <row r="44" s="2" customFormat="1" ht="14.4" customHeight="1">
      <c r="A44" s="38"/>
      <c r="B44" s="44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69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1" customFormat="1" ht="14.4" customHeight="1">
      <c r="B45" s="20"/>
      <c r="M45" s="20"/>
    </row>
    <row r="46" s="1" customFormat="1" ht="14.4" customHeight="1">
      <c r="B46" s="20"/>
      <c r="M46" s="20"/>
    </row>
    <row r="47" s="1" customFormat="1" ht="14.4" customHeight="1">
      <c r="B47" s="20"/>
      <c r="M47" s="20"/>
    </row>
    <row r="48" s="1" customFormat="1" ht="14.4" customHeight="1">
      <c r="B48" s="20"/>
      <c r="M48" s="20"/>
    </row>
    <row r="49" s="1" customFormat="1" ht="14.4" customHeight="1">
      <c r="B49" s="20"/>
      <c r="M49" s="20"/>
    </row>
    <row r="50" s="2" customFormat="1" ht="14.4" customHeight="1">
      <c r="B50" s="69"/>
      <c r="D50" s="176" t="s">
        <v>48</v>
      </c>
      <c r="E50" s="177"/>
      <c r="F50" s="177"/>
      <c r="G50" s="176" t="s">
        <v>49</v>
      </c>
      <c r="H50" s="177"/>
      <c r="I50" s="177"/>
      <c r="J50" s="177"/>
      <c r="K50" s="177"/>
      <c r="L50" s="177"/>
      <c r="M50" s="69"/>
    </row>
    <row r="51">
      <c r="B51" s="20"/>
      <c r="M51" s="20"/>
    </row>
    <row r="52">
      <c r="B52" s="20"/>
      <c r="M52" s="20"/>
    </row>
    <row r="53">
      <c r="B53" s="20"/>
      <c r="M53" s="20"/>
    </row>
    <row r="54">
      <c r="B54" s="20"/>
      <c r="M54" s="20"/>
    </row>
    <row r="55">
      <c r="B55" s="20"/>
      <c r="M55" s="20"/>
    </row>
    <row r="56">
      <c r="B56" s="20"/>
      <c r="M56" s="20"/>
    </row>
    <row r="57">
      <c r="B57" s="20"/>
      <c r="M57" s="20"/>
    </row>
    <row r="58">
      <c r="B58" s="20"/>
      <c r="M58" s="20"/>
    </row>
    <row r="59">
      <c r="B59" s="20"/>
      <c r="M59" s="20"/>
    </row>
    <row r="60">
      <c r="B60" s="20"/>
      <c r="M60" s="20"/>
    </row>
    <row r="61" s="2" customFormat="1">
      <c r="A61" s="38"/>
      <c r="B61" s="44"/>
      <c r="C61" s="38"/>
      <c r="D61" s="178" t="s">
        <v>50</v>
      </c>
      <c r="E61" s="179"/>
      <c r="F61" s="180" t="s">
        <v>51</v>
      </c>
      <c r="G61" s="178" t="s">
        <v>50</v>
      </c>
      <c r="H61" s="179"/>
      <c r="I61" s="179"/>
      <c r="J61" s="181" t="s">
        <v>51</v>
      </c>
      <c r="K61" s="179"/>
      <c r="L61" s="179"/>
      <c r="M61" s="69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M62" s="20"/>
    </row>
    <row r="63">
      <c r="B63" s="20"/>
      <c r="M63" s="20"/>
    </row>
    <row r="64">
      <c r="B64" s="20"/>
      <c r="M64" s="20"/>
    </row>
    <row r="65" s="2" customFormat="1">
      <c r="A65" s="38"/>
      <c r="B65" s="44"/>
      <c r="C65" s="38"/>
      <c r="D65" s="176" t="s">
        <v>52</v>
      </c>
      <c r="E65" s="182"/>
      <c r="F65" s="182"/>
      <c r="G65" s="176" t="s">
        <v>53</v>
      </c>
      <c r="H65" s="182"/>
      <c r="I65" s="182"/>
      <c r="J65" s="182"/>
      <c r="K65" s="182"/>
      <c r="L65" s="182"/>
      <c r="M65" s="69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M66" s="20"/>
    </row>
    <row r="67">
      <c r="B67" s="20"/>
      <c r="M67" s="20"/>
    </row>
    <row r="68">
      <c r="B68" s="20"/>
      <c r="M68" s="20"/>
    </row>
    <row r="69">
      <c r="B69" s="20"/>
      <c r="M69" s="20"/>
    </row>
    <row r="70">
      <c r="B70" s="20"/>
      <c r="M70" s="20"/>
    </row>
    <row r="71">
      <c r="B71" s="20"/>
      <c r="M71" s="20"/>
    </row>
    <row r="72">
      <c r="B72" s="20"/>
      <c r="M72" s="20"/>
    </row>
    <row r="73">
      <c r="B73" s="20"/>
      <c r="M73" s="20"/>
    </row>
    <row r="74">
      <c r="B74" s="20"/>
      <c r="M74" s="20"/>
    </row>
    <row r="75">
      <c r="B75" s="20"/>
      <c r="M75" s="20"/>
    </row>
    <row r="76" s="2" customFormat="1">
      <c r="A76" s="38"/>
      <c r="B76" s="44"/>
      <c r="C76" s="38"/>
      <c r="D76" s="178" t="s">
        <v>50</v>
      </c>
      <c r="E76" s="179"/>
      <c r="F76" s="180" t="s">
        <v>51</v>
      </c>
      <c r="G76" s="178" t="s">
        <v>50</v>
      </c>
      <c r="H76" s="179"/>
      <c r="I76" s="179"/>
      <c r="J76" s="181" t="s">
        <v>51</v>
      </c>
      <c r="K76" s="179"/>
      <c r="L76" s="179"/>
      <c r="M76" s="69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3"/>
      <c r="C77" s="184"/>
      <c r="D77" s="184"/>
      <c r="E77" s="184"/>
      <c r="F77" s="184"/>
      <c r="G77" s="184"/>
      <c r="H77" s="184"/>
      <c r="I77" s="184"/>
      <c r="J77" s="184"/>
      <c r="K77" s="184"/>
      <c r="L77" s="184"/>
      <c r="M77" s="69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5"/>
      <c r="C81" s="186"/>
      <c r="D81" s="186"/>
      <c r="E81" s="186"/>
      <c r="F81" s="186"/>
      <c r="G81" s="186"/>
      <c r="H81" s="186"/>
      <c r="I81" s="186"/>
      <c r="J81" s="186"/>
      <c r="K81" s="186"/>
      <c r="L81" s="186"/>
      <c r="M81" s="69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105</v>
      </c>
      <c r="D82" s="40"/>
      <c r="E82" s="40"/>
      <c r="F82" s="40"/>
      <c r="G82" s="40"/>
      <c r="H82" s="40"/>
      <c r="I82" s="40"/>
      <c r="J82" s="40"/>
      <c r="K82" s="40"/>
      <c r="L82" s="40"/>
      <c r="M82" s="69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69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15</v>
      </c>
      <c r="D84" s="40"/>
      <c r="E84" s="40"/>
      <c r="F84" s="40"/>
      <c r="G84" s="40"/>
      <c r="H84" s="40"/>
      <c r="I84" s="40"/>
      <c r="J84" s="40"/>
      <c r="K84" s="40"/>
      <c r="L84" s="40"/>
      <c r="M84" s="69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7" t="str">
        <f>E7</f>
        <v>Suhrnny vykaz-vymer SO 01 - marec 2025</v>
      </c>
      <c r="F85" s="32"/>
      <c r="G85" s="32"/>
      <c r="H85" s="32"/>
      <c r="I85" s="40"/>
      <c r="J85" s="40"/>
      <c r="K85" s="40"/>
      <c r="L85" s="40"/>
      <c r="M85" s="69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99</v>
      </c>
      <c r="D86" s="40"/>
      <c r="E86" s="40"/>
      <c r="F86" s="40"/>
      <c r="G86" s="40"/>
      <c r="H86" s="40"/>
      <c r="I86" s="40"/>
      <c r="J86" s="40"/>
      <c r="K86" s="40"/>
      <c r="L86" s="40"/>
      <c r="M86" s="69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82" t="str">
        <f>E9</f>
        <v>ASR - Architektonicko-stavebna cast</v>
      </c>
      <c r="F87" s="40"/>
      <c r="G87" s="40"/>
      <c r="H87" s="40"/>
      <c r="I87" s="40"/>
      <c r="J87" s="40"/>
      <c r="K87" s="40"/>
      <c r="L87" s="40"/>
      <c r="M87" s="69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69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19</v>
      </c>
      <c r="D89" s="40"/>
      <c r="E89" s="40"/>
      <c r="F89" s="27" t="str">
        <f>F12</f>
        <v>Poltár, Rovňany</v>
      </c>
      <c r="G89" s="40"/>
      <c r="H89" s="40"/>
      <c r="I89" s="32" t="s">
        <v>21</v>
      </c>
      <c r="J89" s="85" t="str">
        <f>IF(J12="","",J12)</f>
        <v>1. 3. 2025</v>
      </c>
      <c r="K89" s="40"/>
      <c r="L89" s="40"/>
      <c r="M89" s="69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69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40.05" customHeight="1">
      <c r="A91" s="38"/>
      <c r="B91" s="39"/>
      <c r="C91" s="32" t="s">
        <v>23</v>
      </c>
      <c r="D91" s="40"/>
      <c r="E91" s="40"/>
      <c r="F91" s="27" t="str">
        <f>E15</f>
        <v>Banskobystrický samosprávny kraj</v>
      </c>
      <c r="G91" s="40"/>
      <c r="H91" s="40"/>
      <c r="I91" s="32" t="s">
        <v>29</v>
      </c>
      <c r="J91" s="36" t="str">
        <f>E21</f>
        <v>D&amp;T Solutions, s.r.o., Magnezitárska 2/A, Košice</v>
      </c>
      <c r="K91" s="40"/>
      <c r="L91" s="40"/>
      <c r="M91" s="69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32" t="s">
        <v>32</v>
      </c>
      <c r="J92" s="36" t="str">
        <f>E24</f>
        <v xml:space="preserve"> </v>
      </c>
      <c r="K92" s="40"/>
      <c r="L92" s="40"/>
      <c r="M92" s="69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69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8" t="s">
        <v>106</v>
      </c>
      <c r="D94" s="189"/>
      <c r="E94" s="189"/>
      <c r="F94" s="189"/>
      <c r="G94" s="189"/>
      <c r="H94" s="189"/>
      <c r="I94" s="190" t="s">
        <v>107</v>
      </c>
      <c r="J94" s="190" t="s">
        <v>108</v>
      </c>
      <c r="K94" s="190" t="s">
        <v>109</v>
      </c>
      <c r="L94" s="189"/>
      <c r="M94" s="69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69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91" t="s">
        <v>110</v>
      </c>
      <c r="D96" s="40"/>
      <c r="E96" s="40"/>
      <c r="F96" s="40"/>
      <c r="G96" s="40"/>
      <c r="H96" s="40"/>
      <c r="I96" s="116">
        <f>Q148</f>
        <v>0</v>
      </c>
      <c r="J96" s="116">
        <f>R148</f>
        <v>0</v>
      </c>
      <c r="K96" s="116">
        <f>K148</f>
        <v>0</v>
      </c>
      <c r="L96" s="40"/>
      <c r="M96" s="69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111</v>
      </c>
    </row>
    <row r="97" s="9" customFormat="1" ht="24.96" customHeight="1">
      <c r="A97" s="9"/>
      <c r="B97" s="192"/>
      <c r="C97" s="193"/>
      <c r="D97" s="194" t="s">
        <v>112</v>
      </c>
      <c r="E97" s="195"/>
      <c r="F97" s="195"/>
      <c r="G97" s="195"/>
      <c r="H97" s="195"/>
      <c r="I97" s="196">
        <f>Q149</f>
        <v>0</v>
      </c>
      <c r="J97" s="196">
        <f>R149</f>
        <v>0</v>
      </c>
      <c r="K97" s="196">
        <f>K149</f>
        <v>0</v>
      </c>
      <c r="L97" s="193"/>
      <c r="M97" s="19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8"/>
      <c r="C98" s="199"/>
      <c r="D98" s="200" t="s">
        <v>113</v>
      </c>
      <c r="E98" s="201"/>
      <c r="F98" s="201"/>
      <c r="G98" s="201"/>
      <c r="H98" s="201"/>
      <c r="I98" s="202">
        <f>Q150</f>
        <v>0</v>
      </c>
      <c r="J98" s="202">
        <f>R150</f>
        <v>0</v>
      </c>
      <c r="K98" s="202">
        <f>K150</f>
        <v>0</v>
      </c>
      <c r="L98" s="199"/>
      <c r="M98" s="20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8"/>
      <c r="C99" s="199"/>
      <c r="D99" s="200" t="s">
        <v>114</v>
      </c>
      <c r="E99" s="201"/>
      <c r="F99" s="201"/>
      <c r="G99" s="201"/>
      <c r="H99" s="201"/>
      <c r="I99" s="202">
        <f>Q166</f>
        <v>0</v>
      </c>
      <c r="J99" s="202">
        <f>R166</f>
        <v>0</v>
      </c>
      <c r="K99" s="202">
        <f>K166</f>
        <v>0</v>
      </c>
      <c r="L99" s="199"/>
      <c r="M99" s="20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8"/>
      <c r="C100" s="199"/>
      <c r="D100" s="200" t="s">
        <v>115</v>
      </c>
      <c r="E100" s="201"/>
      <c r="F100" s="201"/>
      <c r="G100" s="201"/>
      <c r="H100" s="201"/>
      <c r="I100" s="202">
        <f>Q185</f>
        <v>0</v>
      </c>
      <c r="J100" s="202">
        <f>R185</f>
        <v>0</v>
      </c>
      <c r="K100" s="202">
        <f>K185</f>
        <v>0</v>
      </c>
      <c r="L100" s="199"/>
      <c r="M100" s="20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8"/>
      <c r="C101" s="199"/>
      <c r="D101" s="200" t="s">
        <v>116</v>
      </c>
      <c r="E101" s="201"/>
      <c r="F101" s="201"/>
      <c r="G101" s="201"/>
      <c r="H101" s="201"/>
      <c r="I101" s="202">
        <f>Q232</f>
        <v>0</v>
      </c>
      <c r="J101" s="202">
        <f>R232</f>
        <v>0</v>
      </c>
      <c r="K101" s="202">
        <f>K232</f>
        <v>0</v>
      </c>
      <c r="L101" s="199"/>
      <c r="M101" s="20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8"/>
      <c r="C102" s="199"/>
      <c r="D102" s="200" t="s">
        <v>117</v>
      </c>
      <c r="E102" s="201"/>
      <c r="F102" s="201"/>
      <c r="G102" s="201"/>
      <c r="H102" s="201"/>
      <c r="I102" s="202">
        <f>Q260</f>
        <v>0</v>
      </c>
      <c r="J102" s="202">
        <f>R260</f>
        <v>0</v>
      </c>
      <c r="K102" s="202">
        <f>K260</f>
        <v>0</v>
      </c>
      <c r="L102" s="199"/>
      <c r="M102" s="20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8"/>
      <c r="C103" s="199"/>
      <c r="D103" s="200" t="s">
        <v>118</v>
      </c>
      <c r="E103" s="201"/>
      <c r="F103" s="201"/>
      <c r="G103" s="201"/>
      <c r="H103" s="201"/>
      <c r="I103" s="202">
        <f>Q339</f>
        <v>0</v>
      </c>
      <c r="J103" s="202">
        <f>R339</f>
        <v>0</v>
      </c>
      <c r="K103" s="202">
        <f>K339</f>
        <v>0</v>
      </c>
      <c r="L103" s="199"/>
      <c r="M103" s="203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8"/>
      <c r="C104" s="199"/>
      <c r="D104" s="200" t="s">
        <v>119</v>
      </c>
      <c r="E104" s="201"/>
      <c r="F104" s="201"/>
      <c r="G104" s="201"/>
      <c r="H104" s="201"/>
      <c r="I104" s="202">
        <f>Q448</f>
        <v>0</v>
      </c>
      <c r="J104" s="202">
        <f>R448</f>
        <v>0</v>
      </c>
      <c r="K104" s="202">
        <f>K448</f>
        <v>0</v>
      </c>
      <c r="L104" s="199"/>
      <c r="M104" s="203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92"/>
      <c r="C105" s="193"/>
      <c r="D105" s="194" t="s">
        <v>120</v>
      </c>
      <c r="E105" s="195"/>
      <c r="F105" s="195"/>
      <c r="G105" s="195"/>
      <c r="H105" s="195"/>
      <c r="I105" s="196">
        <f>Q450</f>
        <v>0</v>
      </c>
      <c r="J105" s="196">
        <f>R450</f>
        <v>0</v>
      </c>
      <c r="K105" s="196">
        <f>K450</f>
        <v>0</v>
      </c>
      <c r="L105" s="193"/>
      <c r="M105" s="197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98"/>
      <c r="C106" s="199"/>
      <c r="D106" s="200" t="s">
        <v>121</v>
      </c>
      <c r="E106" s="201"/>
      <c r="F106" s="201"/>
      <c r="G106" s="201"/>
      <c r="H106" s="201"/>
      <c r="I106" s="202">
        <f>Q451</f>
        <v>0</v>
      </c>
      <c r="J106" s="202">
        <f>R451</f>
        <v>0</v>
      </c>
      <c r="K106" s="202">
        <f>K451</f>
        <v>0</v>
      </c>
      <c r="L106" s="199"/>
      <c r="M106" s="203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98"/>
      <c r="C107" s="199"/>
      <c r="D107" s="200" t="s">
        <v>122</v>
      </c>
      <c r="E107" s="201"/>
      <c r="F107" s="201"/>
      <c r="G107" s="201"/>
      <c r="H107" s="201"/>
      <c r="I107" s="202">
        <f>Q480</f>
        <v>0</v>
      </c>
      <c r="J107" s="202">
        <f>R480</f>
        <v>0</v>
      </c>
      <c r="K107" s="202">
        <f>K480</f>
        <v>0</v>
      </c>
      <c r="L107" s="199"/>
      <c r="M107" s="203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98"/>
      <c r="C108" s="199"/>
      <c r="D108" s="200" t="s">
        <v>123</v>
      </c>
      <c r="E108" s="201"/>
      <c r="F108" s="201"/>
      <c r="G108" s="201"/>
      <c r="H108" s="201"/>
      <c r="I108" s="202">
        <f>Q487</f>
        <v>0</v>
      </c>
      <c r="J108" s="202">
        <f>R487</f>
        <v>0</v>
      </c>
      <c r="K108" s="202">
        <f>K487</f>
        <v>0</v>
      </c>
      <c r="L108" s="199"/>
      <c r="M108" s="203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98"/>
      <c r="C109" s="199"/>
      <c r="D109" s="200" t="s">
        <v>124</v>
      </c>
      <c r="E109" s="201"/>
      <c r="F109" s="201"/>
      <c r="G109" s="201"/>
      <c r="H109" s="201"/>
      <c r="I109" s="202">
        <f>Q507</f>
        <v>0</v>
      </c>
      <c r="J109" s="202">
        <f>R507</f>
        <v>0</v>
      </c>
      <c r="K109" s="202">
        <f>K507</f>
        <v>0</v>
      </c>
      <c r="L109" s="199"/>
      <c r="M109" s="203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98"/>
      <c r="C110" s="199"/>
      <c r="D110" s="200" t="s">
        <v>125</v>
      </c>
      <c r="E110" s="201"/>
      <c r="F110" s="201"/>
      <c r="G110" s="201"/>
      <c r="H110" s="201"/>
      <c r="I110" s="202">
        <f>Q512</f>
        <v>0</v>
      </c>
      <c r="J110" s="202">
        <f>R512</f>
        <v>0</v>
      </c>
      <c r="K110" s="202">
        <f>K512</f>
        <v>0</v>
      </c>
      <c r="L110" s="199"/>
      <c r="M110" s="203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98"/>
      <c r="C111" s="199"/>
      <c r="D111" s="200" t="s">
        <v>126</v>
      </c>
      <c r="E111" s="201"/>
      <c r="F111" s="201"/>
      <c r="G111" s="201"/>
      <c r="H111" s="201"/>
      <c r="I111" s="202">
        <f>Q541</f>
        <v>0</v>
      </c>
      <c r="J111" s="202">
        <f>R541</f>
        <v>0</v>
      </c>
      <c r="K111" s="202">
        <f>K541</f>
        <v>0</v>
      </c>
      <c r="L111" s="199"/>
      <c r="M111" s="203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98"/>
      <c r="C112" s="199"/>
      <c r="D112" s="200" t="s">
        <v>127</v>
      </c>
      <c r="E112" s="201"/>
      <c r="F112" s="201"/>
      <c r="G112" s="201"/>
      <c r="H112" s="201"/>
      <c r="I112" s="202">
        <f>Q569</f>
        <v>0</v>
      </c>
      <c r="J112" s="202">
        <f>R569</f>
        <v>0</v>
      </c>
      <c r="K112" s="202">
        <f>K569</f>
        <v>0</v>
      </c>
      <c r="L112" s="199"/>
      <c r="M112" s="203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98"/>
      <c r="C113" s="199"/>
      <c r="D113" s="200" t="s">
        <v>128</v>
      </c>
      <c r="E113" s="201"/>
      <c r="F113" s="201"/>
      <c r="G113" s="201"/>
      <c r="H113" s="201"/>
      <c r="I113" s="202">
        <f>Q606</f>
        <v>0</v>
      </c>
      <c r="J113" s="202">
        <f>R606</f>
        <v>0</v>
      </c>
      <c r="K113" s="202">
        <f>K606</f>
        <v>0</v>
      </c>
      <c r="L113" s="199"/>
      <c r="M113" s="203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98"/>
      <c r="C114" s="199"/>
      <c r="D114" s="200" t="s">
        <v>129</v>
      </c>
      <c r="E114" s="201"/>
      <c r="F114" s="201"/>
      <c r="G114" s="201"/>
      <c r="H114" s="201"/>
      <c r="I114" s="202">
        <f>Q624</f>
        <v>0</v>
      </c>
      <c r="J114" s="202">
        <f>R624</f>
        <v>0</v>
      </c>
      <c r="K114" s="202">
        <f>K624</f>
        <v>0</v>
      </c>
      <c r="L114" s="199"/>
      <c r="M114" s="203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98"/>
      <c r="C115" s="199"/>
      <c r="D115" s="200" t="s">
        <v>130</v>
      </c>
      <c r="E115" s="201"/>
      <c r="F115" s="201"/>
      <c r="G115" s="201"/>
      <c r="H115" s="201"/>
      <c r="I115" s="202">
        <f>Q645</f>
        <v>0</v>
      </c>
      <c r="J115" s="202">
        <f>R645</f>
        <v>0</v>
      </c>
      <c r="K115" s="202">
        <f>K645</f>
        <v>0</v>
      </c>
      <c r="L115" s="199"/>
      <c r="M115" s="203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9.92" customHeight="1">
      <c r="A116" s="10"/>
      <c r="B116" s="198"/>
      <c r="C116" s="199"/>
      <c r="D116" s="200" t="s">
        <v>131</v>
      </c>
      <c r="E116" s="201"/>
      <c r="F116" s="201"/>
      <c r="G116" s="201"/>
      <c r="H116" s="201"/>
      <c r="I116" s="202">
        <f>Q667</f>
        <v>0</v>
      </c>
      <c r="J116" s="202">
        <f>R667</f>
        <v>0</v>
      </c>
      <c r="K116" s="202">
        <f>K667</f>
        <v>0</v>
      </c>
      <c r="L116" s="199"/>
      <c r="M116" s="203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10" customFormat="1" ht="19.92" customHeight="1">
      <c r="A117" s="10"/>
      <c r="B117" s="198"/>
      <c r="C117" s="199"/>
      <c r="D117" s="200" t="s">
        <v>132</v>
      </c>
      <c r="E117" s="201"/>
      <c r="F117" s="201"/>
      <c r="G117" s="201"/>
      <c r="H117" s="201"/>
      <c r="I117" s="202">
        <f>Q677</f>
        <v>0</v>
      </c>
      <c r="J117" s="202">
        <f>R677</f>
        <v>0</v>
      </c>
      <c r="K117" s="202">
        <f>K677</f>
        <v>0</v>
      </c>
      <c r="L117" s="199"/>
      <c r="M117" s="203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9" customFormat="1" ht="24.96" customHeight="1">
      <c r="A118" s="9"/>
      <c r="B118" s="192"/>
      <c r="C118" s="193"/>
      <c r="D118" s="194" t="s">
        <v>133</v>
      </c>
      <c r="E118" s="195"/>
      <c r="F118" s="195"/>
      <c r="G118" s="195"/>
      <c r="H118" s="195"/>
      <c r="I118" s="196">
        <f>Q683</f>
        <v>0</v>
      </c>
      <c r="J118" s="196">
        <f>R683</f>
        <v>0</v>
      </c>
      <c r="K118" s="196">
        <f>K683</f>
        <v>0</v>
      </c>
      <c r="L118" s="193"/>
      <c r="M118" s="197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</row>
    <row r="119" s="2" customFormat="1" ht="21.84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69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69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29.28" customHeight="1">
      <c r="A121" s="38"/>
      <c r="B121" s="39"/>
      <c r="C121" s="191" t="s">
        <v>134</v>
      </c>
      <c r="D121" s="40"/>
      <c r="E121" s="40"/>
      <c r="F121" s="40"/>
      <c r="G121" s="40"/>
      <c r="H121" s="40"/>
      <c r="I121" s="40"/>
      <c r="J121" s="40"/>
      <c r="K121" s="204">
        <f>ROUND(K122 + K123 + K124 + K125 + K126 + K127,2)</f>
        <v>0</v>
      </c>
      <c r="L121" s="40"/>
      <c r="M121" s="69"/>
      <c r="O121" s="205" t="s">
        <v>39</v>
      </c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8" customHeight="1">
      <c r="A122" s="38"/>
      <c r="B122" s="39"/>
      <c r="C122" s="40"/>
      <c r="D122" s="206" t="s">
        <v>135</v>
      </c>
      <c r="E122" s="207"/>
      <c r="F122" s="207"/>
      <c r="G122" s="40"/>
      <c r="H122" s="40"/>
      <c r="I122" s="40"/>
      <c r="J122" s="40"/>
      <c r="K122" s="208">
        <v>0</v>
      </c>
      <c r="L122" s="40"/>
      <c r="M122" s="209"/>
      <c r="N122" s="210"/>
      <c r="O122" s="211" t="s">
        <v>41</v>
      </c>
      <c r="P122" s="210"/>
      <c r="Q122" s="210"/>
      <c r="R122" s="210"/>
      <c r="S122" s="212"/>
      <c r="T122" s="212"/>
      <c r="U122" s="212"/>
      <c r="V122" s="212"/>
      <c r="W122" s="212"/>
      <c r="X122" s="212"/>
      <c r="Y122" s="212"/>
      <c r="Z122" s="212"/>
      <c r="AA122" s="212"/>
      <c r="AB122" s="212"/>
      <c r="AC122" s="212"/>
      <c r="AD122" s="212"/>
      <c r="AE122" s="212"/>
      <c r="AF122" s="210"/>
      <c r="AG122" s="210"/>
      <c r="AH122" s="210"/>
      <c r="AI122" s="210"/>
      <c r="AJ122" s="210"/>
      <c r="AK122" s="210"/>
      <c r="AL122" s="210"/>
      <c r="AM122" s="210"/>
      <c r="AN122" s="210"/>
      <c r="AO122" s="210"/>
      <c r="AP122" s="210"/>
      <c r="AQ122" s="210"/>
      <c r="AR122" s="210"/>
      <c r="AS122" s="210"/>
      <c r="AT122" s="210"/>
      <c r="AU122" s="210"/>
      <c r="AV122" s="210"/>
      <c r="AW122" s="210"/>
      <c r="AX122" s="210"/>
      <c r="AY122" s="213" t="s">
        <v>136</v>
      </c>
      <c r="AZ122" s="210"/>
      <c r="BA122" s="210"/>
      <c r="BB122" s="210"/>
      <c r="BC122" s="210"/>
      <c r="BD122" s="210"/>
      <c r="BE122" s="214">
        <f>IF(O122="základná",K122,0)</f>
        <v>0</v>
      </c>
      <c r="BF122" s="214">
        <f>IF(O122="znížená",K122,0)</f>
        <v>0</v>
      </c>
      <c r="BG122" s="214">
        <f>IF(O122="zákl. prenesená",K122,0)</f>
        <v>0</v>
      </c>
      <c r="BH122" s="214">
        <f>IF(O122="zníž. prenesená",K122,0)</f>
        <v>0</v>
      </c>
      <c r="BI122" s="214">
        <f>IF(O122="nulová",K122,0)</f>
        <v>0</v>
      </c>
      <c r="BJ122" s="213" t="s">
        <v>137</v>
      </c>
      <c r="BK122" s="210"/>
      <c r="BL122" s="210"/>
      <c r="BM122" s="210"/>
    </row>
    <row r="123" s="2" customFormat="1" ht="18" customHeight="1">
      <c r="A123" s="38"/>
      <c r="B123" s="39"/>
      <c r="C123" s="40"/>
      <c r="D123" s="206" t="s">
        <v>138</v>
      </c>
      <c r="E123" s="207"/>
      <c r="F123" s="207"/>
      <c r="G123" s="40"/>
      <c r="H123" s="40"/>
      <c r="I123" s="40"/>
      <c r="J123" s="40"/>
      <c r="K123" s="208">
        <v>0</v>
      </c>
      <c r="L123" s="40"/>
      <c r="M123" s="209"/>
      <c r="N123" s="210"/>
      <c r="O123" s="211" t="s">
        <v>41</v>
      </c>
      <c r="P123" s="210"/>
      <c r="Q123" s="210"/>
      <c r="R123" s="210"/>
      <c r="S123" s="212"/>
      <c r="T123" s="212"/>
      <c r="U123" s="212"/>
      <c r="V123" s="212"/>
      <c r="W123" s="212"/>
      <c r="X123" s="212"/>
      <c r="Y123" s="212"/>
      <c r="Z123" s="212"/>
      <c r="AA123" s="212"/>
      <c r="AB123" s="212"/>
      <c r="AC123" s="212"/>
      <c r="AD123" s="212"/>
      <c r="AE123" s="212"/>
      <c r="AF123" s="210"/>
      <c r="AG123" s="210"/>
      <c r="AH123" s="210"/>
      <c r="AI123" s="210"/>
      <c r="AJ123" s="210"/>
      <c r="AK123" s="210"/>
      <c r="AL123" s="210"/>
      <c r="AM123" s="210"/>
      <c r="AN123" s="210"/>
      <c r="AO123" s="210"/>
      <c r="AP123" s="210"/>
      <c r="AQ123" s="210"/>
      <c r="AR123" s="210"/>
      <c r="AS123" s="210"/>
      <c r="AT123" s="210"/>
      <c r="AU123" s="210"/>
      <c r="AV123" s="210"/>
      <c r="AW123" s="210"/>
      <c r="AX123" s="210"/>
      <c r="AY123" s="213" t="s">
        <v>136</v>
      </c>
      <c r="AZ123" s="210"/>
      <c r="BA123" s="210"/>
      <c r="BB123" s="210"/>
      <c r="BC123" s="210"/>
      <c r="BD123" s="210"/>
      <c r="BE123" s="214">
        <f>IF(O123="základná",K123,0)</f>
        <v>0</v>
      </c>
      <c r="BF123" s="214">
        <f>IF(O123="znížená",K123,0)</f>
        <v>0</v>
      </c>
      <c r="BG123" s="214">
        <f>IF(O123="zákl. prenesená",K123,0)</f>
        <v>0</v>
      </c>
      <c r="BH123" s="214">
        <f>IF(O123="zníž. prenesená",K123,0)</f>
        <v>0</v>
      </c>
      <c r="BI123" s="214">
        <f>IF(O123="nulová",K123,0)</f>
        <v>0</v>
      </c>
      <c r="BJ123" s="213" t="s">
        <v>137</v>
      </c>
      <c r="BK123" s="210"/>
      <c r="BL123" s="210"/>
      <c r="BM123" s="210"/>
    </row>
    <row r="124" s="2" customFormat="1" ht="18" customHeight="1">
      <c r="A124" s="38"/>
      <c r="B124" s="39"/>
      <c r="C124" s="40"/>
      <c r="D124" s="206" t="s">
        <v>139</v>
      </c>
      <c r="E124" s="207"/>
      <c r="F124" s="207"/>
      <c r="G124" s="40"/>
      <c r="H124" s="40"/>
      <c r="I124" s="40"/>
      <c r="J124" s="40"/>
      <c r="K124" s="208">
        <v>0</v>
      </c>
      <c r="L124" s="40"/>
      <c r="M124" s="209"/>
      <c r="N124" s="210"/>
      <c r="O124" s="211" t="s">
        <v>41</v>
      </c>
      <c r="P124" s="210"/>
      <c r="Q124" s="210"/>
      <c r="R124" s="210"/>
      <c r="S124" s="212"/>
      <c r="T124" s="212"/>
      <c r="U124" s="212"/>
      <c r="V124" s="212"/>
      <c r="W124" s="212"/>
      <c r="X124" s="212"/>
      <c r="Y124" s="212"/>
      <c r="Z124" s="212"/>
      <c r="AA124" s="212"/>
      <c r="AB124" s="212"/>
      <c r="AC124" s="212"/>
      <c r="AD124" s="212"/>
      <c r="AE124" s="212"/>
      <c r="AF124" s="210"/>
      <c r="AG124" s="210"/>
      <c r="AH124" s="210"/>
      <c r="AI124" s="210"/>
      <c r="AJ124" s="210"/>
      <c r="AK124" s="210"/>
      <c r="AL124" s="210"/>
      <c r="AM124" s="210"/>
      <c r="AN124" s="210"/>
      <c r="AO124" s="210"/>
      <c r="AP124" s="210"/>
      <c r="AQ124" s="210"/>
      <c r="AR124" s="210"/>
      <c r="AS124" s="210"/>
      <c r="AT124" s="210"/>
      <c r="AU124" s="210"/>
      <c r="AV124" s="210"/>
      <c r="AW124" s="210"/>
      <c r="AX124" s="210"/>
      <c r="AY124" s="213" t="s">
        <v>136</v>
      </c>
      <c r="AZ124" s="210"/>
      <c r="BA124" s="210"/>
      <c r="BB124" s="210"/>
      <c r="BC124" s="210"/>
      <c r="BD124" s="210"/>
      <c r="BE124" s="214">
        <f>IF(O124="základná",K124,0)</f>
        <v>0</v>
      </c>
      <c r="BF124" s="214">
        <f>IF(O124="znížená",K124,0)</f>
        <v>0</v>
      </c>
      <c r="BG124" s="214">
        <f>IF(O124="zákl. prenesená",K124,0)</f>
        <v>0</v>
      </c>
      <c r="BH124" s="214">
        <f>IF(O124="zníž. prenesená",K124,0)</f>
        <v>0</v>
      </c>
      <c r="BI124" s="214">
        <f>IF(O124="nulová",K124,0)</f>
        <v>0</v>
      </c>
      <c r="BJ124" s="213" t="s">
        <v>137</v>
      </c>
      <c r="BK124" s="210"/>
      <c r="BL124" s="210"/>
      <c r="BM124" s="210"/>
    </row>
    <row r="125" s="2" customFormat="1" ht="18" customHeight="1">
      <c r="A125" s="38"/>
      <c r="B125" s="39"/>
      <c r="C125" s="40"/>
      <c r="D125" s="206" t="s">
        <v>140</v>
      </c>
      <c r="E125" s="207"/>
      <c r="F125" s="207"/>
      <c r="G125" s="40"/>
      <c r="H125" s="40"/>
      <c r="I125" s="40"/>
      <c r="J125" s="40"/>
      <c r="K125" s="208">
        <v>0</v>
      </c>
      <c r="L125" s="40"/>
      <c r="M125" s="209"/>
      <c r="N125" s="210"/>
      <c r="O125" s="211" t="s">
        <v>41</v>
      </c>
      <c r="P125" s="210"/>
      <c r="Q125" s="210"/>
      <c r="R125" s="210"/>
      <c r="S125" s="212"/>
      <c r="T125" s="212"/>
      <c r="U125" s="212"/>
      <c r="V125" s="212"/>
      <c r="W125" s="212"/>
      <c r="X125" s="212"/>
      <c r="Y125" s="212"/>
      <c r="Z125" s="212"/>
      <c r="AA125" s="212"/>
      <c r="AB125" s="212"/>
      <c r="AC125" s="212"/>
      <c r="AD125" s="212"/>
      <c r="AE125" s="212"/>
      <c r="AF125" s="210"/>
      <c r="AG125" s="210"/>
      <c r="AH125" s="210"/>
      <c r="AI125" s="210"/>
      <c r="AJ125" s="210"/>
      <c r="AK125" s="210"/>
      <c r="AL125" s="210"/>
      <c r="AM125" s="210"/>
      <c r="AN125" s="210"/>
      <c r="AO125" s="210"/>
      <c r="AP125" s="210"/>
      <c r="AQ125" s="210"/>
      <c r="AR125" s="210"/>
      <c r="AS125" s="210"/>
      <c r="AT125" s="210"/>
      <c r="AU125" s="210"/>
      <c r="AV125" s="210"/>
      <c r="AW125" s="210"/>
      <c r="AX125" s="210"/>
      <c r="AY125" s="213" t="s">
        <v>136</v>
      </c>
      <c r="AZ125" s="210"/>
      <c r="BA125" s="210"/>
      <c r="BB125" s="210"/>
      <c r="BC125" s="210"/>
      <c r="BD125" s="210"/>
      <c r="BE125" s="214">
        <f>IF(O125="základná",K125,0)</f>
        <v>0</v>
      </c>
      <c r="BF125" s="214">
        <f>IF(O125="znížená",K125,0)</f>
        <v>0</v>
      </c>
      <c r="BG125" s="214">
        <f>IF(O125="zákl. prenesená",K125,0)</f>
        <v>0</v>
      </c>
      <c r="BH125" s="214">
        <f>IF(O125="zníž. prenesená",K125,0)</f>
        <v>0</v>
      </c>
      <c r="BI125" s="214">
        <f>IF(O125="nulová",K125,0)</f>
        <v>0</v>
      </c>
      <c r="BJ125" s="213" t="s">
        <v>137</v>
      </c>
      <c r="BK125" s="210"/>
      <c r="BL125" s="210"/>
      <c r="BM125" s="210"/>
    </row>
    <row r="126" s="2" customFormat="1" ht="18" customHeight="1">
      <c r="A126" s="38"/>
      <c r="B126" s="39"/>
      <c r="C126" s="40"/>
      <c r="D126" s="206" t="s">
        <v>141</v>
      </c>
      <c r="E126" s="207"/>
      <c r="F126" s="207"/>
      <c r="G126" s="40"/>
      <c r="H126" s="40"/>
      <c r="I126" s="40"/>
      <c r="J126" s="40"/>
      <c r="K126" s="208">
        <v>0</v>
      </c>
      <c r="L126" s="40"/>
      <c r="M126" s="209"/>
      <c r="N126" s="210"/>
      <c r="O126" s="211" t="s">
        <v>41</v>
      </c>
      <c r="P126" s="210"/>
      <c r="Q126" s="210"/>
      <c r="R126" s="210"/>
      <c r="S126" s="212"/>
      <c r="T126" s="212"/>
      <c r="U126" s="212"/>
      <c r="V126" s="212"/>
      <c r="W126" s="212"/>
      <c r="X126" s="212"/>
      <c r="Y126" s="212"/>
      <c r="Z126" s="212"/>
      <c r="AA126" s="212"/>
      <c r="AB126" s="212"/>
      <c r="AC126" s="212"/>
      <c r="AD126" s="212"/>
      <c r="AE126" s="212"/>
      <c r="AF126" s="210"/>
      <c r="AG126" s="210"/>
      <c r="AH126" s="210"/>
      <c r="AI126" s="210"/>
      <c r="AJ126" s="210"/>
      <c r="AK126" s="210"/>
      <c r="AL126" s="210"/>
      <c r="AM126" s="210"/>
      <c r="AN126" s="210"/>
      <c r="AO126" s="210"/>
      <c r="AP126" s="210"/>
      <c r="AQ126" s="210"/>
      <c r="AR126" s="210"/>
      <c r="AS126" s="210"/>
      <c r="AT126" s="210"/>
      <c r="AU126" s="210"/>
      <c r="AV126" s="210"/>
      <c r="AW126" s="210"/>
      <c r="AX126" s="210"/>
      <c r="AY126" s="213" t="s">
        <v>136</v>
      </c>
      <c r="AZ126" s="210"/>
      <c r="BA126" s="210"/>
      <c r="BB126" s="210"/>
      <c r="BC126" s="210"/>
      <c r="BD126" s="210"/>
      <c r="BE126" s="214">
        <f>IF(O126="základná",K126,0)</f>
        <v>0</v>
      </c>
      <c r="BF126" s="214">
        <f>IF(O126="znížená",K126,0)</f>
        <v>0</v>
      </c>
      <c r="BG126" s="214">
        <f>IF(O126="zákl. prenesená",K126,0)</f>
        <v>0</v>
      </c>
      <c r="BH126" s="214">
        <f>IF(O126="zníž. prenesená",K126,0)</f>
        <v>0</v>
      </c>
      <c r="BI126" s="214">
        <f>IF(O126="nulová",K126,0)</f>
        <v>0</v>
      </c>
      <c r="BJ126" s="213" t="s">
        <v>137</v>
      </c>
      <c r="BK126" s="210"/>
      <c r="BL126" s="210"/>
      <c r="BM126" s="210"/>
    </row>
    <row r="127" s="2" customFormat="1" ht="18" customHeight="1">
      <c r="A127" s="38"/>
      <c r="B127" s="39"/>
      <c r="C127" s="40"/>
      <c r="D127" s="207" t="s">
        <v>142</v>
      </c>
      <c r="E127" s="40"/>
      <c r="F127" s="40"/>
      <c r="G127" s="40"/>
      <c r="H127" s="40"/>
      <c r="I127" s="40"/>
      <c r="J127" s="40"/>
      <c r="K127" s="208">
        <f>ROUND(K30*T127,2)</f>
        <v>0</v>
      </c>
      <c r="L127" s="40"/>
      <c r="M127" s="209"/>
      <c r="N127" s="210"/>
      <c r="O127" s="211" t="s">
        <v>41</v>
      </c>
      <c r="P127" s="210"/>
      <c r="Q127" s="210"/>
      <c r="R127" s="210"/>
      <c r="S127" s="212"/>
      <c r="T127" s="212"/>
      <c r="U127" s="212"/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/>
      <c r="AF127" s="210"/>
      <c r="AG127" s="210"/>
      <c r="AH127" s="210"/>
      <c r="AI127" s="210"/>
      <c r="AJ127" s="210"/>
      <c r="AK127" s="210"/>
      <c r="AL127" s="210"/>
      <c r="AM127" s="210"/>
      <c r="AN127" s="210"/>
      <c r="AO127" s="210"/>
      <c r="AP127" s="210"/>
      <c r="AQ127" s="210"/>
      <c r="AR127" s="210"/>
      <c r="AS127" s="210"/>
      <c r="AT127" s="210"/>
      <c r="AU127" s="210"/>
      <c r="AV127" s="210"/>
      <c r="AW127" s="210"/>
      <c r="AX127" s="210"/>
      <c r="AY127" s="213" t="s">
        <v>143</v>
      </c>
      <c r="AZ127" s="210"/>
      <c r="BA127" s="210"/>
      <c r="BB127" s="210"/>
      <c r="BC127" s="210"/>
      <c r="BD127" s="210"/>
      <c r="BE127" s="214">
        <f>IF(O127="základná",K127,0)</f>
        <v>0</v>
      </c>
      <c r="BF127" s="214">
        <f>IF(O127="znížená",K127,0)</f>
        <v>0</v>
      </c>
      <c r="BG127" s="214">
        <f>IF(O127="zákl. prenesená",K127,0)</f>
        <v>0</v>
      </c>
      <c r="BH127" s="214">
        <f>IF(O127="zníž. prenesená",K127,0)</f>
        <v>0</v>
      </c>
      <c r="BI127" s="214">
        <f>IF(O127="nulová",K127,0)</f>
        <v>0</v>
      </c>
      <c r="BJ127" s="213" t="s">
        <v>137</v>
      </c>
      <c r="BK127" s="210"/>
      <c r="BL127" s="210"/>
      <c r="BM127" s="210"/>
    </row>
    <row r="128" s="2" customFormat="1">
      <c r="A128" s="38"/>
      <c r="B128" s="39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69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29.28" customHeight="1">
      <c r="A129" s="38"/>
      <c r="B129" s="39"/>
      <c r="C129" s="215" t="s">
        <v>144</v>
      </c>
      <c r="D129" s="189"/>
      <c r="E129" s="189"/>
      <c r="F129" s="189"/>
      <c r="G129" s="189"/>
      <c r="H129" s="189"/>
      <c r="I129" s="189"/>
      <c r="J129" s="189"/>
      <c r="K129" s="216">
        <f>ROUND(K96+K121,2)</f>
        <v>0</v>
      </c>
      <c r="L129" s="189"/>
      <c r="M129" s="69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2" customFormat="1" ht="6.96" customHeight="1">
      <c r="A130" s="38"/>
      <c r="B130" s="72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69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</row>
    <row r="134" s="2" customFormat="1" ht="6.96" customHeight="1">
      <c r="A134" s="38"/>
      <c r="B134" s="74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69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</row>
    <row r="135" s="2" customFormat="1" ht="24.96" customHeight="1">
      <c r="A135" s="38"/>
      <c r="B135" s="39"/>
      <c r="C135" s="23" t="s">
        <v>145</v>
      </c>
      <c r="D135" s="40"/>
      <c r="E135" s="40"/>
      <c r="F135" s="40"/>
      <c r="G135" s="40"/>
      <c r="H135" s="40"/>
      <c r="I135" s="40"/>
      <c r="J135" s="40"/>
      <c r="K135" s="40"/>
      <c r="L135" s="40"/>
      <c r="M135" s="69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</row>
    <row r="136" s="2" customFormat="1" ht="6.96" customHeight="1">
      <c r="A136" s="38"/>
      <c r="B136" s="39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69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</row>
    <row r="137" s="2" customFormat="1" ht="12" customHeight="1">
      <c r="A137" s="38"/>
      <c r="B137" s="39"/>
      <c r="C137" s="32" t="s">
        <v>15</v>
      </c>
      <c r="D137" s="40"/>
      <c r="E137" s="40"/>
      <c r="F137" s="40"/>
      <c r="G137" s="40"/>
      <c r="H137" s="40"/>
      <c r="I137" s="40"/>
      <c r="J137" s="40"/>
      <c r="K137" s="40"/>
      <c r="L137" s="40"/>
      <c r="M137" s="69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</row>
    <row r="138" s="2" customFormat="1" ht="16.5" customHeight="1">
      <c r="A138" s="38"/>
      <c r="B138" s="39"/>
      <c r="C138" s="40"/>
      <c r="D138" s="40"/>
      <c r="E138" s="187" t="str">
        <f>E7</f>
        <v>Suhrnny vykaz-vymer SO 01 - marec 2025</v>
      </c>
      <c r="F138" s="32"/>
      <c r="G138" s="32"/>
      <c r="H138" s="32"/>
      <c r="I138" s="40"/>
      <c r="J138" s="40"/>
      <c r="K138" s="40"/>
      <c r="L138" s="40"/>
      <c r="M138" s="69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</row>
    <row r="139" s="2" customFormat="1" ht="12" customHeight="1">
      <c r="A139" s="38"/>
      <c r="B139" s="39"/>
      <c r="C139" s="32" t="s">
        <v>99</v>
      </c>
      <c r="D139" s="40"/>
      <c r="E139" s="40"/>
      <c r="F139" s="40"/>
      <c r="G139" s="40"/>
      <c r="H139" s="40"/>
      <c r="I139" s="40"/>
      <c r="J139" s="40"/>
      <c r="K139" s="40"/>
      <c r="L139" s="40"/>
      <c r="M139" s="69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</row>
    <row r="140" s="2" customFormat="1" ht="16.5" customHeight="1">
      <c r="A140" s="38"/>
      <c r="B140" s="39"/>
      <c r="C140" s="40"/>
      <c r="D140" s="40"/>
      <c r="E140" s="82" t="str">
        <f>E9</f>
        <v>ASR - Architektonicko-stavebna cast</v>
      </c>
      <c r="F140" s="40"/>
      <c r="G140" s="40"/>
      <c r="H140" s="40"/>
      <c r="I140" s="40"/>
      <c r="J140" s="40"/>
      <c r="K140" s="40"/>
      <c r="L140" s="40"/>
      <c r="M140" s="69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</row>
    <row r="141" s="2" customFormat="1" ht="6.96" customHeight="1">
      <c r="A141" s="38"/>
      <c r="B141" s="39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69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</row>
    <row r="142" s="2" customFormat="1" ht="12" customHeight="1">
      <c r="A142" s="38"/>
      <c r="B142" s="39"/>
      <c r="C142" s="32" t="s">
        <v>19</v>
      </c>
      <c r="D142" s="40"/>
      <c r="E142" s="40"/>
      <c r="F142" s="27" t="str">
        <f>F12</f>
        <v>Poltár, Rovňany</v>
      </c>
      <c r="G142" s="40"/>
      <c r="H142" s="40"/>
      <c r="I142" s="32" t="s">
        <v>21</v>
      </c>
      <c r="J142" s="85" t="str">
        <f>IF(J12="","",J12)</f>
        <v>1. 3. 2025</v>
      </c>
      <c r="K142" s="40"/>
      <c r="L142" s="40"/>
      <c r="M142" s="69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</row>
    <row r="143" s="2" customFormat="1" ht="6.96" customHeight="1">
      <c r="A143" s="38"/>
      <c r="B143" s="39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69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</row>
    <row r="144" s="2" customFormat="1" ht="40.05" customHeight="1">
      <c r="A144" s="38"/>
      <c r="B144" s="39"/>
      <c r="C144" s="32" t="s">
        <v>23</v>
      </c>
      <c r="D144" s="40"/>
      <c r="E144" s="40"/>
      <c r="F144" s="27" t="str">
        <f>E15</f>
        <v>Banskobystrický samosprávny kraj</v>
      </c>
      <c r="G144" s="40"/>
      <c r="H144" s="40"/>
      <c r="I144" s="32" t="s">
        <v>29</v>
      </c>
      <c r="J144" s="36" t="str">
        <f>E21</f>
        <v>D&amp;T Solutions, s.r.o., Magnezitárska 2/A, Košice</v>
      </c>
      <c r="K144" s="40"/>
      <c r="L144" s="40"/>
      <c r="M144" s="69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</row>
    <row r="145" s="2" customFormat="1" ht="15.15" customHeight="1">
      <c r="A145" s="38"/>
      <c r="B145" s="39"/>
      <c r="C145" s="32" t="s">
        <v>27</v>
      </c>
      <c r="D145" s="40"/>
      <c r="E145" s="40"/>
      <c r="F145" s="27" t="str">
        <f>IF(E18="","",E18)</f>
        <v>Vyplň údaj</v>
      </c>
      <c r="G145" s="40"/>
      <c r="H145" s="40"/>
      <c r="I145" s="32" t="s">
        <v>32</v>
      </c>
      <c r="J145" s="36" t="str">
        <f>E24</f>
        <v xml:space="preserve"> </v>
      </c>
      <c r="K145" s="40"/>
      <c r="L145" s="40"/>
      <c r="M145" s="69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</row>
    <row r="146" s="2" customFormat="1" ht="10.32" customHeight="1">
      <c r="A146" s="38"/>
      <c r="B146" s="39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69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</row>
    <row r="147" s="11" customFormat="1" ht="29.28" customHeight="1">
      <c r="A147" s="217"/>
      <c r="B147" s="218"/>
      <c r="C147" s="219" t="s">
        <v>146</v>
      </c>
      <c r="D147" s="220" t="s">
        <v>60</v>
      </c>
      <c r="E147" s="220" t="s">
        <v>56</v>
      </c>
      <c r="F147" s="220" t="s">
        <v>57</v>
      </c>
      <c r="G147" s="220" t="s">
        <v>147</v>
      </c>
      <c r="H147" s="220" t="s">
        <v>148</v>
      </c>
      <c r="I147" s="220" t="s">
        <v>149</v>
      </c>
      <c r="J147" s="220" t="s">
        <v>150</v>
      </c>
      <c r="K147" s="221" t="s">
        <v>109</v>
      </c>
      <c r="L147" s="222" t="s">
        <v>151</v>
      </c>
      <c r="M147" s="223"/>
      <c r="N147" s="106" t="s">
        <v>1</v>
      </c>
      <c r="O147" s="107" t="s">
        <v>39</v>
      </c>
      <c r="P147" s="107" t="s">
        <v>152</v>
      </c>
      <c r="Q147" s="107" t="s">
        <v>153</v>
      </c>
      <c r="R147" s="107" t="s">
        <v>154</v>
      </c>
      <c r="S147" s="107" t="s">
        <v>155</v>
      </c>
      <c r="T147" s="107" t="s">
        <v>156</v>
      </c>
      <c r="U147" s="107" t="s">
        <v>157</v>
      </c>
      <c r="V147" s="107" t="s">
        <v>158</v>
      </c>
      <c r="W147" s="107" t="s">
        <v>159</v>
      </c>
      <c r="X147" s="108" t="s">
        <v>160</v>
      </c>
      <c r="Y147" s="217"/>
      <c r="Z147" s="217"/>
      <c r="AA147" s="217"/>
      <c r="AB147" s="217"/>
      <c r="AC147" s="217"/>
      <c r="AD147" s="217"/>
      <c r="AE147" s="217"/>
    </row>
    <row r="148" s="2" customFormat="1" ht="22.8" customHeight="1">
      <c r="A148" s="38"/>
      <c r="B148" s="39"/>
      <c r="C148" s="113" t="s">
        <v>101</v>
      </c>
      <c r="D148" s="40"/>
      <c r="E148" s="40"/>
      <c r="F148" s="40"/>
      <c r="G148" s="40"/>
      <c r="H148" s="40"/>
      <c r="I148" s="40"/>
      <c r="J148" s="40"/>
      <c r="K148" s="224">
        <f>BK148</f>
        <v>0</v>
      </c>
      <c r="L148" s="40"/>
      <c r="M148" s="44"/>
      <c r="N148" s="109"/>
      <c r="O148" s="225"/>
      <c r="P148" s="110"/>
      <c r="Q148" s="226">
        <f>Q149+Q450+Q683</f>
        <v>0</v>
      </c>
      <c r="R148" s="226">
        <f>R149+R450+R683</f>
        <v>0</v>
      </c>
      <c r="S148" s="110"/>
      <c r="T148" s="227">
        <f>T149+T450+T683</f>
        <v>0</v>
      </c>
      <c r="U148" s="110"/>
      <c r="V148" s="227">
        <f>V149+V450+V683</f>
        <v>0.31017810000000001</v>
      </c>
      <c r="W148" s="110"/>
      <c r="X148" s="228">
        <f>X149+X450+X683</f>
        <v>22.204937999999999</v>
      </c>
      <c r="Y148" s="38"/>
      <c r="Z148" s="38"/>
      <c r="AA148" s="38"/>
      <c r="AB148" s="38"/>
      <c r="AC148" s="38"/>
      <c r="AD148" s="38"/>
      <c r="AE148" s="38"/>
      <c r="AT148" s="17" t="s">
        <v>76</v>
      </c>
      <c r="AU148" s="17" t="s">
        <v>111</v>
      </c>
      <c r="BK148" s="229">
        <f>BK149+BK450+BK683</f>
        <v>0</v>
      </c>
    </row>
    <row r="149" s="12" customFormat="1" ht="25.92" customHeight="1">
      <c r="A149" s="12"/>
      <c r="B149" s="230"/>
      <c r="C149" s="231"/>
      <c r="D149" s="232" t="s">
        <v>76</v>
      </c>
      <c r="E149" s="233" t="s">
        <v>161</v>
      </c>
      <c r="F149" s="233" t="s">
        <v>162</v>
      </c>
      <c r="G149" s="231"/>
      <c r="H149" s="231"/>
      <c r="I149" s="234"/>
      <c r="J149" s="234"/>
      <c r="K149" s="235">
        <f>BK149</f>
        <v>0</v>
      </c>
      <c r="L149" s="231"/>
      <c r="M149" s="236"/>
      <c r="N149" s="237"/>
      <c r="O149" s="238"/>
      <c r="P149" s="238"/>
      <c r="Q149" s="239">
        <f>Q150+Q166+Q185+Q232+Q260+Q339+Q448</f>
        <v>0</v>
      </c>
      <c r="R149" s="239">
        <f>R150+R166+R185+R232+R260+R339+R448</f>
        <v>0</v>
      </c>
      <c r="S149" s="238"/>
      <c r="T149" s="240">
        <f>T150+T166+T185+T232+T260+T339+T448</f>
        <v>0</v>
      </c>
      <c r="U149" s="238"/>
      <c r="V149" s="240">
        <f>V150+V166+V185+V232+V260+V339+V448</f>
        <v>0.073125000000000009</v>
      </c>
      <c r="W149" s="238"/>
      <c r="X149" s="241">
        <f>X150+X166+X185+X232+X260+X339+X448</f>
        <v>20.317187999999998</v>
      </c>
      <c r="Y149" s="12"/>
      <c r="Z149" s="12"/>
      <c r="AA149" s="12"/>
      <c r="AB149" s="12"/>
      <c r="AC149" s="12"/>
      <c r="AD149" s="12"/>
      <c r="AE149" s="12"/>
      <c r="AR149" s="242" t="s">
        <v>85</v>
      </c>
      <c r="AT149" s="243" t="s">
        <v>76</v>
      </c>
      <c r="AU149" s="243" t="s">
        <v>77</v>
      </c>
      <c r="AY149" s="242" t="s">
        <v>163</v>
      </c>
      <c r="BK149" s="244">
        <f>BK150+BK166+BK185+BK232+BK260+BK339+BK448</f>
        <v>0</v>
      </c>
    </row>
    <row r="150" s="12" customFormat="1" ht="22.8" customHeight="1">
      <c r="A150" s="12"/>
      <c r="B150" s="230"/>
      <c r="C150" s="231"/>
      <c r="D150" s="232" t="s">
        <v>76</v>
      </c>
      <c r="E150" s="245" t="s">
        <v>85</v>
      </c>
      <c r="F150" s="245" t="s">
        <v>164</v>
      </c>
      <c r="G150" s="231"/>
      <c r="H150" s="231"/>
      <c r="I150" s="234"/>
      <c r="J150" s="234"/>
      <c r="K150" s="246">
        <f>BK150</f>
        <v>0</v>
      </c>
      <c r="L150" s="231"/>
      <c r="M150" s="236"/>
      <c r="N150" s="237"/>
      <c r="O150" s="238"/>
      <c r="P150" s="238"/>
      <c r="Q150" s="239">
        <f>SUM(Q151:Q165)</f>
        <v>0</v>
      </c>
      <c r="R150" s="239">
        <f>SUM(R151:R165)</f>
        <v>0</v>
      </c>
      <c r="S150" s="238"/>
      <c r="T150" s="240">
        <f>SUM(T151:T165)</f>
        <v>0</v>
      </c>
      <c r="U150" s="238"/>
      <c r="V150" s="240">
        <f>SUM(V151:V165)</f>
        <v>0</v>
      </c>
      <c r="W150" s="238"/>
      <c r="X150" s="241">
        <f>SUM(X151:X165)</f>
        <v>0</v>
      </c>
      <c r="Y150" s="12"/>
      <c r="Z150" s="12"/>
      <c r="AA150" s="12"/>
      <c r="AB150" s="12"/>
      <c r="AC150" s="12"/>
      <c r="AD150" s="12"/>
      <c r="AE150" s="12"/>
      <c r="AR150" s="242" t="s">
        <v>85</v>
      </c>
      <c r="AT150" s="243" t="s">
        <v>76</v>
      </c>
      <c r="AU150" s="243" t="s">
        <v>85</v>
      </c>
      <c r="AY150" s="242" t="s">
        <v>163</v>
      </c>
      <c r="BK150" s="244">
        <f>SUM(BK151:BK165)</f>
        <v>0</v>
      </c>
    </row>
    <row r="151" s="2" customFormat="1" ht="24.15" customHeight="1">
      <c r="A151" s="38"/>
      <c r="B151" s="39"/>
      <c r="C151" s="247" t="s">
        <v>85</v>
      </c>
      <c r="D151" s="247" t="s">
        <v>165</v>
      </c>
      <c r="E151" s="248" t="s">
        <v>166</v>
      </c>
      <c r="F151" s="249" t="s">
        <v>167</v>
      </c>
      <c r="G151" s="250" t="s">
        <v>168</v>
      </c>
      <c r="H151" s="251">
        <v>43.487000000000002</v>
      </c>
      <c r="I151" s="252"/>
      <c r="J151" s="252"/>
      <c r="K151" s="251">
        <f>ROUND(P151*H151,3)</f>
        <v>0</v>
      </c>
      <c r="L151" s="253"/>
      <c r="M151" s="44"/>
      <c r="N151" s="254" t="s">
        <v>1</v>
      </c>
      <c r="O151" s="255" t="s">
        <v>41</v>
      </c>
      <c r="P151" s="256">
        <f>I151+J151</f>
        <v>0</v>
      </c>
      <c r="Q151" s="256">
        <f>ROUND(I151*H151,3)</f>
        <v>0</v>
      </c>
      <c r="R151" s="256">
        <f>ROUND(J151*H151,3)</f>
        <v>0</v>
      </c>
      <c r="S151" s="97"/>
      <c r="T151" s="257">
        <f>S151*H151</f>
        <v>0</v>
      </c>
      <c r="U151" s="257">
        <v>0</v>
      </c>
      <c r="V151" s="257">
        <f>U151*H151</f>
        <v>0</v>
      </c>
      <c r="W151" s="257">
        <v>0</v>
      </c>
      <c r="X151" s="258">
        <f>W151*H151</f>
        <v>0</v>
      </c>
      <c r="Y151" s="38"/>
      <c r="Z151" s="38"/>
      <c r="AA151" s="38"/>
      <c r="AB151" s="38"/>
      <c r="AC151" s="38"/>
      <c r="AD151" s="38"/>
      <c r="AE151" s="38"/>
      <c r="AR151" s="259" t="s">
        <v>169</v>
      </c>
      <c r="AT151" s="259" t="s">
        <v>165</v>
      </c>
      <c r="AU151" s="259" t="s">
        <v>137</v>
      </c>
      <c r="AY151" s="17" t="s">
        <v>163</v>
      </c>
      <c r="BE151" s="260">
        <f>IF(O151="základná",K151,0)</f>
        <v>0</v>
      </c>
      <c r="BF151" s="260">
        <f>IF(O151="znížená",K151,0)</f>
        <v>0</v>
      </c>
      <c r="BG151" s="260">
        <f>IF(O151="zákl. prenesená",K151,0)</f>
        <v>0</v>
      </c>
      <c r="BH151" s="260">
        <f>IF(O151="zníž. prenesená",K151,0)</f>
        <v>0</v>
      </c>
      <c r="BI151" s="260">
        <f>IF(O151="nulová",K151,0)</f>
        <v>0</v>
      </c>
      <c r="BJ151" s="17" t="s">
        <v>137</v>
      </c>
      <c r="BK151" s="261">
        <f>ROUND(P151*H151,3)</f>
        <v>0</v>
      </c>
      <c r="BL151" s="17" t="s">
        <v>169</v>
      </c>
      <c r="BM151" s="259" t="s">
        <v>137</v>
      </c>
    </row>
    <row r="152" s="13" customFormat="1">
      <c r="A152" s="13"/>
      <c r="B152" s="262"/>
      <c r="C152" s="263"/>
      <c r="D152" s="264" t="s">
        <v>170</v>
      </c>
      <c r="E152" s="265" t="s">
        <v>1</v>
      </c>
      <c r="F152" s="266" t="s">
        <v>171</v>
      </c>
      <c r="G152" s="263"/>
      <c r="H152" s="267">
        <v>19.169</v>
      </c>
      <c r="I152" s="268"/>
      <c r="J152" s="268"/>
      <c r="K152" s="263"/>
      <c r="L152" s="263"/>
      <c r="M152" s="269"/>
      <c r="N152" s="270"/>
      <c r="O152" s="271"/>
      <c r="P152" s="271"/>
      <c r="Q152" s="271"/>
      <c r="R152" s="271"/>
      <c r="S152" s="271"/>
      <c r="T152" s="271"/>
      <c r="U152" s="271"/>
      <c r="V152" s="271"/>
      <c r="W152" s="271"/>
      <c r="X152" s="272"/>
      <c r="Y152" s="13"/>
      <c r="Z152" s="13"/>
      <c r="AA152" s="13"/>
      <c r="AB152" s="13"/>
      <c r="AC152" s="13"/>
      <c r="AD152" s="13"/>
      <c r="AE152" s="13"/>
      <c r="AT152" s="273" t="s">
        <v>170</v>
      </c>
      <c r="AU152" s="273" t="s">
        <v>137</v>
      </c>
      <c r="AV152" s="13" t="s">
        <v>137</v>
      </c>
      <c r="AW152" s="13" t="s">
        <v>5</v>
      </c>
      <c r="AX152" s="13" t="s">
        <v>77</v>
      </c>
      <c r="AY152" s="273" t="s">
        <v>163</v>
      </c>
    </row>
    <row r="153" s="13" customFormat="1">
      <c r="A153" s="13"/>
      <c r="B153" s="262"/>
      <c r="C153" s="263"/>
      <c r="D153" s="264" t="s">
        <v>170</v>
      </c>
      <c r="E153" s="265" t="s">
        <v>1</v>
      </c>
      <c r="F153" s="266" t="s">
        <v>172</v>
      </c>
      <c r="G153" s="263"/>
      <c r="H153" s="267">
        <v>24.318000000000001</v>
      </c>
      <c r="I153" s="268"/>
      <c r="J153" s="268"/>
      <c r="K153" s="263"/>
      <c r="L153" s="263"/>
      <c r="M153" s="269"/>
      <c r="N153" s="270"/>
      <c r="O153" s="271"/>
      <c r="P153" s="271"/>
      <c r="Q153" s="271"/>
      <c r="R153" s="271"/>
      <c r="S153" s="271"/>
      <c r="T153" s="271"/>
      <c r="U153" s="271"/>
      <c r="V153" s="271"/>
      <c r="W153" s="271"/>
      <c r="X153" s="272"/>
      <c r="Y153" s="13"/>
      <c r="Z153" s="13"/>
      <c r="AA153" s="13"/>
      <c r="AB153" s="13"/>
      <c r="AC153" s="13"/>
      <c r="AD153" s="13"/>
      <c r="AE153" s="13"/>
      <c r="AT153" s="273" t="s">
        <v>170</v>
      </c>
      <c r="AU153" s="273" t="s">
        <v>137</v>
      </c>
      <c r="AV153" s="13" t="s">
        <v>137</v>
      </c>
      <c r="AW153" s="13" t="s">
        <v>5</v>
      </c>
      <c r="AX153" s="13" t="s">
        <v>77</v>
      </c>
      <c r="AY153" s="273" t="s">
        <v>163</v>
      </c>
    </row>
    <row r="154" s="14" customFormat="1">
      <c r="A154" s="14"/>
      <c r="B154" s="274"/>
      <c r="C154" s="275"/>
      <c r="D154" s="264" t="s">
        <v>170</v>
      </c>
      <c r="E154" s="276" t="s">
        <v>1</v>
      </c>
      <c r="F154" s="277" t="s">
        <v>173</v>
      </c>
      <c r="G154" s="275"/>
      <c r="H154" s="278">
        <v>43.487000000000002</v>
      </c>
      <c r="I154" s="279"/>
      <c r="J154" s="279"/>
      <c r="K154" s="275"/>
      <c r="L154" s="275"/>
      <c r="M154" s="280"/>
      <c r="N154" s="281"/>
      <c r="O154" s="282"/>
      <c r="P154" s="282"/>
      <c r="Q154" s="282"/>
      <c r="R154" s="282"/>
      <c r="S154" s="282"/>
      <c r="T154" s="282"/>
      <c r="U154" s="282"/>
      <c r="V154" s="282"/>
      <c r="W154" s="282"/>
      <c r="X154" s="283"/>
      <c r="Y154" s="14"/>
      <c r="Z154" s="14"/>
      <c r="AA154" s="14"/>
      <c r="AB154" s="14"/>
      <c r="AC154" s="14"/>
      <c r="AD154" s="14"/>
      <c r="AE154" s="14"/>
      <c r="AT154" s="284" t="s">
        <v>170</v>
      </c>
      <c r="AU154" s="284" t="s">
        <v>137</v>
      </c>
      <c r="AV154" s="14" t="s">
        <v>169</v>
      </c>
      <c r="AW154" s="14" t="s">
        <v>5</v>
      </c>
      <c r="AX154" s="14" t="s">
        <v>85</v>
      </c>
      <c r="AY154" s="284" t="s">
        <v>163</v>
      </c>
    </row>
    <row r="155" s="2" customFormat="1" ht="49.05" customHeight="1">
      <c r="A155" s="38"/>
      <c r="B155" s="39"/>
      <c r="C155" s="247" t="s">
        <v>137</v>
      </c>
      <c r="D155" s="247" t="s">
        <v>165</v>
      </c>
      <c r="E155" s="248" t="s">
        <v>174</v>
      </c>
      <c r="F155" s="249" t="s">
        <v>175</v>
      </c>
      <c r="G155" s="250" t="s">
        <v>168</v>
      </c>
      <c r="H155" s="251">
        <v>43.487000000000002</v>
      </c>
      <c r="I155" s="252"/>
      <c r="J155" s="252"/>
      <c r="K155" s="251">
        <f>ROUND(P155*H155,3)</f>
        <v>0</v>
      </c>
      <c r="L155" s="253"/>
      <c r="M155" s="44"/>
      <c r="N155" s="254" t="s">
        <v>1</v>
      </c>
      <c r="O155" s="255" t="s">
        <v>41</v>
      </c>
      <c r="P155" s="256">
        <f>I155+J155</f>
        <v>0</v>
      </c>
      <c r="Q155" s="256">
        <f>ROUND(I155*H155,3)</f>
        <v>0</v>
      </c>
      <c r="R155" s="256">
        <f>ROUND(J155*H155,3)</f>
        <v>0</v>
      </c>
      <c r="S155" s="97"/>
      <c r="T155" s="257">
        <f>S155*H155</f>
        <v>0</v>
      </c>
      <c r="U155" s="257">
        <v>0</v>
      </c>
      <c r="V155" s="257">
        <f>U155*H155</f>
        <v>0</v>
      </c>
      <c r="W155" s="257">
        <v>0</v>
      </c>
      <c r="X155" s="258">
        <f>W155*H155</f>
        <v>0</v>
      </c>
      <c r="Y155" s="38"/>
      <c r="Z155" s="38"/>
      <c r="AA155" s="38"/>
      <c r="AB155" s="38"/>
      <c r="AC155" s="38"/>
      <c r="AD155" s="38"/>
      <c r="AE155" s="38"/>
      <c r="AR155" s="259" t="s">
        <v>169</v>
      </c>
      <c r="AT155" s="259" t="s">
        <v>165</v>
      </c>
      <c r="AU155" s="259" t="s">
        <v>137</v>
      </c>
      <c r="AY155" s="17" t="s">
        <v>163</v>
      </c>
      <c r="BE155" s="260">
        <f>IF(O155="základná",K155,0)</f>
        <v>0</v>
      </c>
      <c r="BF155" s="260">
        <f>IF(O155="znížená",K155,0)</f>
        <v>0</v>
      </c>
      <c r="BG155" s="260">
        <f>IF(O155="zákl. prenesená",K155,0)</f>
        <v>0</v>
      </c>
      <c r="BH155" s="260">
        <f>IF(O155="zníž. prenesená",K155,0)</f>
        <v>0</v>
      </c>
      <c r="BI155" s="260">
        <f>IF(O155="nulová",K155,0)</f>
        <v>0</v>
      </c>
      <c r="BJ155" s="17" t="s">
        <v>137</v>
      </c>
      <c r="BK155" s="261">
        <f>ROUND(P155*H155,3)</f>
        <v>0</v>
      </c>
      <c r="BL155" s="17" t="s">
        <v>169</v>
      </c>
      <c r="BM155" s="259" t="s">
        <v>169</v>
      </c>
    </row>
    <row r="156" s="2" customFormat="1" ht="55.5" customHeight="1">
      <c r="A156" s="38"/>
      <c r="B156" s="39"/>
      <c r="C156" s="247" t="s">
        <v>176</v>
      </c>
      <c r="D156" s="247" t="s">
        <v>165</v>
      </c>
      <c r="E156" s="248" t="s">
        <v>177</v>
      </c>
      <c r="F156" s="249" t="s">
        <v>178</v>
      </c>
      <c r="G156" s="250" t="s">
        <v>168</v>
      </c>
      <c r="H156" s="251">
        <v>43.487000000000002</v>
      </c>
      <c r="I156" s="252"/>
      <c r="J156" s="252"/>
      <c r="K156" s="251">
        <f>ROUND(P156*H156,3)</f>
        <v>0</v>
      </c>
      <c r="L156" s="253"/>
      <c r="M156" s="44"/>
      <c r="N156" s="254" t="s">
        <v>1</v>
      </c>
      <c r="O156" s="255" t="s">
        <v>41</v>
      </c>
      <c r="P156" s="256">
        <f>I156+J156</f>
        <v>0</v>
      </c>
      <c r="Q156" s="256">
        <f>ROUND(I156*H156,3)</f>
        <v>0</v>
      </c>
      <c r="R156" s="256">
        <f>ROUND(J156*H156,3)</f>
        <v>0</v>
      </c>
      <c r="S156" s="97"/>
      <c r="T156" s="257">
        <f>S156*H156</f>
        <v>0</v>
      </c>
      <c r="U156" s="257">
        <v>0</v>
      </c>
      <c r="V156" s="257">
        <f>U156*H156</f>
        <v>0</v>
      </c>
      <c r="W156" s="257">
        <v>0</v>
      </c>
      <c r="X156" s="258">
        <f>W156*H156</f>
        <v>0</v>
      </c>
      <c r="Y156" s="38"/>
      <c r="Z156" s="38"/>
      <c r="AA156" s="38"/>
      <c r="AB156" s="38"/>
      <c r="AC156" s="38"/>
      <c r="AD156" s="38"/>
      <c r="AE156" s="38"/>
      <c r="AR156" s="259" t="s">
        <v>169</v>
      </c>
      <c r="AT156" s="259" t="s">
        <v>165</v>
      </c>
      <c r="AU156" s="259" t="s">
        <v>137</v>
      </c>
      <c r="AY156" s="17" t="s">
        <v>163</v>
      </c>
      <c r="BE156" s="260">
        <f>IF(O156="základná",K156,0)</f>
        <v>0</v>
      </c>
      <c r="BF156" s="260">
        <f>IF(O156="znížená",K156,0)</f>
        <v>0</v>
      </c>
      <c r="BG156" s="260">
        <f>IF(O156="zákl. prenesená",K156,0)</f>
        <v>0</v>
      </c>
      <c r="BH156" s="260">
        <f>IF(O156="zníž. prenesená",K156,0)</f>
        <v>0</v>
      </c>
      <c r="BI156" s="260">
        <f>IF(O156="nulová",K156,0)</f>
        <v>0</v>
      </c>
      <c r="BJ156" s="17" t="s">
        <v>137</v>
      </c>
      <c r="BK156" s="261">
        <f>ROUND(P156*H156,3)</f>
        <v>0</v>
      </c>
      <c r="BL156" s="17" t="s">
        <v>169</v>
      </c>
      <c r="BM156" s="259" t="s">
        <v>179</v>
      </c>
    </row>
    <row r="157" s="2" customFormat="1" ht="66.75" customHeight="1">
      <c r="A157" s="38"/>
      <c r="B157" s="39"/>
      <c r="C157" s="247" t="s">
        <v>169</v>
      </c>
      <c r="D157" s="247" t="s">
        <v>165</v>
      </c>
      <c r="E157" s="248" t="s">
        <v>180</v>
      </c>
      <c r="F157" s="249" t="s">
        <v>181</v>
      </c>
      <c r="G157" s="250" t="s">
        <v>168</v>
      </c>
      <c r="H157" s="251">
        <v>43.487000000000002</v>
      </c>
      <c r="I157" s="252"/>
      <c r="J157" s="252"/>
      <c r="K157" s="251">
        <f>ROUND(P157*H157,3)</f>
        <v>0</v>
      </c>
      <c r="L157" s="253"/>
      <c r="M157" s="44"/>
      <c r="N157" s="254" t="s">
        <v>1</v>
      </c>
      <c r="O157" s="255" t="s">
        <v>41</v>
      </c>
      <c r="P157" s="256">
        <f>I157+J157</f>
        <v>0</v>
      </c>
      <c r="Q157" s="256">
        <f>ROUND(I157*H157,3)</f>
        <v>0</v>
      </c>
      <c r="R157" s="256">
        <f>ROUND(J157*H157,3)</f>
        <v>0</v>
      </c>
      <c r="S157" s="97"/>
      <c r="T157" s="257">
        <f>S157*H157</f>
        <v>0</v>
      </c>
      <c r="U157" s="257">
        <v>0</v>
      </c>
      <c r="V157" s="257">
        <f>U157*H157</f>
        <v>0</v>
      </c>
      <c r="W157" s="257">
        <v>0</v>
      </c>
      <c r="X157" s="258">
        <f>W157*H157</f>
        <v>0</v>
      </c>
      <c r="Y157" s="38"/>
      <c r="Z157" s="38"/>
      <c r="AA157" s="38"/>
      <c r="AB157" s="38"/>
      <c r="AC157" s="38"/>
      <c r="AD157" s="38"/>
      <c r="AE157" s="38"/>
      <c r="AR157" s="259" t="s">
        <v>169</v>
      </c>
      <c r="AT157" s="259" t="s">
        <v>165</v>
      </c>
      <c r="AU157" s="259" t="s">
        <v>137</v>
      </c>
      <c r="AY157" s="17" t="s">
        <v>163</v>
      </c>
      <c r="BE157" s="260">
        <f>IF(O157="základná",K157,0)</f>
        <v>0</v>
      </c>
      <c r="BF157" s="260">
        <f>IF(O157="znížená",K157,0)</f>
        <v>0</v>
      </c>
      <c r="BG157" s="260">
        <f>IF(O157="zákl. prenesená",K157,0)</f>
        <v>0</v>
      </c>
      <c r="BH157" s="260">
        <f>IF(O157="zníž. prenesená",K157,0)</f>
        <v>0</v>
      </c>
      <c r="BI157" s="260">
        <f>IF(O157="nulová",K157,0)</f>
        <v>0</v>
      </c>
      <c r="BJ157" s="17" t="s">
        <v>137</v>
      </c>
      <c r="BK157" s="261">
        <f>ROUND(P157*H157,3)</f>
        <v>0</v>
      </c>
      <c r="BL157" s="17" t="s">
        <v>169</v>
      </c>
      <c r="BM157" s="259" t="s">
        <v>182</v>
      </c>
    </row>
    <row r="158" s="2" customFormat="1" ht="66.75" customHeight="1">
      <c r="A158" s="38"/>
      <c r="B158" s="39"/>
      <c r="C158" s="247" t="s">
        <v>183</v>
      </c>
      <c r="D158" s="247" t="s">
        <v>165</v>
      </c>
      <c r="E158" s="248" t="s">
        <v>184</v>
      </c>
      <c r="F158" s="249" t="s">
        <v>185</v>
      </c>
      <c r="G158" s="250" t="s">
        <v>168</v>
      </c>
      <c r="H158" s="251">
        <v>1304.6099999999999</v>
      </c>
      <c r="I158" s="252"/>
      <c r="J158" s="252"/>
      <c r="K158" s="251">
        <f>ROUND(P158*H158,3)</f>
        <v>0</v>
      </c>
      <c r="L158" s="253"/>
      <c r="M158" s="44"/>
      <c r="N158" s="254" t="s">
        <v>1</v>
      </c>
      <c r="O158" s="255" t="s">
        <v>41</v>
      </c>
      <c r="P158" s="256">
        <f>I158+J158</f>
        <v>0</v>
      </c>
      <c r="Q158" s="256">
        <f>ROUND(I158*H158,3)</f>
        <v>0</v>
      </c>
      <c r="R158" s="256">
        <f>ROUND(J158*H158,3)</f>
        <v>0</v>
      </c>
      <c r="S158" s="97"/>
      <c r="T158" s="257">
        <f>S158*H158</f>
        <v>0</v>
      </c>
      <c r="U158" s="257">
        <v>0</v>
      </c>
      <c r="V158" s="257">
        <f>U158*H158</f>
        <v>0</v>
      </c>
      <c r="W158" s="257">
        <v>0</v>
      </c>
      <c r="X158" s="258">
        <f>W158*H158</f>
        <v>0</v>
      </c>
      <c r="Y158" s="38"/>
      <c r="Z158" s="38"/>
      <c r="AA158" s="38"/>
      <c r="AB158" s="38"/>
      <c r="AC158" s="38"/>
      <c r="AD158" s="38"/>
      <c r="AE158" s="38"/>
      <c r="AR158" s="259" t="s">
        <v>169</v>
      </c>
      <c r="AT158" s="259" t="s">
        <v>165</v>
      </c>
      <c r="AU158" s="259" t="s">
        <v>137</v>
      </c>
      <c r="AY158" s="17" t="s">
        <v>163</v>
      </c>
      <c r="BE158" s="260">
        <f>IF(O158="základná",K158,0)</f>
        <v>0</v>
      </c>
      <c r="BF158" s="260">
        <f>IF(O158="znížená",K158,0)</f>
        <v>0</v>
      </c>
      <c r="BG158" s="260">
        <f>IF(O158="zákl. prenesená",K158,0)</f>
        <v>0</v>
      </c>
      <c r="BH158" s="260">
        <f>IF(O158="zníž. prenesená",K158,0)</f>
        <v>0</v>
      </c>
      <c r="BI158" s="260">
        <f>IF(O158="nulová",K158,0)</f>
        <v>0</v>
      </c>
      <c r="BJ158" s="17" t="s">
        <v>137</v>
      </c>
      <c r="BK158" s="261">
        <f>ROUND(P158*H158,3)</f>
        <v>0</v>
      </c>
      <c r="BL158" s="17" t="s">
        <v>169</v>
      </c>
      <c r="BM158" s="259" t="s">
        <v>186</v>
      </c>
    </row>
    <row r="159" s="13" customFormat="1">
      <c r="A159" s="13"/>
      <c r="B159" s="262"/>
      <c r="C159" s="263"/>
      <c r="D159" s="264" t="s">
        <v>170</v>
      </c>
      <c r="E159" s="265" t="s">
        <v>1</v>
      </c>
      <c r="F159" s="266" t="s">
        <v>187</v>
      </c>
      <c r="G159" s="263"/>
      <c r="H159" s="267">
        <v>1304.6099999999999</v>
      </c>
      <c r="I159" s="268"/>
      <c r="J159" s="268"/>
      <c r="K159" s="263"/>
      <c r="L159" s="263"/>
      <c r="M159" s="269"/>
      <c r="N159" s="270"/>
      <c r="O159" s="271"/>
      <c r="P159" s="271"/>
      <c r="Q159" s="271"/>
      <c r="R159" s="271"/>
      <c r="S159" s="271"/>
      <c r="T159" s="271"/>
      <c r="U159" s="271"/>
      <c r="V159" s="271"/>
      <c r="W159" s="271"/>
      <c r="X159" s="272"/>
      <c r="Y159" s="13"/>
      <c r="Z159" s="13"/>
      <c r="AA159" s="13"/>
      <c r="AB159" s="13"/>
      <c r="AC159" s="13"/>
      <c r="AD159" s="13"/>
      <c r="AE159" s="13"/>
      <c r="AT159" s="273" t="s">
        <v>170</v>
      </c>
      <c r="AU159" s="273" t="s">
        <v>137</v>
      </c>
      <c r="AV159" s="13" t="s">
        <v>137</v>
      </c>
      <c r="AW159" s="13" t="s">
        <v>5</v>
      </c>
      <c r="AX159" s="13" t="s">
        <v>77</v>
      </c>
      <c r="AY159" s="273" t="s">
        <v>163</v>
      </c>
    </row>
    <row r="160" s="14" customFormat="1">
      <c r="A160" s="14"/>
      <c r="B160" s="274"/>
      <c r="C160" s="275"/>
      <c r="D160" s="264" t="s">
        <v>170</v>
      </c>
      <c r="E160" s="276" t="s">
        <v>1</v>
      </c>
      <c r="F160" s="277" t="s">
        <v>173</v>
      </c>
      <c r="G160" s="275"/>
      <c r="H160" s="278">
        <v>1304.6099999999999</v>
      </c>
      <c r="I160" s="279"/>
      <c r="J160" s="279"/>
      <c r="K160" s="275"/>
      <c r="L160" s="275"/>
      <c r="M160" s="280"/>
      <c r="N160" s="281"/>
      <c r="O160" s="282"/>
      <c r="P160" s="282"/>
      <c r="Q160" s="282"/>
      <c r="R160" s="282"/>
      <c r="S160" s="282"/>
      <c r="T160" s="282"/>
      <c r="U160" s="282"/>
      <c r="V160" s="282"/>
      <c r="W160" s="282"/>
      <c r="X160" s="283"/>
      <c r="Y160" s="14"/>
      <c r="Z160" s="14"/>
      <c r="AA160" s="14"/>
      <c r="AB160" s="14"/>
      <c r="AC160" s="14"/>
      <c r="AD160" s="14"/>
      <c r="AE160" s="14"/>
      <c r="AT160" s="284" t="s">
        <v>170</v>
      </c>
      <c r="AU160" s="284" t="s">
        <v>137</v>
      </c>
      <c r="AV160" s="14" t="s">
        <v>169</v>
      </c>
      <c r="AW160" s="14" t="s">
        <v>5</v>
      </c>
      <c r="AX160" s="14" t="s">
        <v>85</v>
      </c>
      <c r="AY160" s="284" t="s">
        <v>163</v>
      </c>
    </row>
    <row r="161" s="2" customFormat="1" ht="37.8" customHeight="1">
      <c r="A161" s="38"/>
      <c r="B161" s="39"/>
      <c r="C161" s="247" t="s">
        <v>188</v>
      </c>
      <c r="D161" s="247" t="s">
        <v>165</v>
      </c>
      <c r="E161" s="248" t="s">
        <v>189</v>
      </c>
      <c r="F161" s="249" t="s">
        <v>190</v>
      </c>
      <c r="G161" s="250" t="s">
        <v>168</v>
      </c>
      <c r="H161" s="251">
        <v>6.7000000000000002</v>
      </c>
      <c r="I161" s="252"/>
      <c r="J161" s="252"/>
      <c r="K161" s="251">
        <f>ROUND(P161*H161,3)</f>
        <v>0</v>
      </c>
      <c r="L161" s="253"/>
      <c r="M161" s="44"/>
      <c r="N161" s="254" t="s">
        <v>1</v>
      </c>
      <c r="O161" s="255" t="s">
        <v>41</v>
      </c>
      <c r="P161" s="256">
        <f>I161+J161</f>
        <v>0</v>
      </c>
      <c r="Q161" s="256">
        <f>ROUND(I161*H161,3)</f>
        <v>0</v>
      </c>
      <c r="R161" s="256">
        <f>ROUND(J161*H161,3)</f>
        <v>0</v>
      </c>
      <c r="S161" s="97"/>
      <c r="T161" s="257">
        <f>S161*H161</f>
        <v>0</v>
      </c>
      <c r="U161" s="257">
        <v>0</v>
      </c>
      <c r="V161" s="257">
        <f>U161*H161</f>
        <v>0</v>
      </c>
      <c r="W161" s="257">
        <v>0</v>
      </c>
      <c r="X161" s="258">
        <f>W161*H161</f>
        <v>0</v>
      </c>
      <c r="Y161" s="38"/>
      <c r="Z161" s="38"/>
      <c r="AA161" s="38"/>
      <c r="AB161" s="38"/>
      <c r="AC161" s="38"/>
      <c r="AD161" s="38"/>
      <c r="AE161" s="38"/>
      <c r="AR161" s="259" t="s">
        <v>169</v>
      </c>
      <c r="AT161" s="259" t="s">
        <v>165</v>
      </c>
      <c r="AU161" s="259" t="s">
        <v>137</v>
      </c>
      <c r="AY161" s="17" t="s">
        <v>163</v>
      </c>
      <c r="BE161" s="260">
        <f>IF(O161="základná",K161,0)</f>
        <v>0</v>
      </c>
      <c r="BF161" s="260">
        <f>IF(O161="znížená",K161,0)</f>
        <v>0</v>
      </c>
      <c r="BG161" s="260">
        <f>IF(O161="zákl. prenesená",K161,0)</f>
        <v>0</v>
      </c>
      <c r="BH161" s="260">
        <f>IF(O161="zníž. prenesená",K161,0)</f>
        <v>0</v>
      </c>
      <c r="BI161" s="260">
        <f>IF(O161="nulová",K161,0)</f>
        <v>0</v>
      </c>
      <c r="BJ161" s="17" t="s">
        <v>137</v>
      </c>
      <c r="BK161" s="261">
        <f>ROUND(P161*H161,3)</f>
        <v>0</v>
      </c>
      <c r="BL161" s="17" t="s">
        <v>169</v>
      </c>
      <c r="BM161" s="259" t="s">
        <v>191</v>
      </c>
    </row>
    <row r="162" s="13" customFormat="1">
      <c r="A162" s="13"/>
      <c r="B162" s="262"/>
      <c r="C162" s="263"/>
      <c r="D162" s="264" t="s">
        <v>170</v>
      </c>
      <c r="E162" s="265" t="s">
        <v>1</v>
      </c>
      <c r="F162" s="266" t="s">
        <v>192</v>
      </c>
      <c r="G162" s="263"/>
      <c r="H162" s="267">
        <v>6.7000000000000002</v>
      </c>
      <c r="I162" s="268"/>
      <c r="J162" s="268"/>
      <c r="K162" s="263"/>
      <c r="L162" s="263"/>
      <c r="M162" s="269"/>
      <c r="N162" s="270"/>
      <c r="O162" s="271"/>
      <c r="P162" s="271"/>
      <c r="Q162" s="271"/>
      <c r="R162" s="271"/>
      <c r="S162" s="271"/>
      <c r="T162" s="271"/>
      <c r="U162" s="271"/>
      <c r="V162" s="271"/>
      <c r="W162" s="271"/>
      <c r="X162" s="272"/>
      <c r="Y162" s="13"/>
      <c r="Z162" s="13"/>
      <c r="AA162" s="13"/>
      <c r="AB162" s="13"/>
      <c r="AC162" s="13"/>
      <c r="AD162" s="13"/>
      <c r="AE162" s="13"/>
      <c r="AT162" s="273" t="s">
        <v>170</v>
      </c>
      <c r="AU162" s="273" t="s">
        <v>137</v>
      </c>
      <c r="AV162" s="13" t="s">
        <v>137</v>
      </c>
      <c r="AW162" s="13" t="s">
        <v>5</v>
      </c>
      <c r="AX162" s="13" t="s">
        <v>85</v>
      </c>
      <c r="AY162" s="273" t="s">
        <v>163</v>
      </c>
    </row>
    <row r="163" s="2" customFormat="1" ht="33" customHeight="1">
      <c r="A163" s="38"/>
      <c r="B163" s="39"/>
      <c r="C163" s="247" t="s">
        <v>179</v>
      </c>
      <c r="D163" s="247" t="s">
        <v>165</v>
      </c>
      <c r="E163" s="248" t="s">
        <v>193</v>
      </c>
      <c r="F163" s="249" t="s">
        <v>194</v>
      </c>
      <c r="G163" s="250" t="s">
        <v>195</v>
      </c>
      <c r="H163" s="251">
        <v>81.320999999999998</v>
      </c>
      <c r="I163" s="252"/>
      <c r="J163" s="252"/>
      <c r="K163" s="251">
        <f>ROUND(P163*H163,3)</f>
        <v>0</v>
      </c>
      <c r="L163" s="253"/>
      <c r="M163" s="44"/>
      <c r="N163" s="254" t="s">
        <v>1</v>
      </c>
      <c r="O163" s="255" t="s">
        <v>41</v>
      </c>
      <c r="P163" s="256">
        <f>I163+J163</f>
        <v>0</v>
      </c>
      <c r="Q163" s="256">
        <f>ROUND(I163*H163,3)</f>
        <v>0</v>
      </c>
      <c r="R163" s="256">
        <f>ROUND(J163*H163,3)</f>
        <v>0</v>
      </c>
      <c r="S163" s="97"/>
      <c r="T163" s="257">
        <f>S163*H163</f>
        <v>0</v>
      </c>
      <c r="U163" s="257">
        <v>0</v>
      </c>
      <c r="V163" s="257">
        <f>U163*H163</f>
        <v>0</v>
      </c>
      <c r="W163" s="257">
        <v>0</v>
      </c>
      <c r="X163" s="258">
        <f>W163*H163</f>
        <v>0</v>
      </c>
      <c r="Y163" s="38"/>
      <c r="Z163" s="38"/>
      <c r="AA163" s="38"/>
      <c r="AB163" s="38"/>
      <c r="AC163" s="38"/>
      <c r="AD163" s="38"/>
      <c r="AE163" s="38"/>
      <c r="AR163" s="259" t="s">
        <v>169</v>
      </c>
      <c r="AT163" s="259" t="s">
        <v>165</v>
      </c>
      <c r="AU163" s="259" t="s">
        <v>137</v>
      </c>
      <c r="AY163" s="17" t="s">
        <v>163</v>
      </c>
      <c r="BE163" s="260">
        <f>IF(O163="základná",K163,0)</f>
        <v>0</v>
      </c>
      <c r="BF163" s="260">
        <f>IF(O163="znížená",K163,0)</f>
        <v>0</v>
      </c>
      <c r="BG163" s="260">
        <f>IF(O163="zákl. prenesená",K163,0)</f>
        <v>0</v>
      </c>
      <c r="BH163" s="260">
        <f>IF(O163="zníž. prenesená",K163,0)</f>
        <v>0</v>
      </c>
      <c r="BI163" s="260">
        <f>IF(O163="nulová",K163,0)</f>
        <v>0</v>
      </c>
      <c r="BJ163" s="17" t="s">
        <v>137</v>
      </c>
      <c r="BK163" s="261">
        <f>ROUND(P163*H163,3)</f>
        <v>0</v>
      </c>
      <c r="BL163" s="17" t="s">
        <v>169</v>
      </c>
      <c r="BM163" s="259" t="s">
        <v>196</v>
      </c>
    </row>
    <row r="164" s="13" customFormat="1">
      <c r="A164" s="13"/>
      <c r="B164" s="262"/>
      <c r="C164" s="263"/>
      <c r="D164" s="264" t="s">
        <v>170</v>
      </c>
      <c r="E164" s="265" t="s">
        <v>1</v>
      </c>
      <c r="F164" s="266" t="s">
        <v>197</v>
      </c>
      <c r="G164" s="263"/>
      <c r="H164" s="267">
        <v>81.320999999999998</v>
      </c>
      <c r="I164" s="268"/>
      <c r="J164" s="268"/>
      <c r="K164" s="263"/>
      <c r="L164" s="263"/>
      <c r="M164" s="269"/>
      <c r="N164" s="270"/>
      <c r="O164" s="271"/>
      <c r="P164" s="271"/>
      <c r="Q164" s="271"/>
      <c r="R164" s="271"/>
      <c r="S164" s="271"/>
      <c r="T164" s="271"/>
      <c r="U164" s="271"/>
      <c r="V164" s="271"/>
      <c r="W164" s="271"/>
      <c r="X164" s="272"/>
      <c r="Y164" s="13"/>
      <c r="Z164" s="13"/>
      <c r="AA164" s="13"/>
      <c r="AB164" s="13"/>
      <c r="AC164" s="13"/>
      <c r="AD164" s="13"/>
      <c r="AE164" s="13"/>
      <c r="AT164" s="273" t="s">
        <v>170</v>
      </c>
      <c r="AU164" s="273" t="s">
        <v>137</v>
      </c>
      <c r="AV164" s="13" t="s">
        <v>137</v>
      </c>
      <c r="AW164" s="13" t="s">
        <v>5</v>
      </c>
      <c r="AX164" s="13" t="s">
        <v>77</v>
      </c>
      <c r="AY164" s="273" t="s">
        <v>163</v>
      </c>
    </row>
    <row r="165" s="14" customFormat="1">
      <c r="A165" s="14"/>
      <c r="B165" s="274"/>
      <c r="C165" s="275"/>
      <c r="D165" s="264" t="s">
        <v>170</v>
      </c>
      <c r="E165" s="276" t="s">
        <v>1</v>
      </c>
      <c r="F165" s="277" t="s">
        <v>173</v>
      </c>
      <c r="G165" s="275"/>
      <c r="H165" s="278">
        <v>81.320999999999998</v>
      </c>
      <c r="I165" s="279"/>
      <c r="J165" s="279"/>
      <c r="K165" s="275"/>
      <c r="L165" s="275"/>
      <c r="M165" s="280"/>
      <c r="N165" s="281"/>
      <c r="O165" s="282"/>
      <c r="P165" s="282"/>
      <c r="Q165" s="282"/>
      <c r="R165" s="282"/>
      <c r="S165" s="282"/>
      <c r="T165" s="282"/>
      <c r="U165" s="282"/>
      <c r="V165" s="282"/>
      <c r="W165" s="282"/>
      <c r="X165" s="283"/>
      <c r="Y165" s="14"/>
      <c r="Z165" s="14"/>
      <c r="AA165" s="14"/>
      <c r="AB165" s="14"/>
      <c r="AC165" s="14"/>
      <c r="AD165" s="14"/>
      <c r="AE165" s="14"/>
      <c r="AT165" s="284" t="s">
        <v>170</v>
      </c>
      <c r="AU165" s="284" t="s">
        <v>137</v>
      </c>
      <c r="AV165" s="14" t="s">
        <v>169</v>
      </c>
      <c r="AW165" s="14" t="s">
        <v>5</v>
      </c>
      <c r="AX165" s="14" t="s">
        <v>85</v>
      </c>
      <c r="AY165" s="284" t="s">
        <v>163</v>
      </c>
    </row>
    <row r="166" s="12" customFormat="1" ht="22.8" customHeight="1">
      <c r="A166" s="12"/>
      <c r="B166" s="230"/>
      <c r="C166" s="231"/>
      <c r="D166" s="232" t="s">
        <v>76</v>
      </c>
      <c r="E166" s="245" t="s">
        <v>137</v>
      </c>
      <c r="F166" s="245" t="s">
        <v>198</v>
      </c>
      <c r="G166" s="231"/>
      <c r="H166" s="231"/>
      <c r="I166" s="234"/>
      <c r="J166" s="234"/>
      <c r="K166" s="246">
        <f>BK166</f>
        <v>0</v>
      </c>
      <c r="L166" s="231"/>
      <c r="M166" s="236"/>
      <c r="N166" s="237"/>
      <c r="O166" s="238"/>
      <c r="P166" s="238"/>
      <c r="Q166" s="239">
        <f>SUM(Q167:Q184)</f>
        <v>0</v>
      </c>
      <c r="R166" s="239">
        <f>SUM(R167:R184)</f>
        <v>0</v>
      </c>
      <c r="S166" s="238"/>
      <c r="T166" s="240">
        <f>SUM(T167:T184)</f>
        <v>0</v>
      </c>
      <c r="U166" s="238"/>
      <c r="V166" s="240">
        <f>SUM(V167:V184)</f>
        <v>0</v>
      </c>
      <c r="W166" s="238"/>
      <c r="X166" s="241">
        <f>SUM(X167:X184)</f>
        <v>0</v>
      </c>
      <c r="Y166" s="12"/>
      <c r="Z166" s="12"/>
      <c r="AA166" s="12"/>
      <c r="AB166" s="12"/>
      <c r="AC166" s="12"/>
      <c r="AD166" s="12"/>
      <c r="AE166" s="12"/>
      <c r="AR166" s="242" t="s">
        <v>85</v>
      </c>
      <c r="AT166" s="243" t="s">
        <v>76</v>
      </c>
      <c r="AU166" s="243" t="s">
        <v>85</v>
      </c>
      <c r="AY166" s="242" t="s">
        <v>163</v>
      </c>
      <c r="BK166" s="244">
        <f>SUM(BK167:BK184)</f>
        <v>0</v>
      </c>
    </row>
    <row r="167" s="2" customFormat="1" ht="24.15" customHeight="1">
      <c r="A167" s="38"/>
      <c r="B167" s="39"/>
      <c r="C167" s="247" t="s">
        <v>199</v>
      </c>
      <c r="D167" s="247" t="s">
        <v>165</v>
      </c>
      <c r="E167" s="248" t="s">
        <v>200</v>
      </c>
      <c r="F167" s="249" t="s">
        <v>201</v>
      </c>
      <c r="G167" s="250" t="s">
        <v>168</v>
      </c>
      <c r="H167" s="251">
        <v>7.6989999999999998</v>
      </c>
      <c r="I167" s="252"/>
      <c r="J167" s="252"/>
      <c r="K167" s="251">
        <f>ROUND(P167*H167,3)</f>
        <v>0</v>
      </c>
      <c r="L167" s="253"/>
      <c r="M167" s="44"/>
      <c r="N167" s="254" t="s">
        <v>1</v>
      </c>
      <c r="O167" s="255" t="s">
        <v>41</v>
      </c>
      <c r="P167" s="256">
        <f>I167+J167</f>
        <v>0</v>
      </c>
      <c r="Q167" s="256">
        <f>ROUND(I167*H167,3)</f>
        <v>0</v>
      </c>
      <c r="R167" s="256">
        <f>ROUND(J167*H167,3)</f>
        <v>0</v>
      </c>
      <c r="S167" s="97"/>
      <c r="T167" s="257">
        <f>S167*H167</f>
        <v>0</v>
      </c>
      <c r="U167" s="257">
        <v>0</v>
      </c>
      <c r="V167" s="257">
        <f>U167*H167</f>
        <v>0</v>
      </c>
      <c r="W167" s="257">
        <v>0</v>
      </c>
      <c r="X167" s="258">
        <f>W167*H167</f>
        <v>0</v>
      </c>
      <c r="Y167" s="38"/>
      <c r="Z167" s="38"/>
      <c r="AA167" s="38"/>
      <c r="AB167" s="38"/>
      <c r="AC167" s="38"/>
      <c r="AD167" s="38"/>
      <c r="AE167" s="38"/>
      <c r="AR167" s="259" t="s">
        <v>169</v>
      </c>
      <c r="AT167" s="259" t="s">
        <v>165</v>
      </c>
      <c r="AU167" s="259" t="s">
        <v>137</v>
      </c>
      <c r="AY167" s="17" t="s">
        <v>163</v>
      </c>
      <c r="BE167" s="260">
        <f>IF(O167="základná",K167,0)</f>
        <v>0</v>
      </c>
      <c r="BF167" s="260">
        <f>IF(O167="znížená",K167,0)</f>
        <v>0</v>
      </c>
      <c r="BG167" s="260">
        <f>IF(O167="zákl. prenesená",K167,0)</f>
        <v>0</v>
      </c>
      <c r="BH167" s="260">
        <f>IF(O167="zníž. prenesená",K167,0)</f>
        <v>0</v>
      </c>
      <c r="BI167" s="260">
        <f>IF(O167="nulová",K167,0)</f>
        <v>0</v>
      </c>
      <c r="BJ167" s="17" t="s">
        <v>137</v>
      </c>
      <c r="BK167" s="261">
        <f>ROUND(P167*H167,3)</f>
        <v>0</v>
      </c>
      <c r="BL167" s="17" t="s">
        <v>169</v>
      </c>
      <c r="BM167" s="259" t="s">
        <v>202</v>
      </c>
    </row>
    <row r="168" s="13" customFormat="1">
      <c r="A168" s="13"/>
      <c r="B168" s="262"/>
      <c r="C168" s="263"/>
      <c r="D168" s="264" t="s">
        <v>170</v>
      </c>
      <c r="E168" s="265" t="s">
        <v>1</v>
      </c>
      <c r="F168" s="266" t="s">
        <v>203</v>
      </c>
      <c r="G168" s="263"/>
      <c r="H168" s="267">
        <v>7.6989999999999998</v>
      </c>
      <c r="I168" s="268"/>
      <c r="J168" s="268"/>
      <c r="K168" s="263"/>
      <c r="L168" s="263"/>
      <c r="M168" s="269"/>
      <c r="N168" s="270"/>
      <c r="O168" s="271"/>
      <c r="P168" s="271"/>
      <c r="Q168" s="271"/>
      <c r="R168" s="271"/>
      <c r="S168" s="271"/>
      <c r="T168" s="271"/>
      <c r="U168" s="271"/>
      <c r="V168" s="271"/>
      <c r="W168" s="271"/>
      <c r="X168" s="272"/>
      <c r="Y168" s="13"/>
      <c r="Z168" s="13"/>
      <c r="AA168" s="13"/>
      <c r="AB168" s="13"/>
      <c r="AC168" s="13"/>
      <c r="AD168" s="13"/>
      <c r="AE168" s="13"/>
      <c r="AT168" s="273" t="s">
        <v>170</v>
      </c>
      <c r="AU168" s="273" t="s">
        <v>137</v>
      </c>
      <c r="AV168" s="13" t="s">
        <v>137</v>
      </c>
      <c r="AW168" s="13" t="s">
        <v>5</v>
      </c>
      <c r="AX168" s="13" t="s">
        <v>77</v>
      </c>
      <c r="AY168" s="273" t="s">
        <v>163</v>
      </c>
    </row>
    <row r="169" s="14" customFormat="1">
      <c r="A169" s="14"/>
      <c r="B169" s="274"/>
      <c r="C169" s="275"/>
      <c r="D169" s="264" t="s">
        <v>170</v>
      </c>
      <c r="E169" s="276" t="s">
        <v>1</v>
      </c>
      <c r="F169" s="277" t="s">
        <v>173</v>
      </c>
      <c r="G169" s="275"/>
      <c r="H169" s="278">
        <v>7.6989999999999998</v>
      </c>
      <c r="I169" s="279"/>
      <c r="J169" s="279"/>
      <c r="K169" s="275"/>
      <c r="L169" s="275"/>
      <c r="M169" s="280"/>
      <c r="N169" s="281"/>
      <c r="O169" s="282"/>
      <c r="P169" s="282"/>
      <c r="Q169" s="282"/>
      <c r="R169" s="282"/>
      <c r="S169" s="282"/>
      <c r="T169" s="282"/>
      <c r="U169" s="282"/>
      <c r="V169" s="282"/>
      <c r="W169" s="282"/>
      <c r="X169" s="283"/>
      <c r="Y169" s="14"/>
      <c r="Z169" s="14"/>
      <c r="AA169" s="14"/>
      <c r="AB169" s="14"/>
      <c r="AC169" s="14"/>
      <c r="AD169" s="14"/>
      <c r="AE169" s="14"/>
      <c r="AT169" s="284" t="s">
        <v>170</v>
      </c>
      <c r="AU169" s="284" t="s">
        <v>137</v>
      </c>
      <c r="AV169" s="14" t="s">
        <v>169</v>
      </c>
      <c r="AW169" s="14" t="s">
        <v>5</v>
      </c>
      <c r="AX169" s="14" t="s">
        <v>85</v>
      </c>
      <c r="AY169" s="284" t="s">
        <v>163</v>
      </c>
    </row>
    <row r="170" s="2" customFormat="1" ht="24.15" customHeight="1">
      <c r="A170" s="38"/>
      <c r="B170" s="39"/>
      <c r="C170" s="247" t="s">
        <v>182</v>
      </c>
      <c r="D170" s="247" t="s">
        <v>165</v>
      </c>
      <c r="E170" s="248" t="s">
        <v>204</v>
      </c>
      <c r="F170" s="249" t="s">
        <v>205</v>
      </c>
      <c r="G170" s="250" t="s">
        <v>168</v>
      </c>
      <c r="H170" s="251">
        <v>9.3149999999999995</v>
      </c>
      <c r="I170" s="252"/>
      <c r="J170" s="252"/>
      <c r="K170" s="251">
        <f>ROUND(P170*H170,3)</f>
        <v>0</v>
      </c>
      <c r="L170" s="253"/>
      <c r="M170" s="44"/>
      <c r="N170" s="254" t="s">
        <v>1</v>
      </c>
      <c r="O170" s="255" t="s">
        <v>41</v>
      </c>
      <c r="P170" s="256">
        <f>I170+J170</f>
        <v>0</v>
      </c>
      <c r="Q170" s="256">
        <f>ROUND(I170*H170,3)</f>
        <v>0</v>
      </c>
      <c r="R170" s="256">
        <f>ROUND(J170*H170,3)</f>
        <v>0</v>
      </c>
      <c r="S170" s="97"/>
      <c r="T170" s="257">
        <f>S170*H170</f>
        <v>0</v>
      </c>
      <c r="U170" s="257">
        <v>0</v>
      </c>
      <c r="V170" s="257">
        <f>U170*H170</f>
        <v>0</v>
      </c>
      <c r="W170" s="257">
        <v>0</v>
      </c>
      <c r="X170" s="258">
        <f>W170*H170</f>
        <v>0</v>
      </c>
      <c r="Y170" s="38"/>
      <c r="Z170" s="38"/>
      <c r="AA170" s="38"/>
      <c r="AB170" s="38"/>
      <c r="AC170" s="38"/>
      <c r="AD170" s="38"/>
      <c r="AE170" s="38"/>
      <c r="AR170" s="259" t="s">
        <v>169</v>
      </c>
      <c r="AT170" s="259" t="s">
        <v>165</v>
      </c>
      <c r="AU170" s="259" t="s">
        <v>137</v>
      </c>
      <c r="AY170" s="17" t="s">
        <v>163</v>
      </c>
      <c r="BE170" s="260">
        <f>IF(O170="základná",K170,0)</f>
        <v>0</v>
      </c>
      <c r="BF170" s="260">
        <f>IF(O170="znížená",K170,0)</f>
        <v>0</v>
      </c>
      <c r="BG170" s="260">
        <f>IF(O170="zákl. prenesená",K170,0)</f>
        <v>0</v>
      </c>
      <c r="BH170" s="260">
        <f>IF(O170="zníž. prenesená",K170,0)</f>
        <v>0</v>
      </c>
      <c r="BI170" s="260">
        <f>IF(O170="nulová",K170,0)</f>
        <v>0</v>
      </c>
      <c r="BJ170" s="17" t="s">
        <v>137</v>
      </c>
      <c r="BK170" s="261">
        <f>ROUND(P170*H170,3)</f>
        <v>0</v>
      </c>
      <c r="BL170" s="17" t="s">
        <v>169</v>
      </c>
      <c r="BM170" s="259" t="s">
        <v>206</v>
      </c>
    </row>
    <row r="171" s="13" customFormat="1">
      <c r="A171" s="13"/>
      <c r="B171" s="262"/>
      <c r="C171" s="263"/>
      <c r="D171" s="264" t="s">
        <v>170</v>
      </c>
      <c r="E171" s="265" t="s">
        <v>1</v>
      </c>
      <c r="F171" s="266" t="s">
        <v>207</v>
      </c>
      <c r="G171" s="263"/>
      <c r="H171" s="267">
        <v>7.625</v>
      </c>
      <c r="I171" s="268"/>
      <c r="J171" s="268"/>
      <c r="K171" s="263"/>
      <c r="L171" s="263"/>
      <c r="M171" s="269"/>
      <c r="N171" s="270"/>
      <c r="O171" s="271"/>
      <c r="P171" s="271"/>
      <c r="Q171" s="271"/>
      <c r="R171" s="271"/>
      <c r="S171" s="271"/>
      <c r="T171" s="271"/>
      <c r="U171" s="271"/>
      <c r="V171" s="271"/>
      <c r="W171" s="271"/>
      <c r="X171" s="272"/>
      <c r="Y171" s="13"/>
      <c r="Z171" s="13"/>
      <c r="AA171" s="13"/>
      <c r="AB171" s="13"/>
      <c r="AC171" s="13"/>
      <c r="AD171" s="13"/>
      <c r="AE171" s="13"/>
      <c r="AT171" s="273" t="s">
        <v>170</v>
      </c>
      <c r="AU171" s="273" t="s">
        <v>137</v>
      </c>
      <c r="AV171" s="13" t="s">
        <v>137</v>
      </c>
      <c r="AW171" s="13" t="s">
        <v>5</v>
      </c>
      <c r="AX171" s="13" t="s">
        <v>77</v>
      </c>
      <c r="AY171" s="273" t="s">
        <v>163</v>
      </c>
    </row>
    <row r="172" s="13" customFormat="1">
      <c r="A172" s="13"/>
      <c r="B172" s="262"/>
      <c r="C172" s="263"/>
      <c r="D172" s="264" t="s">
        <v>170</v>
      </c>
      <c r="E172" s="265" t="s">
        <v>1</v>
      </c>
      <c r="F172" s="266" t="s">
        <v>208</v>
      </c>
      <c r="G172" s="263"/>
      <c r="H172" s="267">
        <v>1.2609999999999999</v>
      </c>
      <c r="I172" s="268"/>
      <c r="J172" s="268"/>
      <c r="K172" s="263"/>
      <c r="L172" s="263"/>
      <c r="M172" s="269"/>
      <c r="N172" s="270"/>
      <c r="O172" s="271"/>
      <c r="P172" s="271"/>
      <c r="Q172" s="271"/>
      <c r="R172" s="271"/>
      <c r="S172" s="271"/>
      <c r="T172" s="271"/>
      <c r="U172" s="271"/>
      <c r="V172" s="271"/>
      <c r="W172" s="271"/>
      <c r="X172" s="272"/>
      <c r="Y172" s="13"/>
      <c r="Z172" s="13"/>
      <c r="AA172" s="13"/>
      <c r="AB172" s="13"/>
      <c r="AC172" s="13"/>
      <c r="AD172" s="13"/>
      <c r="AE172" s="13"/>
      <c r="AT172" s="273" t="s">
        <v>170</v>
      </c>
      <c r="AU172" s="273" t="s">
        <v>137</v>
      </c>
      <c r="AV172" s="13" t="s">
        <v>137</v>
      </c>
      <c r="AW172" s="13" t="s">
        <v>5</v>
      </c>
      <c r="AX172" s="13" t="s">
        <v>77</v>
      </c>
      <c r="AY172" s="273" t="s">
        <v>163</v>
      </c>
    </row>
    <row r="173" s="13" customFormat="1">
      <c r="A173" s="13"/>
      <c r="B173" s="262"/>
      <c r="C173" s="263"/>
      <c r="D173" s="264" t="s">
        <v>170</v>
      </c>
      <c r="E173" s="265" t="s">
        <v>1</v>
      </c>
      <c r="F173" s="266" t="s">
        <v>209</v>
      </c>
      <c r="G173" s="263"/>
      <c r="H173" s="267">
        <v>0.42899999999999999</v>
      </c>
      <c r="I173" s="268"/>
      <c r="J173" s="268"/>
      <c r="K173" s="263"/>
      <c r="L173" s="263"/>
      <c r="M173" s="269"/>
      <c r="N173" s="270"/>
      <c r="O173" s="271"/>
      <c r="P173" s="271"/>
      <c r="Q173" s="271"/>
      <c r="R173" s="271"/>
      <c r="S173" s="271"/>
      <c r="T173" s="271"/>
      <c r="U173" s="271"/>
      <c r="V173" s="271"/>
      <c r="W173" s="271"/>
      <c r="X173" s="272"/>
      <c r="Y173" s="13"/>
      <c r="Z173" s="13"/>
      <c r="AA173" s="13"/>
      <c r="AB173" s="13"/>
      <c r="AC173" s="13"/>
      <c r="AD173" s="13"/>
      <c r="AE173" s="13"/>
      <c r="AT173" s="273" t="s">
        <v>170</v>
      </c>
      <c r="AU173" s="273" t="s">
        <v>137</v>
      </c>
      <c r="AV173" s="13" t="s">
        <v>137</v>
      </c>
      <c r="AW173" s="13" t="s">
        <v>5</v>
      </c>
      <c r="AX173" s="13" t="s">
        <v>77</v>
      </c>
      <c r="AY173" s="273" t="s">
        <v>163</v>
      </c>
    </row>
    <row r="174" s="14" customFormat="1">
      <c r="A174" s="14"/>
      <c r="B174" s="274"/>
      <c r="C174" s="275"/>
      <c r="D174" s="264" t="s">
        <v>170</v>
      </c>
      <c r="E174" s="276" t="s">
        <v>1</v>
      </c>
      <c r="F174" s="277" t="s">
        <v>173</v>
      </c>
      <c r="G174" s="275"/>
      <c r="H174" s="278">
        <v>9.3149999999999995</v>
      </c>
      <c r="I174" s="279"/>
      <c r="J174" s="279"/>
      <c r="K174" s="275"/>
      <c r="L174" s="275"/>
      <c r="M174" s="280"/>
      <c r="N174" s="281"/>
      <c r="O174" s="282"/>
      <c r="P174" s="282"/>
      <c r="Q174" s="282"/>
      <c r="R174" s="282"/>
      <c r="S174" s="282"/>
      <c r="T174" s="282"/>
      <c r="U174" s="282"/>
      <c r="V174" s="282"/>
      <c r="W174" s="282"/>
      <c r="X174" s="283"/>
      <c r="Y174" s="14"/>
      <c r="Z174" s="14"/>
      <c r="AA174" s="14"/>
      <c r="AB174" s="14"/>
      <c r="AC174" s="14"/>
      <c r="AD174" s="14"/>
      <c r="AE174" s="14"/>
      <c r="AT174" s="284" t="s">
        <v>170</v>
      </c>
      <c r="AU174" s="284" t="s">
        <v>137</v>
      </c>
      <c r="AV174" s="14" t="s">
        <v>169</v>
      </c>
      <c r="AW174" s="14" t="s">
        <v>5</v>
      </c>
      <c r="AX174" s="14" t="s">
        <v>85</v>
      </c>
      <c r="AY174" s="284" t="s">
        <v>163</v>
      </c>
    </row>
    <row r="175" s="2" customFormat="1" ht="37.8" customHeight="1">
      <c r="A175" s="38"/>
      <c r="B175" s="39"/>
      <c r="C175" s="247" t="s">
        <v>210</v>
      </c>
      <c r="D175" s="247" t="s">
        <v>165</v>
      </c>
      <c r="E175" s="248" t="s">
        <v>211</v>
      </c>
      <c r="F175" s="249" t="s">
        <v>212</v>
      </c>
      <c r="G175" s="250" t="s">
        <v>213</v>
      </c>
      <c r="H175" s="251">
        <v>109.526</v>
      </c>
      <c r="I175" s="252"/>
      <c r="J175" s="252"/>
      <c r="K175" s="251">
        <f>ROUND(P175*H175,3)</f>
        <v>0</v>
      </c>
      <c r="L175" s="253"/>
      <c r="M175" s="44"/>
      <c r="N175" s="254" t="s">
        <v>1</v>
      </c>
      <c r="O175" s="255" t="s">
        <v>41</v>
      </c>
      <c r="P175" s="256">
        <f>I175+J175</f>
        <v>0</v>
      </c>
      <c r="Q175" s="256">
        <f>ROUND(I175*H175,3)</f>
        <v>0</v>
      </c>
      <c r="R175" s="256">
        <f>ROUND(J175*H175,3)</f>
        <v>0</v>
      </c>
      <c r="S175" s="97"/>
      <c r="T175" s="257">
        <f>S175*H175</f>
        <v>0</v>
      </c>
      <c r="U175" s="257">
        <v>0</v>
      </c>
      <c r="V175" s="257">
        <f>U175*H175</f>
        <v>0</v>
      </c>
      <c r="W175" s="257">
        <v>0</v>
      </c>
      <c r="X175" s="258">
        <f>W175*H175</f>
        <v>0</v>
      </c>
      <c r="Y175" s="38"/>
      <c r="Z175" s="38"/>
      <c r="AA175" s="38"/>
      <c r="AB175" s="38"/>
      <c r="AC175" s="38"/>
      <c r="AD175" s="38"/>
      <c r="AE175" s="38"/>
      <c r="AR175" s="259" t="s">
        <v>169</v>
      </c>
      <c r="AT175" s="259" t="s">
        <v>165</v>
      </c>
      <c r="AU175" s="259" t="s">
        <v>137</v>
      </c>
      <c r="AY175" s="17" t="s">
        <v>163</v>
      </c>
      <c r="BE175" s="260">
        <f>IF(O175="základná",K175,0)</f>
        <v>0</v>
      </c>
      <c r="BF175" s="260">
        <f>IF(O175="znížená",K175,0)</f>
        <v>0</v>
      </c>
      <c r="BG175" s="260">
        <f>IF(O175="zákl. prenesená",K175,0)</f>
        <v>0</v>
      </c>
      <c r="BH175" s="260">
        <f>IF(O175="zníž. prenesená",K175,0)</f>
        <v>0</v>
      </c>
      <c r="BI175" s="260">
        <f>IF(O175="nulová",K175,0)</f>
        <v>0</v>
      </c>
      <c r="BJ175" s="17" t="s">
        <v>137</v>
      </c>
      <c r="BK175" s="261">
        <f>ROUND(P175*H175,3)</f>
        <v>0</v>
      </c>
      <c r="BL175" s="17" t="s">
        <v>169</v>
      </c>
      <c r="BM175" s="259" t="s">
        <v>214</v>
      </c>
    </row>
    <row r="176" s="13" customFormat="1">
      <c r="A176" s="13"/>
      <c r="B176" s="262"/>
      <c r="C176" s="263"/>
      <c r="D176" s="264" t="s">
        <v>170</v>
      </c>
      <c r="E176" s="265" t="s">
        <v>1</v>
      </c>
      <c r="F176" s="266" t="s">
        <v>215</v>
      </c>
      <c r="G176" s="263"/>
      <c r="H176" s="267">
        <v>109.526</v>
      </c>
      <c r="I176" s="268"/>
      <c r="J176" s="268"/>
      <c r="K176" s="263"/>
      <c r="L176" s="263"/>
      <c r="M176" s="269"/>
      <c r="N176" s="270"/>
      <c r="O176" s="271"/>
      <c r="P176" s="271"/>
      <c r="Q176" s="271"/>
      <c r="R176" s="271"/>
      <c r="S176" s="271"/>
      <c r="T176" s="271"/>
      <c r="U176" s="271"/>
      <c r="V176" s="271"/>
      <c r="W176" s="271"/>
      <c r="X176" s="272"/>
      <c r="Y176" s="13"/>
      <c r="Z176" s="13"/>
      <c r="AA176" s="13"/>
      <c r="AB176" s="13"/>
      <c r="AC176" s="13"/>
      <c r="AD176" s="13"/>
      <c r="AE176" s="13"/>
      <c r="AT176" s="273" t="s">
        <v>170</v>
      </c>
      <c r="AU176" s="273" t="s">
        <v>137</v>
      </c>
      <c r="AV176" s="13" t="s">
        <v>137</v>
      </c>
      <c r="AW176" s="13" t="s">
        <v>5</v>
      </c>
      <c r="AX176" s="13" t="s">
        <v>77</v>
      </c>
      <c r="AY176" s="273" t="s">
        <v>163</v>
      </c>
    </row>
    <row r="177" s="14" customFormat="1">
      <c r="A177" s="14"/>
      <c r="B177" s="274"/>
      <c r="C177" s="275"/>
      <c r="D177" s="264" t="s">
        <v>170</v>
      </c>
      <c r="E177" s="276" t="s">
        <v>1</v>
      </c>
      <c r="F177" s="277" t="s">
        <v>173</v>
      </c>
      <c r="G177" s="275"/>
      <c r="H177" s="278">
        <v>109.526</v>
      </c>
      <c r="I177" s="279"/>
      <c r="J177" s="279"/>
      <c r="K177" s="275"/>
      <c r="L177" s="275"/>
      <c r="M177" s="280"/>
      <c r="N177" s="281"/>
      <c r="O177" s="282"/>
      <c r="P177" s="282"/>
      <c r="Q177" s="282"/>
      <c r="R177" s="282"/>
      <c r="S177" s="282"/>
      <c r="T177" s="282"/>
      <c r="U177" s="282"/>
      <c r="V177" s="282"/>
      <c r="W177" s="282"/>
      <c r="X177" s="283"/>
      <c r="Y177" s="14"/>
      <c r="Z177" s="14"/>
      <c r="AA177" s="14"/>
      <c r="AB177" s="14"/>
      <c r="AC177" s="14"/>
      <c r="AD177" s="14"/>
      <c r="AE177" s="14"/>
      <c r="AT177" s="284" t="s">
        <v>170</v>
      </c>
      <c r="AU177" s="284" t="s">
        <v>137</v>
      </c>
      <c r="AV177" s="14" t="s">
        <v>169</v>
      </c>
      <c r="AW177" s="14" t="s">
        <v>5</v>
      </c>
      <c r="AX177" s="14" t="s">
        <v>85</v>
      </c>
      <c r="AY177" s="284" t="s">
        <v>163</v>
      </c>
    </row>
    <row r="178" s="2" customFormat="1" ht="37.8" customHeight="1">
      <c r="A178" s="38"/>
      <c r="B178" s="39"/>
      <c r="C178" s="247" t="s">
        <v>186</v>
      </c>
      <c r="D178" s="247" t="s">
        <v>165</v>
      </c>
      <c r="E178" s="248" t="s">
        <v>216</v>
      </c>
      <c r="F178" s="249" t="s">
        <v>217</v>
      </c>
      <c r="G178" s="250" t="s">
        <v>213</v>
      </c>
      <c r="H178" s="251">
        <v>14.045</v>
      </c>
      <c r="I178" s="252"/>
      <c r="J178" s="252"/>
      <c r="K178" s="251">
        <f>ROUND(P178*H178,3)</f>
        <v>0</v>
      </c>
      <c r="L178" s="253"/>
      <c r="M178" s="44"/>
      <c r="N178" s="254" t="s">
        <v>1</v>
      </c>
      <c r="O178" s="255" t="s">
        <v>41</v>
      </c>
      <c r="P178" s="256">
        <f>I178+J178</f>
        <v>0</v>
      </c>
      <c r="Q178" s="256">
        <f>ROUND(I178*H178,3)</f>
        <v>0</v>
      </c>
      <c r="R178" s="256">
        <f>ROUND(J178*H178,3)</f>
        <v>0</v>
      </c>
      <c r="S178" s="97"/>
      <c r="T178" s="257">
        <f>S178*H178</f>
        <v>0</v>
      </c>
      <c r="U178" s="257">
        <v>0</v>
      </c>
      <c r="V178" s="257">
        <f>U178*H178</f>
        <v>0</v>
      </c>
      <c r="W178" s="257">
        <v>0</v>
      </c>
      <c r="X178" s="258">
        <f>W178*H178</f>
        <v>0</v>
      </c>
      <c r="Y178" s="38"/>
      <c r="Z178" s="38"/>
      <c r="AA178" s="38"/>
      <c r="AB178" s="38"/>
      <c r="AC178" s="38"/>
      <c r="AD178" s="38"/>
      <c r="AE178" s="38"/>
      <c r="AR178" s="259" t="s">
        <v>169</v>
      </c>
      <c r="AT178" s="259" t="s">
        <v>165</v>
      </c>
      <c r="AU178" s="259" t="s">
        <v>137</v>
      </c>
      <c r="AY178" s="17" t="s">
        <v>163</v>
      </c>
      <c r="BE178" s="260">
        <f>IF(O178="základná",K178,0)</f>
        <v>0</v>
      </c>
      <c r="BF178" s="260">
        <f>IF(O178="znížená",K178,0)</f>
        <v>0</v>
      </c>
      <c r="BG178" s="260">
        <f>IF(O178="zákl. prenesená",K178,0)</f>
        <v>0</v>
      </c>
      <c r="BH178" s="260">
        <f>IF(O178="zníž. prenesená",K178,0)</f>
        <v>0</v>
      </c>
      <c r="BI178" s="260">
        <f>IF(O178="nulová",K178,0)</f>
        <v>0</v>
      </c>
      <c r="BJ178" s="17" t="s">
        <v>137</v>
      </c>
      <c r="BK178" s="261">
        <f>ROUND(P178*H178,3)</f>
        <v>0</v>
      </c>
      <c r="BL178" s="17" t="s">
        <v>169</v>
      </c>
      <c r="BM178" s="259" t="s">
        <v>218</v>
      </c>
    </row>
    <row r="179" s="13" customFormat="1">
      <c r="A179" s="13"/>
      <c r="B179" s="262"/>
      <c r="C179" s="263"/>
      <c r="D179" s="264" t="s">
        <v>170</v>
      </c>
      <c r="E179" s="265" t="s">
        <v>1</v>
      </c>
      <c r="F179" s="266" t="s">
        <v>219</v>
      </c>
      <c r="G179" s="263"/>
      <c r="H179" s="267">
        <v>14.045</v>
      </c>
      <c r="I179" s="268"/>
      <c r="J179" s="268"/>
      <c r="K179" s="263"/>
      <c r="L179" s="263"/>
      <c r="M179" s="269"/>
      <c r="N179" s="270"/>
      <c r="O179" s="271"/>
      <c r="P179" s="271"/>
      <c r="Q179" s="271"/>
      <c r="R179" s="271"/>
      <c r="S179" s="271"/>
      <c r="T179" s="271"/>
      <c r="U179" s="271"/>
      <c r="V179" s="271"/>
      <c r="W179" s="271"/>
      <c r="X179" s="272"/>
      <c r="Y179" s="13"/>
      <c r="Z179" s="13"/>
      <c r="AA179" s="13"/>
      <c r="AB179" s="13"/>
      <c r="AC179" s="13"/>
      <c r="AD179" s="13"/>
      <c r="AE179" s="13"/>
      <c r="AT179" s="273" t="s">
        <v>170</v>
      </c>
      <c r="AU179" s="273" t="s">
        <v>137</v>
      </c>
      <c r="AV179" s="13" t="s">
        <v>137</v>
      </c>
      <c r="AW179" s="13" t="s">
        <v>5</v>
      </c>
      <c r="AX179" s="13" t="s">
        <v>77</v>
      </c>
      <c r="AY179" s="273" t="s">
        <v>163</v>
      </c>
    </row>
    <row r="180" s="15" customFormat="1">
      <c r="A180" s="15"/>
      <c r="B180" s="285"/>
      <c r="C180" s="286"/>
      <c r="D180" s="264" t="s">
        <v>170</v>
      </c>
      <c r="E180" s="287" t="s">
        <v>1</v>
      </c>
      <c r="F180" s="288" t="s">
        <v>220</v>
      </c>
      <c r="G180" s="286"/>
      <c r="H180" s="287" t="s">
        <v>1</v>
      </c>
      <c r="I180" s="289"/>
      <c r="J180" s="289"/>
      <c r="K180" s="286"/>
      <c r="L180" s="286"/>
      <c r="M180" s="290"/>
      <c r="N180" s="291"/>
      <c r="O180" s="292"/>
      <c r="P180" s="292"/>
      <c r="Q180" s="292"/>
      <c r="R180" s="292"/>
      <c r="S180" s="292"/>
      <c r="T180" s="292"/>
      <c r="U180" s="292"/>
      <c r="V180" s="292"/>
      <c r="W180" s="292"/>
      <c r="X180" s="293"/>
      <c r="Y180" s="15"/>
      <c r="Z180" s="15"/>
      <c r="AA180" s="15"/>
      <c r="AB180" s="15"/>
      <c r="AC180" s="15"/>
      <c r="AD180" s="15"/>
      <c r="AE180" s="15"/>
      <c r="AT180" s="294" t="s">
        <v>170</v>
      </c>
      <c r="AU180" s="294" t="s">
        <v>137</v>
      </c>
      <c r="AV180" s="15" t="s">
        <v>85</v>
      </c>
      <c r="AW180" s="15" t="s">
        <v>5</v>
      </c>
      <c r="AX180" s="15" t="s">
        <v>77</v>
      </c>
      <c r="AY180" s="294" t="s">
        <v>163</v>
      </c>
    </row>
    <row r="181" s="14" customFormat="1">
      <c r="A181" s="14"/>
      <c r="B181" s="274"/>
      <c r="C181" s="275"/>
      <c r="D181" s="264" t="s">
        <v>170</v>
      </c>
      <c r="E181" s="276" t="s">
        <v>1</v>
      </c>
      <c r="F181" s="277" t="s">
        <v>173</v>
      </c>
      <c r="G181" s="275"/>
      <c r="H181" s="278">
        <v>14.045</v>
      </c>
      <c r="I181" s="279"/>
      <c r="J181" s="279"/>
      <c r="K181" s="275"/>
      <c r="L181" s="275"/>
      <c r="M181" s="280"/>
      <c r="N181" s="281"/>
      <c r="O181" s="282"/>
      <c r="P181" s="282"/>
      <c r="Q181" s="282"/>
      <c r="R181" s="282"/>
      <c r="S181" s="282"/>
      <c r="T181" s="282"/>
      <c r="U181" s="282"/>
      <c r="V181" s="282"/>
      <c r="W181" s="282"/>
      <c r="X181" s="283"/>
      <c r="Y181" s="14"/>
      <c r="Z181" s="14"/>
      <c r="AA181" s="14"/>
      <c r="AB181" s="14"/>
      <c r="AC181" s="14"/>
      <c r="AD181" s="14"/>
      <c r="AE181" s="14"/>
      <c r="AT181" s="284" t="s">
        <v>170</v>
      </c>
      <c r="AU181" s="284" t="s">
        <v>137</v>
      </c>
      <c r="AV181" s="14" t="s">
        <v>169</v>
      </c>
      <c r="AW181" s="14" t="s">
        <v>5</v>
      </c>
      <c r="AX181" s="14" t="s">
        <v>85</v>
      </c>
      <c r="AY181" s="284" t="s">
        <v>163</v>
      </c>
    </row>
    <row r="182" s="2" customFormat="1" ht="16.5" customHeight="1">
      <c r="A182" s="38"/>
      <c r="B182" s="39"/>
      <c r="C182" s="247" t="s">
        <v>221</v>
      </c>
      <c r="D182" s="247" t="s">
        <v>165</v>
      </c>
      <c r="E182" s="248" t="s">
        <v>222</v>
      </c>
      <c r="F182" s="249" t="s">
        <v>223</v>
      </c>
      <c r="G182" s="250" t="s">
        <v>168</v>
      </c>
      <c r="H182" s="251">
        <v>4.5739999999999998</v>
      </c>
      <c r="I182" s="252"/>
      <c r="J182" s="252"/>
      <c r="K182" s="251">
        <f>ROUND(P182*H182,3)</f>
        <v>0</v>
      </c>
      <c r="L182" s="253"/>
      <c r="M182" s="44"/>
      <c r="N182" s="254" t="s">
        <v>1</v>
      </c>
      <c r="O182" s="255" t="s">
        <v>41</v>
      </c>
      <c r="P182" s="256">
        <f>I182+J182</f>
        <v>0</v>
      </c>
      <c r="Q182" s="256">
        <f>ROUND(I182*H182,3)</f>
        <v>0</v>
      </c>
      <c r="R182" s="256">
        <f>ROUND(J182*H182,3)</f>
        <v>0</v>
      </c>
      <c r="S182" s="97"/>
      <c r="T182" s="257">
        <f>S182*H182</f>
        <v>0</v>
      </c>
      <c r="U182" s="257">
        <v>0</v>
      </c>
      <c r="V182" s="257">
        <f>U182*H182</f>
        <v>0</v>
      </c>
      <c r="W182" s="257">
        <v>0</v>
      </c>
      <c r="X182" s="258">
        <f>W182*H182</f>
        <v>0</v>
      </c>
      <c r="Y182" s="38"/>
      <c r="Z182" s="38"/>
      <c r="AA182" s="38"/>
      <c r="AB182" s="38"/>
      <c r="AC182" s="38"/>
      <c r="AD182" s="38"/>
      <c r="AE182" s="38"/>
      <c r="AR182" s="259" t="s">
        <v>169</v>
      </c>
      <c r="AT182" s="259" t="s">
        <v>165</v>
      </c>
      <c r="AU182" s="259" t="s">
        <v>137</v>
      </c>
      <c r="AY182" s="17" t="s">
        <v>163</v>
      </c>
      <c r="BE182" s="260">
        <f>IF(O182="základná",K182,0)</f>
        <v>0</v>
      </c>
      <c r="BF182" s="260">
        <f>IF(O182="znížená",K182,0)</f>
        <v>0</v>
      </c>
      <c r="BG182" s="260">
        <f>IF(O182="zákl. prenesená",K182,0)</f>
        <v>0</v>
      </c>
      <c r="BH182" s="260">
        <f>IF(O182="zníž. prenesená",K182,0)</f>
        <v>0</v>
      </c>
      <c r="BI182" s="260">
        <f>IF(O182="nulová",K182,0)</f>
        <v>0</v>
      </c>
      <c r="BJ182" s="17" t="s">
        <v>137</v>
      </c>
      <c r="BK182" s="261">
        <f>ROUND(P182*H182,3)</f>
        <v>0</v>
      </c>
      <c r="BL182" s="17" t="s">
        <v>169</v>
      </c>
      <c r="BM182" s="259" t="s">
        <v>224</v>
      </c>
    </row>
    <row r="183" s="13" customFormat="1">
      <c r="A183" s="13"/>
      <c r="B183" s="262"/>
      <c r="C183" s="263"/>
      <c r="D183" s="264" t="s">
        <v>170</v>
      </c>
      <c r="E183" s="265" t="s">
        <v>1</v>
      </c>
      <c r="F183" s="266" t="s">
        <v>225</v>
      </c>
      <c r="G183" s="263"/>
      <c r="H183" s="267">
        <v>4.5739999999999998</v>
      </c>
      <c r="I183" s="268"/>
      <c r="J183" s="268"/>
      <c r="K183" s="263"/>
      <c r="L183" s="263"/>
      <c r="M183" s="269"/>
      <c r="N183" s="270"/>
      <c r="O183" s="271"/>
      <c r="P183" s="271"/>
      <c r="Q183" s="271"/>
      <c r="R183" s="271"/>
      <c r="S183" s="271"/>
      <c r="T183" s="271"/>
      <c r="U183" s="271"/>
      <c r="V183" s="271"/>
      <c r="W183" s="271"/>
      <c r="X183" s="272"/>
      <c r="Y183" s="13"/>
      <c r="Z183" s="13"/>
      <c r="AA183" s="13"/>
      <c r="AB183" s="13"/>
      <c r="AC183" s="13"/>
      <c r="AD183" s="13"/>
      <c r="AE183" s="13"/>
      <c r="AT183" s="273" t="s">
        <v>170</v>
      </c>
      <c r="AU183" s="273" t="s">
        <v>137</v>
      </c>
      <c r="AV183" s="13" t="s">
        <v>137</v>
      </c>
      <c r="AW183" s="13" t="s">
        <v>5</v>
      </c>
      <c r="AX183" s="13" t="s">
        <v>77</v>
      </c>
      <c r="AY183" s="273" t="s">
        <v>163</v>
      </c>
    </row>
    <row r="184" s="14" customFormat="1">
      <c r="A184" s="14"/>
      <c r="B184" s="274"/>
      <c r="C184" s="275"/>
      <c r="D184" s="264" t="s">
        <v>170</v>
      </c>
      <c r="E184" s="276" t="s">
        <v>1</v>
      </c>
      <c r="F184" s="277" t="s">
        <v>173</v>
      </c>
      <c r="G184" s="275"/>
      <c r="H184" s="278">
        <v>4.5739999999999998</v>
      </c>
      <c r="I184" s="279"/>
      <c r="J184" s="279"/>
      <c r="K184" s="275"/>
      <c r="L184" s="275"/>
      <c r="M184" s="280"/>
      <c r="N184" s="281"/>
      <c r="O184" s="282"/>
      <c r="P184" s="282"/>
      <c r="Q184" s="282"/>
      <c r="R184" s="282"/>
      <c r="S184" s="282"/>
      <c r="T184" s="282"/>
      <c r="U184" s="282"/>
      <c r="V184" s="282"/>
      <c r="W184" s="282"/>
      <c r="X184" s="283"/>
      <c r="Y184" s="14"/>
      <c r="Z184" s="14"/>
      <c r="AA184" s="14"/>
      <c r="AB184" s="14"/>
      <c r="AC184" s="14"/>
      <c r="AD184" s="14"/>
      <c r="AE184" s="14"/>
      <c r="AT184" s="284" t="s">
        <v>170</v>
      </c>
      <c r="AU184" s="284" t="s">
        <v>137</v>
      </c>
      <c r="AV184" s="14" t="s">
        <v>169</v>
      </c>
      <c r="AW184" s="14" t="s">
        <v>5</v>
      </c>
      <c r="AX184" s="14" t="s">
        <v>85</v>
      </c>
      <c r="AY184" s="284" t="s">
        <v>163</v>
      </c>
    </row>
    <row r="185" s="12" customFormat="1" ht="22.8" customHeight="1">
      <c r="A185" s="12"/>
      <c r="B185" s="230"/>
      <c r="C185" s="231"/>
      <c r="D185" s="232" t="s">
        <v>76</v>
      </c>
      <c r="E185" s="245" t="s">
        <v>176</v>
      </c>
      <c r="F185" s="245" t="s">
        <v>226</v>
      </c>
      <c r="G185" s="231"/>
      <c r="H185" s="231"/>
      <c r="I185" s="234"/>
      <c r="J185" s="234"/>
      <c r="K185" s="246">
        <f>BK185</f>
        <v>0</v>
      </c>
      <c r="L185" s="231"/>
      <c r="M185" s="236"/>
      <c r="N185" s="237"/>
      <c r="O185" s="238"/>
      <c r="P185" s="238"/>
      <c r="Q185" s="239">
        <f>SUM(Q186:Q231)</f>
        <v>0</v>
      </c>
      <c r="R185" s="239">
        <f>SUM(R186:R231)</f>
        <v>0</v>
      </c>
      <c r="S185" s="238"/>
      <c r="T185" s="240">
        <f>SUM(T186:T231)</f>
        <v>0</v>
      </c>
      <c r="U185" s="238"/>
      <c r="V185" s="240">
        <f>SUM(V186:V231)</f>
        <v>0</v>
      </c>
      <c r="W185" s="238"/>
      <c r="X185" s="241">
        <f>SUM(X186:X231)</f>
        <v>0</v>
      </c>
      <c r="Y185" s="12"/>
      <c r="Z185" s="12"/>
      <c r="AA185" s="12"/>
      <c r="AB185" s="12"/>
      <c r="AC185" s="12"/>
      <c r="AD185" s="12"/>
      <c r="AE185" s="12"/>
      <c r="AR185" s="242" t="s">
        <v>85</v>
      </c>
      <c r="AT185" s="243" t="s">
        <v>76</v>
      </c>
      <c r="AU185" s="243" t="s">
        <v>85</v>
      </c>
      <c r="AY185" s="242" t="s">
        <v>163</v>
      </c>
      <c r="BK185" s="244">
        <f>SUM(BK186:BK231)</f>
        <v>0</v>
      </c>
    </row>
    <row r="186" s="2" customFormat="1" ht="49.05" customHeight="1">
      <c r="A186" s="38"/>
      <c r="B186" s="39"/>
      <c r="C186" s="247" t="s">
        <v>196</v>
      </c>
      <c r="D186" s="247" t="s">
        <v>165</v>
      </c>
      <c r="E186" s="248" t="s">
        <v>227</v>
      </c>
      <c r="F186" s="249" t="s">
        <v>228</v>
      </c>
      <c r="G186" s="250" t="s">
        <v>213</v>
      </c>
      <c r="H186" s="251">
        <v>4.8650000000000002</v>
      </c>
      <c r="I186" s="252"/>
      <c r="J186" s="252"/>
      <c r="K186" s="251">
        <f>ROUND(P186*H186,3)</f>
        <v>0</v>
      </c>
      <c r="L186" s="253"/>
      <c r="M186" s="44"/>
      <c r="N186" s="254" t="s">
        <v>1</v>
      </c>
      <c r="O186" s="255" t="s">
        <v>41</v>
      </c>
      <c r="P186" s="256">
        <f>I186+J186</f>
        <v>0</v>
      </c>
      <c r="Q186" s="256">
        <f>ROUND(I186*H186,3)</f>
        <v>0</v>
      </c>
      <c r="R186" s="256">
        <f>ROUND(J186*H186,3)</f>
        <v>0</v>
      </c>
      <c r="S186" s="97"/>
      <c r="T186" s="257">
        <f>S186*H186</f>
        <v>0</v>
      </c>
      <c r="U186" s="257">
        <v>0</v>
      </c>
      <c r="V186" s="257">
        <f>U186*H186</f>
        <v>0</v>
      </c>
      <c r="W186" s="257">
        <v>0</v>
      </c>
      <c r="X186" s="258">
        <f>W186*H186</f>
        <v>0</v>
      </c>
      <c r="Y186" s="38"/>
      <c r="Z186" s="38"/>
      <c r="AA186" s="38"/>
      <c r="AB186" s="38"/>
      <c r="AC186" s="38"/>
      <c r="AD186" s="38"/>
      <c r="AE186" s="38"/>
      <c r="AR186" s="259" t="s">
        <v>169</v>
      </c>
      <c r="AT186" s="259" t="s">
        <v>165</v>
      </c>
      <c r="AU186" s="259" t="s">
        <v>137</v>
      </c>
      <c r="AY186" s="17" t="s">
        <v>163</v>
      </c>
      <c r="BE186" s="260">
        <f>IF(O186="základná",K186,0)</f>
        <v>0</v>
      </c>
      <c r="BF186" s="260">
        <f>IF(O186="znížená",K186,0)</f>
        <v>0</v>
      </c>
      <c r="BG186" s="260">
        <f>IF(O186="zákl. prenesená",K186,0)</f>
        <v>0</v>
      </c>
      <c r="BH186" s="260">
        <f>IF(O186="zníž. prenesená",K186,0)</f>
        <v>0</v>
      </c>
      <c r="BI186" s="260">
        <f>IF(O186="nulová",K186,0)</f>
        <v>0</v>
      </c>
      <c r="BJ186" s="17" t="s">
        <v>137</v>
      </c>
      <c r="BK186" s="261">
        <f>ROUND(P186*H186,3)</f>
        <v>0</v>
      </c>
      <c r="BL186" s="17" t="s">
        <v>169</v>
      </c>
      <c r="BM186" s="259" t="s">
        <v>229</v>
      </c>
    </row>
    <row r="187" s="13" customFormat="1">
      <c r="A187" s="13"/>
      <c r="B187" s="262"/>
      <c r="C187" s="263"/>
      <c r="D187" s="264" t="s">
        <v>170</v>
      </c>
      <c r="E187" s="265" t="s">
        <v>1</v>
      </c>
      <c r="F187" s="266" t="s">
        <v>230</v>
      </c>
      <c r="G187" s="263"/>
      <c r="H187" s="267">
        <v>4.8650000000000002</v>
      </c>
      <c r="I187" s="268"/>
      <c r="J187" s="268"/>
      <c r="K187" s="263"/>
      <c r="L187" s="263"/>
      <c r="M187" s="269"/>
      <c r="N187" s="270"/>
      <c r="O187" s="271"/>
      <c r="P187" s="271"/>
      <c r="Q187" s="271"/>
      <c r="R187" s="271"/>
      <c r="S187" s="271"/>
      <c r="T187" s="271"/>
      <c r="U187" s="271"/>
      <c r="V187" s="271"/>
      <c r="W187" s="271"/>
      <c r="X187" s="272"/>
      <c r="Y187" s="13"/>
      <c r="Z187" s="13"/>
      <c r="AA187" s="13"/>
      <c r="AB187" s="13"/>
      <c r="AC187" s="13"/>
      <c r="AD187" s="13"/>
      <c r="AE187" s="13"/>
      <c r="AT187" s="273" t="s">
        <v>170</v>
      </c>
      <c r="AU187" s="273" t="s">
        <v>137</v>
      </c>
      <c r="AV187" s="13" t="s">
        <v>137</v>
      </c>
      <c r="AW187" s="13" t="s">
        <v>5</v>
      </c>
      <c r="AX187" s="13" t="s">
        <v>77</v>
      </c>
      <c r="AY187" s="273" t="s">
        <v>163</v>
      </c>
    </row>
    <row r="188" s="14" customFormat="1">
      <c r="A188" s="14"/>
      <c r="B188" s="274"/>
      <c r="C188" s="275"/>
      <c r="D188" s="264" t="s">
        <v>170</v>
      </c>
      <c r="E188" s="276" t="s">
        <v>1</v>
      </c>
      <c r="F188" s="277" t="s">
        <v>173</v>
      </c>
      <c r="G188" s="275"/>
      <c r="H188" s="278">
        <v>4.8650000000000002</v>
      </c>
      <c r="I188" s="279"/>
      <c r="J188" s="279"/>
      <c r="K188" s="275"/>
      <c r="L188" s="275"/>
      <c r="M188" s="280"/>
      <c r="N188" s="281"/>
      <c r="O188" s="282"/>
      <c r="P188" s="282"/>
      <c r="Q188" s="282"/>
      <c r="R188" s="282"/>
      <c r="S188" s="282"/>
      <c r="T188" s="282"/>
      <c r="U188" s="282"/>
      <c r="V188" s="282"/>
      <c r="W188" s="282"/>
      <c r="X188" s="283"/>
      <c r="Y188" s="14"/>
      <c r="Z188" s="14"/>
      <c r="AA188" s="14"/>
      <c r="AB188" s="14"/>
      <c r="AC188" s="14"/>
      <c r="AD188" s="14"/>
      <c r="AE188" s="14"/>
      <c r="AT188" s="284" t="s">
        <v>170</v>
      </c>
      <c r="AU188" s="284" t="s">
        <v>137</v>
      </c>
      <c r="AV188" s="14" t="s">
        <v>169</v>
      </c>
      <c r="AW188" s="14" t="s">
        <v>5</v>
      </c>
      <c r="AX188" s="14" t="s">
        <v>85</v>
      </c>
      <c r="AY188" s="284" t="s">
        <v>163</v>
      </c>
    </row>
    <row r="189" s="2" customFormat="1" ht="33" customHeight="1">
      <c r="A189" s="38"/>
      <c r="B189" s="39"/>
      <c r="C189" s="247" t="s">
        <v>231</v>
      </c>
      <c r="D189" s="247" t="s">
        <v>165</v>
      </c>
      <c r="E189" s="248" t="s">
        <v>232</v>
      </c>
      <c r="F189" s="249" t="s">
        <v>233</v>
      </c>
      <c r="G189" s="250" t="s">
        <v>234</v>
      </c>
      <c r="H189" s="251">
        <v>24</v>
      </c>
      <c r="I189" s="252"/>
      <c r="J189" s="252"/>
      <c r="K189" s="251">
        <f>ROUND(P189*H189,3)</f>
        <v>0</v>
      </c>
      <c r="L189" s="253"/>
      <c r="M189" s="44"/>
      <c r="N189" s="254" t="s">
        <v>1</v>
      </c>
      <c r="O189" s="255" t="s">
        <v>41</v>
      </c>
      <c r="P189" s="256">
        <f>I189+J189</f>
        <v>0</v>
      </c>
      <c r="Q189" s="256">
        <f>ROUND(I189*H189,3)</f>
        <v>0</v>
      </c>
      <c r="R189" s="256">
        <f>ROUND(J189*H189,3)</f>
        <v>0</v>
      </c>
      <c r="S189" s="97"/>
      <c r="T189" s="257">
        <f>S189*H189</f>
        <v>0</v>
      </c>
      <c r="U189" s="257">
        <v>0</v>
      </c>
      <c r="V189" s="257">
        <f>U189*H189</f>
        <v>0</v>
      </c>
      <c r="W189" s="257">
        <v>0</v>
      </c>
      <c r="X189" s="258">
        <f>W189*H189</f>
        <v>0</v>
      </c>
      <c r="Y189" s="38"/>
      <c r="Z189" s="38"/>
      <c r="AA189" s="38"/>
      <c r="AB189" s="38"/>
      <c r="AC189" s="38"/>
      <c r="AD189" s="38"/>
      <c r="AE189" s="38"/>
      <c r="AR189" s="259" t="s">
        <v>169</v>
      </c>
      <c r="AT189" s="259" t="s">
        <v>165</v>
      </c>
      <c r="AU189" s="259" t="s">
        <v>137</v>
      </c>
      <c r="AY189" s="17" t="s">
        <v>163</v>
      </c>
      <c r="BE189" s="260">
        <f>IF(O189="základná",K189,0)</f>
        <v>0</v>
      </c>
      <c r="BF189" s="260">
        <f>IF(O189="znížená",K189,0)</f>
        <v>0</v>
      </c>
      <c r="BG189" s="260">
        <f>IF(O189="zákl. prenesená",K189,0)</f>
        <v>0</v>
      </c>
      <c r="BH189" s="260">
        <f>IF(O189="zníž. prenesená",K189,0)</f>
        <v>0</v>
      </c>
      <c r="BI189" s="260">
        <f>IF(O189="nulová",K189,0)</f>
        <v>0</v>
      </c>
      <c r="BJ189" s="17" t="s">
        <v>137</v>
      </c>
      <c r="BK189" s="261">
        <f>ROUND(P189*H189,3)</f>
        <v>0</v>
      </c>
      <c r="BL189" s="17" t="s">
        <v>169</v>
      </c>
      <c r="BM189" s="259" t="s">
        <v>235</v>
      </c>
    </row>
    <row r="190" s="13" customFormat="1">
      <c r="A190" s="13"/>
      <c r="B190" s="262"/>
      <c r="C190" s="263"/>
      <c r="D190" s="264" t="s">
        <v>170</v>
      </c>
      <c r="E190" s="265" t="s">
        <v>1</v>
      </c>
      <c r="F190" s="266" t="s">
        <v>236</v>
      </c>
      <c r="G190" s="263"/>
      <c r="H190" s="267">
        <v>24</v>
      </c>
      <c r="I190" s="268"/>
      <c r="J190" s="268"/>
      <c r="K190" s="263"/>
      <c r="L190" s="263"/>
      <c r="M190" s="269"/>
      <c r="N190" s="270"/>
      <c r="O190" s="271"/>
      <c r="P190" s="271"/>
      <c r="Q190" s="271"/>
      <c r="R190" s="271"/>
      <c r="S190" s="271"/>
      <c r="T190" s="271"/>
      <c r="U190" s="271"/>
      <c r="V190" s="271"/>
      <c r="W190" s="271"/>
      <c r="X190" s="272"/>
      <c r="Y190" s="13"/>
      <c r="Z190" s="13"/>
      <c r="AA190" s="13"/>
      <c r="AB190" s="13"/>
      <c r="AC190" s="13"/>
      <c r="AD190" s="13"/>
      <c r="AE190" s="13"/>
      <c r="AT190" s="273" t="s">
        <v>170</v>
      </c>
      <c r="AU190" s="273" t="s">
        <v>137</v>
      </c>
      <c r="AV190" s="13" t="s">
        <v>137</v>
      </c>
      <c r="AW190" s="13" t="s">
        <v>5</v>
      </c>
      <c r="AX190" s="13" t="s">
        <v>77</v>
      </c>
      <c r="AY190" s="273" t="s">
        <v>163</v>
      </c>
    </row>
    <row r="191" s="14" customFormat="1">
      <c r="A191" s="14"/>
      <c r="B191" s="274"/>
      <c r="C191" s="275"/>
      <c r="D191" s="264" t="s">
        <v>170</v>
      </c>
      <c r="E191" s="276" t="s">
        <v>1</v>
      </c>
      <c r="F191" s="277" t="s">
        <v>173</v>
      </c>
      <c r="G191" s="275"/>
      <c r="H191" s="278">
        <v>24</v>
      </c>
      <c r="I191" s="279"/>
      <c r="J191" s="279"/>
      <c r="K191" s="275"/>
      <c r="L191" s="275"/>
      <c r="M191" s="280"/>
      <c r="N191" s="281"/>
      <c r="O191" s="282"/>
      <c r="P191" s="282"/>
      <c r="Q191" s="282"/>
      <c r="R191" s="282"/>
      <c r="S191" s="282"/>
      <c r="T191" s="282"/>
      <c r="U191" s="282"/>
      <c r="V191" s="282"/>
      <c r="W191" s="282"/>
      <c r="X191" s="283"/>
      <c r="Y191" s="14"/>
      <c r="Z191" s="14"/>
      <c r="AA191" s="14"/>
      <c r="AB191" s="14"/>
      <c r="AC191" s="14"/>
      <c r="AD191" s="14"/>
      <c r="AE191" s="14"/>
      <c r="AT191" s="284" t="s">
        <v>170</v>
      </c>
      <c r="AU191" s="284" t="s">
        <v>137</v>
      </c>
      <c r="AV191" s="14" t="s">
        <v>169</v>
      </c>
      <c r="AW191" s="14" t="s">
        <v>5</v>
      </c>
      <c r="AX191" s="14" t="s">
        <v>85</v>
      </c>
      <c r="AY191" s="284" t="s">
        <v>163</v>
      </c>
    </row>
    <row r="192" s="2" customFormat="1" ht="33" customHeight="1">
      <c r="A192" s="38"/>
      <c r="B192" s="39"/>
      <c r="C192" s="247" t="s">
        <v>202</v>
      </c>
      <c r="D192" s="247" t="s">
        <v>165</v>
      </c>
      <c r="E192" s="248" t="s">
        <v>237</v>
      </c>
      <c r="F192" s="249" t="s">
        <v>238</v>
      </c>
      <c r="G192" s="250" t="s">
        <v>234</v>
      </c>
      <c r="H192" s="251">
        <v>6</v>
      </c>
      <c r="I192" s="252"/>
      <c r="J192" s="252"/>
      <c r="K192" s="251">
        <f>ROUND(P192*H192,3)</f>
        <v>0</v>
      </c>
      <c r="L192" s="253"/>
      <c r="M192" s="44"/>
      <c r="N192" s="254" t="s">
        <v>1</v>
      </c>
      <c r="O192" s="255" t="s">
        <v>41</v>
      </c>
      <c r="P192" s="256">
        <f>I192+J192</f>
        <v>0</v>
      </c>
      <c r="Q192" s="256">
        <f>ROUND(I192*H192,3)</f>
        <v>0</v>
      </c>
      <c r="R192" s="256">
        <f>ROUND(J192*H192,3)</f>
        <v>0</v>
      </c>
      <c r="S192" s="97"/>
      <c r="T192" s="257">
        <f>S192*H192</f>
        <v>0</v>
      </c>
      <c r="U192" s="257">
        <v>0</v>
      </c>
      <c r="V192" s="257">
        <f>U192*H192</f>
        <v>0</v>
      </c>
      <c r="W192" s="257">
        <v>0</v>
      </c>
      <c r="X192" s="258">
        <f>W192*H192</f>
        <v>0</v>
      </c>
      <c r="Y192" s="38"/>
      <c r="Z192" s="38"/>
      <c r="AA192" s="38"/>
      <c r="AB192" s="38"/>
      <c r="AC192" s="38"/>
      <c r="AD192" s="38"/>
      <c r="AE192" s="38"/>
      <c r="AR192" s="259" t="s">
        <v>169</v>
      </c>
      <c r="AT192" s="259" t="s">
        <v>165</v>
      </c>
      <c r="AU192" s="259" t="s">
        <v>137</v>
      </c>
      <c r="AY192" s="17" t="s">
        <v>163</v>
      </c>
      <c r="BE192" s="260">
        <f>IF(O192="základná",K192,0)</f>
        <v>0</v>
      </c>
      <c r="BF192" s="260">
        <f>IF(O192="znížená",K192,0)</f>
        <v>0</v>
      </c>
      <c r="BG192" s="260">
        <f>IF(O192="zákl. prenesená",K192,0)</f>
        <v>0</v>
      </c>
      <c r="BH192" s="260">
        <f>IF(O192="zníž. prenesená",K192,0)</f>
        <v>0</v>
      </c>
      <c r="BI192" s="260">
        <f>IF(O192="nulová",K192,0)</f>
        <v>0</v>
      </c>
      <c r="BJ192" s="17" t="s">
        <v>137</v>
      </c>
      <c r="BK192" s="261">
        <f>ROUND(P192*H192,3)</f>
        <v>0</v>
      </c>
      <c r="BL192" s="17" t="s">
        <v>169</v>
      </c>
      <c r="BM192" s="259" t="s">
        <v>239</v>
      </c>
    </row>
    <row r="193" s="13" customFormat="1">
      <c r="A193" s="13"/>
      <c r="B193" s="262"/>
      <c r="C193" s="263"/>
      <c r="D193" s="264" t="s">
        <v>170</v>
      </c>
      <c r="E193" s="265" t="s">
        <v>1</v>
      </c>
      <c r="F193" s="266" t="s">
        <v>240</v>
      </c>
      <c r="G193" s="263"/>
      <c r="H193" s="267">
        <v>6</v>
      </c>
      <c r="I193" s="268"/>
      <c r="J193" s="268"/>
      <c r="K193" s="263"/>
      <c r="L193" s="263"/>
      <c r="M193" s="269"/>
      <c r="N193" s="270"/>
      <c r="O193" s="271"/>
      <c r="P193" s="271"/>
      <c r="Q193" s="271"/>
      <c r="R193" s="271"/>
      <c r="S193" s="271"/>
      <c r="T193" s="271"/>
      <c r="U193" s="271"/>
      <c r="V193" s="271"/>
      <c r="W193" s="271"/>
      <c r="X193" s="272"/>
      <c r="Y193" s="13"/>
      <c r="Z193" s="13"/>
      <c r="AA193" s="13"/>
      <c r="AB193" s="13"/>
      <c r="AC193" s="13"/>
      <c r="AD193" s="13"/>
      <c r="AE193" s="13"/>
      <c r="AT193" s="273" t="s">
        <v>170</v>
      </c>
      <c r="AU193" s="273" t="s">
        <v>137</v>
      </c>
      <c r="AV193" s="13" t="s">
        <v>137</v>
      </c>
      <c r="AW193" s="13" t="s">
        <v>5</v>
      </c>
      <c r="AX193" s="13" t="s">
        <v>77</v>
      </c>
      <c r="AY193" s="273" t="s">
        <v>163</v>
      </c>
    </row>
    <row r="194" s="14" customFormat="1">
      <c r="A194" s="14"/>
      <c r="B194" s="274"/>
      <c r="C194" s="275"/>
      <c r="D194" s="264" t="s">
        <v>170</v>
      </c>
      <c r="E194" s="276" t="s">
        <v>1</v>
      </c>
      <c r="F194" s="277" t="s">
        <v>173</v>
      </c>
      <c r="G194" s="275"/>
      <c r="H194" s="278">
        <v>6</v>
      </c>
      <c r="I194" s="279"/>
      <c r="J194" s="279"/>
      <c r="K194" s="275"/>
      <c r="L194" s="275"/>
      <c r="M194" s="280"/>
      <c r="N194" s="281"/>
      <c r="O194" s="282"/>
      <c r="P194" s="282"/>
      <c r="Q194" s="282"/>
      <c r="R194" s="282"/>
      <c r="S194" s="282"/>
      <c r="T194" s="282"/>
      <c r="U194" s="282"/>
      <c r="V194" s="282"/>
      <c r="W194" s="282"/>
      <c r="X194" s="283"/>
      <c r="Y194" s="14"/>
      <c r="Z194" s="14"/>
      <c r="AA194" s="14"/>
      <c r="AB194" s="14"/>
      <c r="AC194" s="14"/>
      <c r="AD194" s="14"/>
      <c r="AE194" s="14"/>
      <c r="AT194" s="284" t="s">
        <v>170</v>
      </c>
      <c r="AU194" s="284" t="s">
        <v>137</v>
      </c>
      <c r="AV194" s="14" t="s">
        <v>169</v>
      </c>
      <c r="AW194" s="14" t="s">
        <v>5</v>
      </c>
      <c r="AX194" s="14" t="s">
        <v>85</v>
      </c>
      <c r="AY194" s="284" t="s">
        <v>163</v>
      </c>
    </row>
    <row r="195" s="2" customFormat="1" ht="37.8" customHeight="1">
      <c r="A195" s="38"/>
      <c r="B195" s="39"/>
      <c r="C195" s="247" t="s">
        <v>241</v>
      </c>
      <c r="D195" s="247" t="s">
        <v>165</v>
      </c>
      <c r="E195" s="248" t="s">
        <v>242</v>
      </c>
      <c r="F195" s="249" t="s">
        <v>243</v>
      </c>
      <c r="G195" s="250" t="s">
        <v>234</v>
      </c>
      <c r="H195" s="251">
        <v>3</v>
      </c>
      <c r="I195" s="252"/>
      <c r="J195" s="252"/>
      <c r="K195" s="251">
        <f>ROUND(P195*H195,3)</f>
        <v>0</v>
      </c>
      <c r="L195" s="253"/>
      <c r="M195" s="44"/>
      <c r="N195" s="254" t="s">
        <v>1</v>
      </c>
      <c r="O195" s="255" t="s">
        <v>41</v>
      </c>
      <c r="P195" s="256">
        <f>I195+J195</f>
        <v>0</v>
      </c>
      <c r="Q195" s="256">
        <f>ROUND(I195*H195,3)</f>
        <v>0</v>
      </c>
      <c r="R195" s="256">
        <f>ROUND(J195*H195,3)</f>
        <v>0</v>
      </c>
      <c r="S195" s="97"/>
      <c r="T195" s="257">
        <f>S195*H195</f>
        <v>0</v>
      </c>
      <c r="U195" s="257">
        <v>0</v>
      </c>
      <c r="V195" s="257">
        <f>U195*H195</f>
        <v>0</v>
      </c>
      <c r="W195" s="257">
        <v>0</v>
      </c>
      <c r="X195" s="258">
        <f>W195*H195</f>
        <v>0</v>
      </c>
      <c r="Y195" s="38"/>
      <c r="Z195" s="38"/>
      <c r="AA195" s="38"/>
      <c r="AB195" s="38"/>
      <c r="AC195" s="38"/>
      <c r="AD195" s="38"/>
      <c r="AE195" s="38"/>
      <c r="AR195" s="259" t="s">
        <v>169</v>
      </c>
      <c r="AT195" s="259" t="s">
        <v>165</v>
      </c>
      <c r="AU195" s="259" t="s">
        <v>137</v>
      </c>
      <c r="AY195" s="17" t="s">
        <v>163</v>
      </c>
      <c r="BE195" s="260">
        <f>IF(O195="základná",K195,0)</f>
        <v>0</v>
      </c>
      <c r="BF195" s="260">
        <f>IF(O195="znížená",K195,0)</f>
        <v>0</v>
      </c>
      <c r="BG195" s="260">
        <f>IF(O195="zákl. prenesená",K195,0)</f>
        <v>0</v>
      </c>
      <c r="BH195" s="260">
        <f>IF(O195="zníž. prenesená",K195,0)</f>
        <v>0</v>
      </c>
      <c r="BI195" s="260">
        <f>IF(O195="nulová",K195,0)</f>
        <v>0</v>
      </c>
      <c r="BJ195" s="17" t="s">
        <v>137</v>
      </c>
      <c r="BK195" s="261">
        <f>ROUND(P195*H195,3)</f>
        <v>0</v>
      </c>
      <c r="BL195" s="17" t="s">
        <v>169</v>
      </c>
      <c r="BM195" s="259" t="s">
        <v>244</v>
      </c>
    </row>
    <row r="196" s="2" customFormat="1" ht="37.8" customHeight="1">
      <c r="A196" s="38"/>
      <c r="B196" s="39"/>
      <c r="C196" s="247" t="s">
        <v>206</v>
      </c>
      <c r="D196" s="247" t="s">
        <v>165</v>
      </c>
      <c r="E196" s="248" t="s">
        <v>245</v>
      </c>
      <c r="F196" s="249" t="s">
        <v>246</v>
      </c>
      <c r="G196" s="250" t="s">
        <v>234</v>
      </c>
      <c r="H196" s="251">
        <v>1</v>
      </c>
      <c r="I196" s="252"/>
      <c r="J196" s="252"/>
      <c r="K196" s="251">
        <f>ROUND(P196*H196,3)</f>
        <v>0</v>
      </c>
      <c r="L196" s="253"/>
      <c r="M196" s="44"/>
      <c r="N196" s="254" t="s">
        <v>1</v>
      </c>
      <c r="O196" s="255" t="s">
        <v>41</v>
      </c>
      <c r="P196" s="256">
        <f>I196+J196</f>
        <v>0</v>
      </c>
      <c r="Q196" s="256">
        <f>ROUND(I196*H196,3)</f>
        <v>0</v>
      </c>
      <c r="R196" s="256">
        <f>ROUND(J196*H196,3)</f>
        <v>0</v>
      </c>
      <c r="S196" s="97"/>
      <c r="T196" s="257">
        <f>S196*H196</f>
        <v>0</v>
      </c>
      <c r="U196" s="257">
        <v>0</v>
      </c>
      <c r="V196" s="257">
        <f>U196*H196</f>
        <v>0</v>
      </c>
      <c r="W196" s="257">
        <v>0</v>
      </c>
      <c r="X196" s="258">
        <f>W196*H196</f>
        <v>0</v>
      </c>
      <c r="Y196" s="38"/>
      <c r="Z196" s="38"/>
      <c r="AA196" s="38"/>
      <c r="AB196" s="38"/>
      <c r="AC196" s="38"/>
      <c r="AD196" s="38"/>
      <c r="AE196" s="38"/>
      <c r="AR196" s="259" t="s">
        <v>169</v>
      </c>
      <c r="AT196" s="259" t="s">
        <v>165</v>
      </c>
      <c r="AU196" s="259" t="s">
        <v>137</v>
      </c>
      <c r="AY196" s="17" t="s">
        <v>163</v>
      </c>
      <c r="BE196" s="260">
        <f>IF(O196="základná",K196,0)</f>
        <v>0</v>
      </c>
      <c r="BF196" s="260">
        <f>IF(O196="znížená",K196,0)</f>
        <v>0</v>
      </c>
      <c r="BG196" s="260">
        <f>IF(O196="zákl. prenesená",K196,0)</f>
        <v>0</v>
      </c>
      <c r="BH196" s="260">
        <f>IF(O196="zníž. prenesená",K196,0)</f>
        <v>0</v>
      </c>
      <c r="BI196" s="260">
        <f>IF(O196="nulová",K196,0)</f>
        <v>0</v>
      </c>
      <c r="BJ196" s="17" t="s">
        <v>137</v>
      </c>
      <c r="BK196" s="261">
        <f>ROUND(P196*H196,3)</f>
        <v>0</v>
      </c>
      <c r="BL196" s="17" t="s">
        <v>169</v>
      </c>
      <c r="BM196" s="259" t="s">
        <v>247</v>
      </c>
    </row>
    <row r="197" s="2" customFormat="1" ht="37.8" customHeight="1">
      <c r="A197" s="38"/>
      <c r="B197" s="39"/>
      <c r="C197" s="247" t="s">
        <v>248</v>
      </c>
      <c r="D197" s="247" t="s">
        <v>165</v>
      </c>
      <c r="E197" s="248" t="s">
        <v>249</v>
      </c>
      <c r="F197" s="249" t="s">
        <v>250</v>
      </c>
      <c r="G197" s="250" t="s">
        <v>234</v>
      </c>
      <c r="H197" s="251">
        <v>1</v>
      </c>
      <c r="I197" s="252"/>
      <c r="J197" s="252"/>
      <c r="K197" s="251">
        <f>ROUND(P197*H197,3)</f>
        <v>0</v>
      </c>
      <c r="L197" s="253"/>
      <c r="M197" s="44"/>
      <c r="N197" s="254" t="s">
        <v>1</v>
      </c>
      <c r="O197" s="255" t="s">
        <v>41</v>
      </c>
      <c r="P197" s="256">
        <f>I197+J197</f>
        <v>0</v>
      </c>
      <c r="Q197" s="256">
        <f>ROUND(I197*H197,3)</f>
        <v>0</v>
      </c>
      <c r="R197" s="256">
        <f>ROUND(J197*H197,3)</f>
        <v>0</v>
      </c>
      <c r="S197" s="97"/>
      <c r="T197" s="257">
        <f>S197*H197</f>
        <v>0</v>
      </c>
      <c r="U197" s="257">
        <v>0</v>
      </c>
      <c r="V197" s="257">
        <f>U197*H197</f>
        <v>0</v>
      </c>
      <c r="W197" s="257">
        <v>0</v>
      </c>
      <c r="X197" s="258">
        <f>W197*H197</f>
        <v>0</v>
      </c>
      <c r="Y197" s="38"/>
      <c r="Z197" s="38"/>
      <c r="AA197" s="38"/>
      <c r="AB197" s="38"/>
      <c r="AC197" s="38"/>
      <c r="AD197" s="38"/>
      <c r="AE197" s="38"/>
      <c r="AR197" s="259" t="s">
        <v>169</v>
      </c>
      <c r="AT197" s="259" t="s">
        <v>165</v>
      </c>
      <c r="AU197" s="259" t="s">
        <v>137</v>
      </c>
      <c r="AY197" s="17" t="s">
        <v>163</v>
      </c>
      <c r="BE197" s="260">
        <f>IF(O197="základná",K197,0)</f>
        <v>0</v>
      </c>
      <c r="BF197" s="260">
        <f>IF(O197="znížená",K197,0)</f>
        <v>0</v>
      </c>
      <c r="BG197" s="260">
        <f>IF(O197="zákl. prenesená",K197,0)</f>
        <v>0</v>
      </c>
      <c r="BH197" s="260">
        <f>IF(O197="zníž. prenesená",K197,0)</f>
        <v>0</v>
      </c>
      <c r="BI197" s="260">
        <f>IF(O197="nulová",K197,0)</f>
        <v>0</v>
      </c>
      <c r="BJ197" s="17" t="s">
        <v>137</v>
      </c>
      <c r="BK197" s="261">
        <f>ROUND(P197*H197,3)</f>
        <v>0</v>
      </c>
      <c r="BL197" s="17" t="s">
        <v>169</v>
      </c>
      <c r="BM197" s="259" t="s">
        <v>251</v>
      </c>
    </row>
    <row r="198" s="2" customFormat="1" ht="37.8" customHeight="1">
      <c r="A198" s="38"/>
      <c r="B198" s="39"/>
      <c r="C198" s="247" t="s">
        <v>214</v>
      </c>
      <c r="D198" s="247" t="s">
        <v>165</v>
      </c>
      <c r="E198" s="248" t="s">
        <v>252</v>
      </c>
      <c r="F198" s="249" t="s">
        <v>253</v>
      </c>
      <c r="G198" s="250" t="s">
        <v>234</v>
      </c>
      <c r="H198" s="251">
        <v>2</v>
      </c>
      <c r="I198" s="252"/>
      <c r="J198" s="252"/>
      <c r="K198" s="251">
        <f>ROUND(P198*H198,3)</f>
        <v>0</v>
      </c>
      <c r="L198" s="253"/>
      <c r="M198" s="44"/>
      <c r="N198" s="254" t="s">
        <v>1</v>
      </c>
      <c r="O198" s="255" t="s">
        <v>41</v>
      </c>
      <c r="P198" s="256">
        <f>I198+J198</f>
        <v>0</v>
      </c>
      <c r="Q198" s="256">
        <f>ROUND(I198*H198,3)</f>
        <v>0</v>
      </c>
      <c r="R198" s="256">
        <f>ROUND(J198*H198,3)</f>
        <v>0</v>
      </c>
      <c r="S198" s="97"/>
      <c r="T198" s="257">
        <f>S198*H198</f>
        <v>0</v>
      </c>
      <c r="U198" s="257">
        <v>0</v>
      </c>
      <c r="V198" s="257">
        <f>U198*H198</f>
        <v>0</v>
      </c>
      <c r="W198" s="257">
        <v>0</v>
      </c>
      <c r="X198" s="258">
        <f>W198*H198</f>
        <v>0</v>
      </c>
      <c r="Y198" s="38"/>
      <c r="Z198" s="38"/>
      <c r="AA198" s="38"/>
      <c r="AB198" s="38"/>
      <c r="AC198" s="38"/>
      <c r="AD198" s="38"/>
      <c r="AE198" s="38"/>
      <c r="AR198" s="259" t="s">
        <v>169</v>
      </c>
      <c r="AT198" s="259" t="s">
        <v>165</v>
      </c>
      <c r="AU198" s="259" t="s">
        <v>137</v>
      </c>
      <c r="AY198" s="17" t="s">
        <v>163</v>
      </c>
      <c r="BE198" s="260">
        <f>IF(O198="základná",K198,0)</f>
        <v>0</v>
      </c>
      <c r="BF198" s="260">
        <f>IF(O198="znížená",K198,0)</f>
        <v>0</v>
      </c>
      <c r="BG198" s="260">
        <f>IF(O198="zákl. prenesená",K198,0)</f>
        <v>0</v>
      </c>
      <c r="BH198" s="260">
        <f>IF(O198="zníž. prenesená",K198,0)</f>
        <v>0</v>
      </c>
      <c r="BI198" s="260">
        <f>IF(O198="nulová",K198,0)</f>
        <v>0</v>
      </c>
      <c r="BJ198" s="17" t="s">
        <v>137</v>
      </c>
      <c r="BK198" s="261">
        <f>ROUND(P198*H198,3)</f>
        <v>0</v>
      </c>
      <c r="BL198" s="17" t="s">
        <v>169</v>
      </c>
      <c r="BM198" s="259" t="s">
        <v>254</v>
      </c>
    </row>
    <row r="199" s="2" customFormat="1" ht="16.5" customHeight="1">
      <c r="A199" s="38"/>
      <c r="B199" s="39"/>
      <c r="C199" s="247" t="s">
        <v>255</v>
      </c>
      <c r="D199" s="247" t="s">
        <v>165</v>
      </c>
      <c r="E199" s="248" t="s">
        <v>256</v>
      </c>
      <c r="F199" s="249" t="s">
        <v>257</v>
      </c>
      <c r="G199" s="250" t="s">
        <v>168</v>
      </c>
      <c r="H199" s="251">
        <v>0.76300000000000001</v>
      </c>
      <c r="I199" s="252"/>
      <c r="J199" s="252"/>
      <c r="K199" s="251">
        <f>ROUND(P199*H199,3)</f>
        <v>0</v>
      </c>
      <c r="L199" s="253"/>
      <c r="M199" s="44"/>
      <c r="N199" s="254" t="s">
        <v>1</v>
      </c>
      <c r="O199" s="255" t="s">
        <v>41</v>
      </c>
      <c r="P199" s="256">
        <f>I199+J199</f>
        <v>0</v>
      </c>
      <c r="Q199" s="256">
        <f>ROUND(I199*H199,3)</f>
        <v>0</v>
      </c>
      <c r="R199" s="256">
        <f>ROUND(J199*H199,3)</f>
        <v>0</v>
      </c>
      <c r="S199" s="97"/>
      <c r="T199" s="257">
        <f>S199*H199</f>
        <v>0</v>
      </c>
      <c r="U199" s="257">
        <v>0</v>
      </c>
      <c r="V199" s="257">
        <f>U199*H199</f>
        <v>0</v>
      </c>
      <c r="W199" s="257">
        <v>0</v>
      </c>
      <c r="X199" s="258">
        <f>W199*H199</f>
        <v>0</v>
      </c>
      <c r="Y199" s="38"/>
      <c r="Z199" s="38"/>
      <c r="AA199" s="38"/>
      <c r="AB199" s="38"/>
      <c r="AC199" s="38"/>
      <c r="AD199" s="38"/>
      <c r="AE199" s="38"/>
      <c r="AR199" s="259" t="s">
        <v>169</v>
      </c>
      <c r="AT199" s="259" t="s">
        <v>165</v>
      </c>
      <c r="AU199" s="259" t="s">
        <v>137</v>
      </c>
      <c r="AY199" s="17" t="s">
        <v>163</v>
      </c>
      <c r="BE199" s="260">
        <f>IF(O199="základná",K199,0)</f>
        <v>0</v>
      </c>
      <c r="BF199" s="260">
        <f>IF(O199="znížená",K199,0)</f>
        <v>0</v>
      </c>
      <c r="BG199" s="260">
        <f>IF(O199="zákl. prenesená",K199,0)</f>
        <v>0</v>
      </c>
      <c r="BH199" s="260">
        <f>IF(O199="zníž. prenesená",K199,0)</f>
        <v>0</v>
      </c>
      <c r="BI199" s="260">
        <f>IF(O199="nulová",K199,0)</f>
        <v>0</v>
      </c>
      <c r="BJ199" s="17" t="s">
        <v>137</v>
      </c>
      <c r="BK199" s="261">
        <f>ROUND(P199*H199,3)</f>
        <v>0</v>
      </c>
      <c r="BL199" s="17" t="s">
        <v>169</v>
      </c>
      <c r="BM199" s="259" t="s">
        <v>258</v>
      </c>
    </row>
    <row r="200" s="13" customFormat="1">
      <c r="A200" s="13"/>
      <c r="B200" s="262"/>
      <c r="C200" s="263"/>
      <c r="D200" s="264" t="s">
        <v>170</v>
      </c>
      <c r="E200" s="265" t="s">
        <v>1</v>
      </c>
      <c r="F200" s="266" t="s">
        <v>259</v>
      </c>
      <c r="G200" s="263"/>
      <c r="H200" s="267">
        <v>0.76300000000000001</v>
      </c>
      <c r="I200" s="268"/>
      <c r="J200" s="268"/>
      <c r="K200" s="263"/>
      <c r="L200" s="263"/>
      <c r="M200" s="269"/>
      <c r="N200" s="270"/>
      <c r="O200" s="271"/>
      <c r="P200" s="271"/>
      <c r="Q200" s="271"/>
      <c r="R200" s="271"/>
      <c r="S200" s="271"/>
      <c r="T200" s="271"/>
      <c r="U200" s="271"/>
      <c r="V200" s="271"/>
      <c r="W200" s="271"/>
      <c r="X200" s="272"/>
      <c r="Y200" s="13"/>
      <c r="Z200" s="13"/>
      <c r="AA200" s="13"/>
      <c r="AB200" s="13"/>
      <c r="AC200" s="13"/>
      <c r="AD200" s="13"/>
      <c r="AE200" s="13"/>
      <c r="AT200" s="273" t="s">
        <v>170</v>
      </c>
      <c r="AU200" s="273" t="s">
        <v>137</v>
      </c>
      <c r="AV200" s="13" t="s">
        <v>137</v>
      </c>
      <c r="AW200" s="13" t="s">
        <v>5</v>
      </c>
      <c r="AX200" s="13" t="s">
        <v>77</v>
      </c>
      <c r="AY200" s="273" t="s">
        <v>163</v>
      </c>
    </row>
    <row r="201" s="14" customFormat="1">
      <c r="A201" s="14"/>
      <c r="B201" s="274"/>
      <c r="C201" s="275"/>
      <c r="D201" s="264" t="s">
        <v>170</v>
      </c>
      <c r="E201" s="276" t="s">
        <v>1</v>
      </c>
      <c r="F201" s="277" t="s">
        <v>173</v>
      </c>
      <c r="G201" s="275"/>
      <c r="H201" s="278">
        <v>0.76300000000000001</v>
      </c>
      <c r="I201" s="279"/>
      <c r="J201" s="279"/>
      <c r="K201" s="275"/>
      <c r="L201" s="275"/>
      <c r="M201" s="280"/>
      <c r="N201" s="281"/>
      <c r="O201" s="282"/>
      <c r="P201" s="282"/>
      <c r="Q201" s="282"/>
      <c r="R201" s="282"/>
      <c r="S201" s="282"/>
      <c r="T201" s="282"/>
      <c r="U201" s="282"/>
      <c r="V201" s="282"/>
      <c r="W201" s="282"/>
      <c r="X201" s="283"/>
      <c r="Y201" s="14"/>
      <c r="Z201" s="14"/>
      <c r="AA201" s="14"/>
      <c r="AB201" s="14"/>
      <c r="AC201" s="14"/>
      <c r="AD201" s="14"/>
      <c r="AE201" s="14"/>
      <c r="AT201" s="284" t="s">
        <v>170</v>
      </c>
      <c r="AU201" s="284" t="s">
        <v>137</v>
      </c>
      <c r="AV201" s="14" t="s">
        <v>169</v>
      </c>
      <c r="AW201" s="14" t="s">
        <v>5</v>
      </c>
      <c r="AX201" s="14" t="s">
        <v>85</v>
      </c>
      <c r="AY201" s="284" t="s">
        <v>163</v>
      </c>
    </row>
    <row r="202" s="2" customFormat="1" ht="49.05" customHeight="1">
      <c r="A202" s="38"/>
      <c r="B202" s="39"/>
      <c r="C202" s="247" t="s">
        <v>218</v>
      </c>
      <c r="D202" s="247" t="s">
        <v>165</v>
      </c>
      <c r="E202" s="248" t="s">
        <v>260</v>
      </c>
      <c r="F202" s="249" t="s">
        <v>261</v>
      </c>
      <c r="G202" s="250" t="s">
        <v>213</v>
      </c>
      <c r="H202" s="251">
        <v>7.7430000000000003</v>
      </c>
      <c r="I202" s="252"/>
      <c r="J202" s="252"/>
      <c r="K202" s="251">
        <f>ROUND(P202*H202,3)</f>
        <v>0</v>
      </c>
      <c r="L202" s="253"/>
      <c r="M202" s="44"/>
      <c r="N202" s="254" t="s">
        <v>1</v>
      </c>
      <c r="O202" s="255" t="s">
        <v>41</v>
      </c>
      <c r="P202" s="256">
        <f>I202+J202</f>
        <v>0</v>
      </c>
      <c r="Q202" s="256">
        <f>ROUND(I202*H202,3)</f>
        <v>0</v>
      </c>
      <c r="R202" s="256">
        <f>ROUND(J202*H202,3)</f>
        <v>0</v>
      </c>
      <c r="S202" s="97"/>
      <c r="T202" s="257">
        <f>S202*H202</f>
        <v>0</v>
      </c>
      <c r="U202" s="257">
        <v>0</v>
      </c>
      <c r="V202" s="257">
        <f>U202*H202</f>
        <v>0</v>
      </c>
      <c r="W202" s="257">
        <v>0</v>
      </c>
      <c r="X202" s="258">
        <f>W202*H202</f>
        <v>0</v>
      </c>
      <c r="Y202" s="38"/>
      <c r="Z202" s="38"/>
      <c r="AA202" s="38"/>
      <c r="AB202" s="38"/>
      <c r="AC202" s="38"/>
      <c r="AD202" s="38"/>
      <c r="AE202" s="38"/>
      <c r="AR202" s="259" t="s">
        <v>169</v>
      </c>
      <c r="AT202" s="259" t="s">
        <v>165</v>
      </c>
      <c r="AU202" s="259" t="s">
        <v>137</v>
      </c>
      <c r="AY202" s="17" t="s">
        <v>163</v>
      </c>
      <c r="BE202" s="260">
        <f>IF(O202="základná",K202,0)</f>
        <v>0</v>
      </c>
      <c r="BF202" s="260">
        <f>IF(O202="znížená",K202,0)</f>
        <v>0</v>
      </c>
      <c r="BG202" s="260">
        <f>IF(O202="zákl. prenesená",K202,0)</f>
        <v>0</v>
      </c>
      <c r="BH202" s="260">
        <f>IF(O202="zníž. prenesená",K202,0)</f>
        <v>0</v>
      </c>
      <c r="BI202" s="260">
        <f>IF(O202="nulová",K202,0)</f>
        <v>0</v>
      </c>
      <c r="BJ202" s="17" t="s">
        <v>137</v>
      </c>
      <c r="BK202" s="261">
        <f>ROUND(P202*H202,3)</f>
        <v>0</v>
      </c>
      <c r="BL202" s="17" t="s">
        <v>169</v>
      </c>
      <c r="BM202" s="259" t="s">
        <v>262</v>
      </c>
    </row>
    <row r="203" s="13" customFormat="1">
      <c r="A203" s="13"/>
      <c r="B203" s="262"/>
      <c r="C203" s="263"/>
      <c r="D203" s="264" t="s">
        <v>170</v>
      </c>
      <c r="E203" s="265" t="s">
        <v>1</v>
      </c>
      <c r="F203" s="266" t="s">
        <v>263</v>
      </c>
      <c r="G203" s="263"/>
      <c r="H203" s="267">
        <v>7.7430000000000003</v>
      </c>
      <c r="I203" s="268"/>
      <c r="J203" s="268"/>
      <c r="K203" s="263"/>
      <c r="L203" s="263"/>
      <c r="M203" s="269"/>
      <c r="N203" s="270"/>
      <c r="O203" s="271"/>
      <c r="P203" s="271"/>
      <c r="Q203" s="271"/>
      <c r="R203" s="271"/>
      <c r="S203" s="271"/>
      <c r="T203" s="271"/>
      <c r="U203" s="271"/>
      <c r="V203" s="271"/>
      <c r="W203" s="271"/>
      <c r="X203" s="272"/>
      <c r="Y203" s="13"/>
      <c r="Z203" s="13"/>
      <c r="AA203" s="13"/>
      <c r="AB203" s="13"/>
      <c r="AC203" s="13"/>
      <c r="AD203" s="13"/>
      <c r="AE203" s="13"/>
      <c r="AT203" s="273" t="s">
        <v>170</v>
      </c>
      <c r="AU203" s="273" t="s">
        <v>137</v>
      </c>
      <c r="AV203" s="13" t="s">
        <v>137</v>
      </c>
      <c r="AW203" s="13" t="s">
        <v>5</v>
      </c>
      <c r="AX203" s="13" t="s">
        <v>77</v>
      </c>
      <c r="AY203" s="273" t="s">
        <v>163</v>
      </c>
    </row>
    <row r="204" s="14" customFormat="1">
      <c r="A204" s="14"/>
      <c r="B204" s="274"/>
      <c r="C204" s="275"/>
      <c r="D204" s="264" t="s">
        <v>170</v>
      </c>
      <c r="E204" s="276" t="s">
        <v>1</v>
      </c>
      <c r="F204" s="277" t="s">
        <v>173</v>
      </c>
      <c r="G204" s="275"/>
      <c r="H204" s="278">
        <v>7.7430000000000003</v>
      </c>
      <c r="I204" s="279"/>
      <c r="J204" s="279"/>
      <c r="K204" s="275"/>
      <c r="L204" s="275"/>
      <c r="M204" s="280"/>
      <c r="N204" s="281"/>
      <c r="O204" s="282"/>
      <c r="P204" s="282"/>
      <c r="Q204" s="282"/>
      <c r="R204" s="282"/>
      <c r="S204" s="282"/>
      <c r="T204" s="282"/>
      <c r="U204" s="282"/>
      <c r="V204" s="282"/>
      <c r="W204" s="282"/>
      <c r="X204" s="283"/>
      <c r="Y204" s="14"/>
      <c r="Z204" s="14"/>
      <c r="AA204" s="14"/>
      <c r="AB204" s="14"/>
      <c r="AC204" s="14"/>
      <c r="AD204" s="14"/>
      <c r="AE204" s="14"/>
      <c r="AT204" s="284" t="s">
        <v>170</v>
      </c>
      <c r="AU204" s="284" t="s">
        <v>137</v>
      </c>
      <c r="AV204" s="14" t="s">
        <v>169</v>
      </c>
      <c r="AW204" s="14" t="s">
        <v>5</v>
      </c>
      <c r="AX204" s="14" t="s">
        <v>85</v>
      </c>
      <c r="AY204" s="284" t="s">
        <v>163</v>
      </c>
    </row>
    <row r="205" s="2" customFormat="1" ht="49.05" customHeight="1">
      <c r="A205" s="38"/>
      <c r="B205" s="39"/>
      <c r="C205" s="247" t="s">
        <v>264</v>
      </c>
      <c r="D205" s="247" t="s">
        <v>165</v>
      </c>
      <c r="E205" s="248" t="s">
        <v>265</v>
      </c>
      <c r="F205" s="249" t="s">
        <v>266</v>
      </c>
      <c r="G205" s="250" t="s">
        <v>213</v>
      </c>
      <c r="H205" s="251">
        <v>7.7430000000000003</v>
      </c>
      <c r="I205" s="252"/>
      <c r="J205" s="252"/>
      <c r="K205" s="251">
        <f>ROUND(P205*H205,3)</f>
        <v>0</v>
      </c>
      <c r="L205" s="253"/>
      <c r="M205" s="44"/>
      <c r="N205" s="254" t="s">
        <v>1</v>
      </c>
      <c r="O205" s="255" t="s">
        <v>41</v>
      </c>
      <c r="P205" s="256">
        <f>I205+J205</f>
        <v>0</v>
      </c>
      <c r="Q205" s="256">
        <f>ROUND(I205*H205,3)</f>
        <v>0</v>
      </c>
      <c r="R205" s="256">
        <f>ROUND(J205*H205,3)</f>
        <v>0</v>
      </c>
      <c r="S205" s="97"/>
      <c r="T205" s="257">
        <f>S205*H205</f>
        <v>0</v>
      </c>
      <c r="U205" s="257">
        <v>0</v>
      </c>
      <c r="V205" s="257">
        <f>U205*H205</f>
        <v>0</v>
      </c>
      <c r="W205" s="257">
        <v>0</v>
      </c>
      <c r="X205" s="258">
        <f>W205*H205</f>
        <v>0</v>
      </c>
      <c r="Y205" s="38"/>
      <c r="Z205" s="38"/>
      <c r="AA205" s="38"/>
      <c r="AB205" s="38"/>
      <c r="AC205" s="38"/>
      <c r="AD205" s="38"/>
      <c r="AE205" s="38"/>
      <c r="AR205" s="259" t="s">
        <v>169</v>
      </c>
      <c r="AT205" s="259" t="s">
        <v>165</v>
      </c>
      <c r="AU205" s="259" t="s">
        <v>137</v>
      </c>
      <c r="AY205" s="17" t="s">
        <v>163</v>
      </c>
      <c r="BE205" s="260">
        <f>IF(O205="základná",K205,0)</f>
        <v>0</v>
      </c>
      <c r="BF205" s="260">
        <f>IF(O205="znížená",K205,0)</f>
        <v>0</v>
      </c>
      <c r="BG205" s="260">
        <f>IF(O205="zákl. prenesená",K205,0)</f>
        <v>0</v>
      </c>
      <c r="BH205" s="260">
        <f>IF(O205="zníž. prenesená",K205,0)</f>
        <v>0</v>
      </c>
      <c r="BI205" s="260">
        <f>IF(O205="nulová",K205,0)</f>
        <v>0</v>
      </c>
      <c r="BJ205" s="17" t="s">
        <v>137</v>
      </c>
      <c r="BK205" s="261">
        <f>ROUND(P205*H205,3)</f>
        <v>0</v>
      </c>
      <c r="BL205" s="17" t="s">
        <v>169</v>
      </c>
      <c r="BM205" s="259" t="s">
        <v>267</v>
      </c>
    </row>
    <row r="206" s="2" customFormat="1" ht="21.75" customHeight="1">
      <c r="A206" s="38"/>
      <c r="B206" s="39"/>
      <c r="C206" s="247" t="s">
        <v>224</v>
      </c>
      <c r="D206" s="247" t="s">
        <v>165</v>
      </c>
      <c r="E206" s="248" t="s">
        <v>268</v>
      </c>
      <c r="F206" s="249" t="s">
        <v>269</v>
      </c>
      <c r="G206" s="250" t="s">
        <v>195</v>
      </c>
      <c r="H206" s="251">
        <v>0.082000000000000003</v>
      </c>
      <c r="I206" s="252"/>
      <c r="J206" s="252"/>
      <c r="K206" s="251">
        <f>ROUND(P206*H206,3)</f>
        <v>0</v>
      </c>
      <c r="L206" s="253"/>
      <c r="M206" s="44"/>
      <c r="N206" s="254" t="s">
        <v>1</v>
      </c>
      <c r="O206" s="255" t="s">
        <v>41</v>
      </c>
      <c r="P206" s="256">
        <f>I206+J206</f>
        <v>0</v>
      </c>
      <c r="Q206" s="256">
        <f>ROUND(I206*H206,3)</f>
        <v>0</v>
      </c>
      <c r="R206" s="256">
        <f>ROUND(J206*H206,3)</f>
        <v>0</v>
      </c>
      <c r="S206" s="97"/>
      <c r="T206" s="257">
        <f>S206*H206</f>
        <v>0</v>
      </c>
      <c r="U206" s="257">
        <v>0</v>
      </c>
      <c r="V206" s="257">
        <f>U206*H206</f>
        <v>0</v>
      </c>
      <c r="W206" s="257">
        <v>0</v>
      </c>
      <c r="X206" s="258">
        <f>W206*H206</f>
        <v>0</v>
      </c>
      <c r="Y206" s="38"/>
      <c r="Z206" s="38"/>
      <c r="AA206" s="38"/>
      <c r="AB206" s="38"/>
      <c r="AC206" s="38"/>
      <c r="AD206" s="38"/>
      <c r="AE206" s="38"/>
      <c r="AR206" s="259" t="s">
        <v>169</v>
      </c>
      <c r="AT206" s="259" t="s">
        <v>165</v>
      </c>
      <c r="AU206" s="259" t="s">
        <v>137</v>
      </c>
      <c r="AY206" s="17" t="s">
        <v>163</v>
      </c>
      <c r="BE206" s="260">
        <f>IF(O206="základná",K206,0)</f>
        <v>0</v>
      </c>
      <c r="BF206" s="260">
        <f>IF(O206="znížená",K206,0)</f>
        <v>0</v>
      </c>
      <c r="BG206" s="260">
        <f>IF(O206="zákl. prenesená",K206,0)</f>
        <v>0</v>
      </c>
      <c r="BH206" s="260">
        <f>IF(O206="zníž. prenesená",K206,0)</f>
        <v>0</v>
      </c>
      <c r="BI206" s="260">
        <f>IF(O206="nulová",K206,0)</f>
        <v>0</v>
      </c>
      <c r="BJ206" s="17" t="s">
        <v>137</v>
      </c>
      <c r="BK206" s="261">
        <f>ROUND(P206*H206,3)</f>
        <v>0</v>
      </c>
      <c r="BL206" s="17" t="s">
        <v>169</v>
      </c>
      <c r="BM206" s="259" t="s">
        <v>270</v>
      </c>
    </row>
    <row r="207" s="13" customFormat="1">
      <c r="A207" s="13"/>
      <c r="B207" s="262"/>
      <c r="C207" s="263"/>
      <c r="D207" s="264" t="s">
        <v>170</v>
      </c>
      <c r="E207" s="265" t="s">
        <v>1</v>
      </c>
      <c r="F207" s="266" t="s">
        <v>271</v>
      </c>
      <c r="G207" s="263"/>
      <c r="H207" s="267">
        <v>0.082000000000000003</v>
      </c>
      <c r="I207" s="268"/>
      <c r="J207" s="268"/>
      <c r="K207" s="263"/>
      <c r="L207" s="263"/>
      <c r="M207" s="269"/>
      <c r="N207" s="270"/>
      <c r="O207" s="271"/>
      <c r="P207" s="271"/>
      <c r="Q207" s="271"/>
      <c r="R207" s="271"/>
      <c r="S207" s="271"/>
      <c r="T207" s="271"/>
      <c r="U207" s="271"/>
      <c r="V207" s="271"/>
      <c r="W207" s="271"/>
      <c r="X207" s="272"/>
      <c r="Y207" s="13"/>
      <c r="Z207" s="13"/>
      <c r="AA207" s="13"/>
      <c r="AB207" s="13"/>
      <c r="AC207" s="13"/>
      <c r="AD207" s="13"/>
      <c r="AE207" s="13"/>
      <c r="AT207" s="273" t="s">
        <v>170</v>
      </c>
      <c r="AU207" s="273" t="s">
        <v>137</v>
      </c>
      <c r="AV207" s="13" t="s">
        <v>137</v>
      </c>
      <c r="AW207" s="13" t="s">
        <v>5</v>
      </c>
      <c r="AX207" s="13" t="s">
        <v>77</v>
      </c>
      <c r="AY207" s="273" t="s">
        <v>163</v>
      </c>
    </row>
    <row r="208" s="14" customFormat="1">
      <c r="A208" s="14"/>
      <c r="B208" s="274"/>
      <c r="C208" s="275"/>
      <c r="D208" s="264" t="s">
        <v>170</v>
      </c>
      <c r="E208" s="276" t="s">
        <v>1</v>
      </c>
      <c r="F208" s="277" t="s">
        <v>173</v>
      </c>
      <c r="G208" s="275"/>
      <c r="H208" s="278">
        <v>0.082000000000000003</v>
      </c>
      <c r="I208" s="279"/>
      <c r="J208" s="279"/>
      <c r="K208" s="275"/>
      <c r="L208" s="275"/>
      <c r="M208" s="280"/>
      <c r="N208" s="281"/>
      <c r="O208" s="282"/>
      <c r="P208" s="282"/>
      <c r="Q208" s="282"/>
      <c r="R208" s="282"/>
      <c r="S208" s="282"/>
      <c r="T208" s="282"/>
      <c r="U208" s="282"/>
      <c r="V208" s="282"/>
      <c r="W208" s="282"/>
      <c r="X208" s="283"/>
      <c r="Y208" s="14"/>
      <c r="Z208" s="14"/>
      <c r="AA208" s="14"/>
      <c r="AB208" s="14"/>
      <c r="AC208" s="14"/>
      <c r="AD208" s="14"/>
      <c r="AE208" s="14"/>
      <c r="AT208" s="284" t="s">
        <v>170</v>
      </c>
      <c r="AU208" s="284" t="s">
        <v>137</v>
      </c>
      <c r="AV208" s="14" t="s">
        <v>169</v>
      </c>
      <c r="AW208" s="14" t="s">
        <v>5</v>
      </c>
      <c r="AX208" s="14" t="s">
        <v>85</v>
      </c>
      <c r="AY208" s="284" t="s">
        <v>163</v>
      </c>
    </row>
    <row r="209" s="2" customFormat="1" ht="21.75" customHeight="1">
      <c r="A209" s="38"/>
      <c r="B209" s="39"/>
      <c r="C209" s="247" t="s">
        <v>8</v>
      </c>
      <c r="D209" s="247" t="s">
        <v>165</v>
      </c>
      <c r="E209" s="248" t="s">
        <v>272</v>
      </c>
      <c r="F209" s="249" t="s">
        <v>273</v>
      </c>
      <c r="G209" s="250" t="s">
        <v>168</v>
      </c>
      <c r="H209" s="251">
        <v>10.987</v>
      </c>
      <c r="I209" s="252"/>
      <c r="J209" s="252"/>
      <c r="K209" s="251">
        <f>ROUND(P209*H209,3)</f>
        <v>0</v>
      </c>
      <c r="L209" s="253"/>
      <c r="M209" s="44"/>
      <c r="N209" s="254" t="s">
        <v>1</v>
      </c>
      <c r="O209" s="255" t="s">
        <v>41</v>
      </c>
      <c r="P209" s="256">
        <f>I209+J209</f>
        <v>0</v>
      </c>
      <c r="Q209" s="256">
        <f>ROUND(I209*H209,3)</f>
        <v>0</v>
      </c>
      <c r="R209" s="256">
        <f>ROUND(J209*H209,3)</f>
        <v>0</v>
      </c>
      <c r="S209" s="97"/>
      <c r="T209" s="257">
        <f>S209*H209</f>
        <v>0</v>
      </c>
      <c r="U209" s="257">
        <v>0</v>
      </c>
      <c r="V209" s="257">
        <f>U209*H209</f>
        <v>0</v>
      </c>
      <c r="W209" s="257">
        <v>0</v>
      </c>
      <c r="X209" s="258">
        <f>W209*H209</f>
        <v>0</v>
      </c>
      <c r="Y209" s="38"/>
      <c r="Z209" s="38"/>
      <c r="AA209" s="38"/>
      <c r="AB209" s="38"/>
      <c r="AC209" s="38"/>
      <c r="AD209" s="38"/>
      <c r="AE209" s="38"/>
      <c r="AR209" s="259" t="s">
        <v>169</v>
      </c>
      <c r="AT209" s="259" t="s">
        <v>165</v>
      </c>
      <c r="AU209" s="259" t="s">
        <v>137</v>
      </c>
      <c r="AY209" s="17" t="s">
        <v>163</v>
      </c>
      <c r="BE209" s="260">
        <f>IF(O209="základná",K209,0)</f>
        <v>0</v>
      </c>
      <c r="BF209" s="260">
        <f>IF(O209="znížená",K209,0)</f>
        <v>0</v>
      </c>
      <c r="BG209" s="260">
        <f>IF(O209="zákl. prenesená",K209,0)</f>
        <v>0</v>
      </c>
      <c r="BH209" s="260">
        <f>IF(O209="zníž. prenesená",K209,0)</f>
        <v>0</v>
      </c>
      <c r="BI209" s="260">
        <f>IF(O209="nulová",K209,0)</f>
        <v>0</v>
      </c>
      <c r="BJ209" s="17" t="s">
        <v>137</v>
      </c>
      <c r="BK209" s="261">
        <f>ROUND(P209*H209,3)</f>
        <v>0</v>
      </c>
      <c r="BL209" s="17" t="s">
        <v>169</v>
      </c>
      <c r="BM209" s="259" t="s">
        <v>274</v>
      </c>
    </row>
    <row r="210" s="13" customFormat="1">
      <c r="A210" s="13"/>
      <c r="B210" s="262"/>
      <c r="C210" s="263"/>
      <c r="D210" s="264" t="s">
        <v>170</v>
      </c>
      <c r="E210" s="265" t="s">
        <v>1</v>
      </c>
      <c r="F210" s="266" t="s">
        <v>275</v>
      </c>
      <c r="G210" s="263"/>
      <c r="H210" s="267">
        <v>12.135999999999999</v>
      </c>
      <c r="I210" s="268"/>
      <c r="J210" s="268"/>
      <c r="K210" s="263"/>
      <c r="L210" s="263"/>
      <c r="M210" s="269"/>
      <c r="N210" s="270"/>
      <c r="O210" s="271"/>
      <c r="P210" s="271"/>
      <c r="Q210" s="271"/>
      <c r="R210" s="271"/>
      <c r="S210" s="271"/>
      <c r="T210" s="271"/>
      <c r="U210" s="271"/>
      <c r="V210" s="271"/>
      <c r="W210" s="271"/>
      <c r="X210" s="272"/>
      <c r="Y210" s="13"/>
      <c r="Z210" s="13"/>
      <c r="AA210" s="13"/>
      <c r="AB210" s="13"/>
      <c r="AC210" s="13"/>
      <c r="AD210" s="13"/>
      <c r="AE210" s="13"/>
      <c r="AT210" s="273" t="s">
        <v>170</v>
      </c>
      <c r="AU210" s="273" t="s">
        <v>137</v>
      </c>
      <c r="AV210" s="13" t="s">
        <v>137</v>
      </c>
      <c r="AW210" s="13" t="s">
        <v>5</v>
      </c>
      <c r="AX210" s="13" t="s">
        <v>77</v>
      </c>
      <c r="AY210" s="273" t="s">
        <v>163</v>
      </c>
    </row>
    <row r="211" s="13" customFormat="1">
      <c r="A211" s="13"/>
      <c r="B211" s="262"/>
      <c r="C211" s="263"/>
      <c r="D211" s="264" t="s">
        <v>170</v>
      </c>
      <c r="E211" s="265" t="s">
        <v>1</v>
      </c>
      <c r="F211" s="266" t="s">
        <v>276</v>
      </c>
      <c r="G211" s="263"/>
      <c r="H211" s="267">
        <v>-1.149</v>
      </c>
      <c r="I211" s="268"/>
      <c r="J211" s="268"/>
      <c r="K211" s="263"/>
      <c r="L211" s="263"/>
      <c r="M211" s="269"/>
      <c r="N211" s="270"/>
      <c r="O211" s="271"/>
      <c r="P211" s="271"/>
      <c r="Q211" s="271"/>
      <c r="R211" s="271"/>
      <c r="S211" s="271"/>
      <c r="T211" s="271"/>
      <c r="U211" s="271"/>
      <c r="V211" s="271"/>
      <c r="W211" s="271"/>
      <c r="X211" s="272"/>
      <c r="Y211" s="13"/>
      <c r="Z211" s="13"/>
      <c r="AA211" s="13"/>
      <c r="AB211" s="13"/>
      <c r="AC211" s="13"/>
      <c r="AD211" s="13"/>
      <c r="AE211" s="13"/>
      <c r="AT211" s="273" t="s">
        <v>170</v>
      </c>
      <c r="AU211" s="273" t="s">
        <v>137</v>
      </c>
      <c r="AV211" s="13" t="s">
        <v>137</v>
      </c>
      <c r="AW211" s="13" t="s">
        <v>5</v>
      </c>
      <c r="AX211" s="13" t="s">
        <v>77</v>
      </c>
      <c r="AY211" s="273" t="s">
        <v>163</v>
      </c>
    </row>
    <row r="212" s="15" customFormat="1">
      <c r="A212" s="15"/>
      <c r="B212" s="285"/>
      <c r="C212" s="286"/>
      <c r="D212" s="264" t="s">
        <v>170</v>
      </c>
      <c r="E212" s="287" t="s">
        <v>1</v>
      </c>
      <c r="F212" s="288" t="s">
        <v>277</v>
      </c>
      <c r="G212" s="286"/>
      <c r="H212" s="287" t="s">
        <v>1</v>
      </c>
      <c r="I212" s="289"/>
      <c r="J212" s="289"/>
      <c r="K212" s="286"/>
      <c r="L212" s="286"/>
      <c r="M212" s="290"/>
      <c r="N212" s="291"/>
      <c r="O212" s="292"/>
      <c r="P212" s="292"/>
      <c r="Q212" s="292"/>
      <c r="R212" s="292"/>
      <c r="S212" s="292"/>
      <c r="T212" s="292"/>
      <c r="U212" s="292"/>
      <c r="V212" s="292"/>
      <c r="W212" s="292"/>
      <c r="X212" s="293"/>
      <c r="Y212" s="15"/>
      <c r="Z212" s="15"/>
      <c r="AA212" s="15"/>
      <c r="AB212" s="15"/>
      <c r="AC212" s="15"/>
      <c r="AD212" s="15"/>
      <c r="AE212" s="15"/>
      <c r="AT212" s="294" t="s">
        <v>170</v>
      </c>
      <c r="AU212" s="294" t="s">
        <v>137</v>
      </c>
      <c r="AV212" s="15" t="s">
        <v>85</v>
      </c>
      <c r="AW212" s="15" t="s">
        <v>5</v>
      </c>
      <c r="AX212" s="15" t="s">
        <v>77</v>
      </c>
      <c r="AY212" s="294" t="s">
        <v>163</v>
      </c>
    </row>
    <row r="213" s="14" customFormat="1">
      <c r="A213" s="14"/>
      <c r="B213" s="274"/>
      <c r="C213" s="275"/>
      <c r="D213" s="264" t="s">
        <v>170</v>
      </c>
      <c r="E213" s="276" t="s">
        <v>1</v>
      </c>
      <c r="F213" s="277" t="s">
        <v>173</v>
      </c>
      <c r="G213" s="275"/>
      <c r="H213" s="278">
        <v>10.987</v>
      </c>
      <c r="I213" s="279"/>
      <c r="J213" s="279"/>
      <c r="K213" s="275"/>
      <c r="L213" s="275"/>
      <c r="M213" s="280"/>
      <c r="N213" s="281"/>
      <c r="O213" s="282"/>
      <c r="P213" s="282"/>
      <c r="Q213" s="282"/>
      <c r="R213" s="282"/>
      <c r="S213" s="282"/>
      <c r="T213" s="282"/>
      <c r="U213" s="282"/>
      <c r="V213" s="282"/>
      <c r="W213" s="282"/>
      <c r="X213" s="283"/>
      <c r="Y213" s="14"/>
      <c r="Z213" s="14"/>
      <c r="AA213" s="14"/>
      <c r="AB213" s="14"/>
      <c r="AC213" s="14"/>
      <c r="AD213" s="14"/>
      <c r="AE213" s="14"/>
      <c r="AT213" s="284" t="s">
        <v>170</v>
      </c>
      <c r="AU213" s="284" t="s">
        <v>137</v>
      </c>
      <c r="AV213" s="14" t="s">
        <v>169</v>
      </c>
      <c r="AW213" s="14" t="s">
        <v>5</v>
      </c>
      <c r="AX213" s="14" t="s">
        <v>85</v>
      </c>
      <c r="AY213" s="284" t="s">
        <v>163</v>
      </c>
    </row>
    <row r="214" s="2" customFormat="1" ht="66.75" customHeight="1">
      <c r="A214" s="38"/>
      <c r="B214" s="39"/>
      <c r="C214" s="247" t="s">
        <v>229</v>
      </c>
      <c r="D214" s="247" t="s">
        <v>165</v>
      </c>
      <c r="E214" s="248" t="s">
        <v>278</v>
      </c>
      <c r="F214" s="249" t="s">
        <v>279</v>
      </c>
      <c r="G214" s="250" t="s">
        <v>213</v>
      </c>
      <c r="H214" s="251">
        <v>111.221</v>
      </c>
      <c r="I214" s="252"/>
      <c r="J214" s="252"/>
      <c r="K214" s="251">
        <f>ROUND(P214*H214,3)</f>
        <v>0</v>
      </c>
      <c r="L214" s="253"/>
      <c r="M214" s="44"/>
      <c r="N214" s="254" t="s">
        <v>1</v>
      </c>
      <c r="O214" s="255" t="s">
        <v>41</v>
      </c>
      <c r="P214" s="256">
        <f>I214+J214</f>
        <v>0</v>
      </c>
      <c r="Q214" s="256">
        <f>ROUND(I214*H214,3)</f>
        <v>0</v>
      </c>
      <c r="R214" s="256">
        <f>ROUND(J214*H214,3)</f>
        <v>0</v>
      </c>
      <c r="S214" s="97"/>
      <c r="T214" s="257">
        <f>S214*H214</f>
        <v>0</v>
      </c>
      <c r="U214" s="257">
        <v>0</v>
      </c>
      <c r="V214" s="257">
        <f>U214*H214</f>
        <v>0</v>
      </c>
      <c r="W214" s="257">
        <v>0</v>
      </c>
      <c r="X214" s="258">
        <f>W214*H214</f>
        <v>0</v>
      </c>
      <c r="Y214" s="38"/>
      <c r="Z214" s="38"/>
      <c r="AA214" s="38"/>
      <c r="AB214" s="38"/>
      <c r="AC214" s="38"/>
      <c r="AD214" s="38"/>
      <c r="AE214" s="38"/>
      <c r="AR214" s="259" t="s">
        <v>169</v>
      </c>
      <c r="AT214" s="259" t="s">
        <v>165</v>
      </c>
      <c r="AU214" s="259" t="s">
        <v>137</v>
      </c>
      <c r="AY214" s="17" t="s">
        <v>163</v>
      </c>
      <c r="BE214" s="260">
        <f>IF(O214="základná",K214,0)</f>
        <v>0</v>
      </c>
      <c r="BF214" s="260">
        <f>IF(O214="znížená",K214,0)</f>
        <v>0</v>
      </c>
      <c r="BG214" s="260">
        <f>IF(O214="zákl. prenesená",K214,0)</f>
        <v>0</v>
      </c>
      <c r="BH214" s="260">
        <f>IF(O214="zníž. prenesená",K214,0)</f>
        <v>0</v>
      </c>
      <c r="BI214" s="260">
        <f>IF(O214="nulová",K214,0)</f>
        <v>0</v>
      </c>
      <c r="BJ214" s="17" t="s">
        <v>137</v>
      </c>
      <c r="BK214" s="261">
        <f>ROUND(P214*H214,3)</f>
        <v>0</v>
      </c>
      <c r="BL214" s="17" t="s">
        <v>169</v>
      </c>
      <c r="BM214" s="259" t="s">
        <v>280</v>
      </c>
    </row>
    <row r="215" s="13" customFormat="1">
      <c r="A215" s="13"/>
      <c r="B215" s="262"/>
      <c r="C215" s="263"/>
      <c r="D215" s="264" t="s">
        <v>170</v>
      </c>
      <c r="E215" s="265" t="s">
        <v>1</v>
      </c>
      <c r="F215" s="266" t="s">
        <v>281</v>
      </c>
      <c r="G215" s="263"/>
      <c r="H215" s="267">
        <v>108.389</v>
      </c>
      <c r="I215" s="268"/>
      <c r="J215" s="268"/>
      <c r="K215" s="263"/>
      <c r="L215" s="263"/>
      <c r="M215" s="269"/>
      <c r="N215" s="270"/>
      <c r="O215" s="271"/>
      <c r="P215" s="271"/>
      <c r="Q215" s="271"/>
      <c r="R215" s="271"/>
      <c r="S215" s="271"/>
      <c r="T215" s="271"/>
      <c r="U215" s="271"/>
      <c r="V215" s="271"/>
      <c r="W215" s="271"/>
      <c r="X215" s="272"/>
      <c r="Y215" s="13"/>
      <c r="Z215" s="13"/>
      <c r="AA215" s="13"/>
      <c r="AB215" s="13"/>
      <c r="AC215" s="13"/>
      <c r="AD215" s="13"/>
      <c r="AE215" s="13"/>
      <c r="AT215" s="273" t="s">
        <v>170</v>
      </c>
      <c r="AU215" s="273" t="s">
        <v>137</v>
      </c>
      <c r="AV215" s="13" t="s">
        <v>137</v>
      </c>
      <c r="AW215" s="13" t="s">
        <v>5</v>
      </c>
      <c r="AX215" s="13" t="s">
        <v>77</v>
      </c>
      <c r="AY215" s="273" t="s">
        <v>163</v>
      </c>
    </row>
    <row r="216" s="13" customFormat="1">
      <c r="A216" s="13"/>
      <c r="B216" s="262"/>
      <c r="C216" s="263"/>
      <c r="D216" s="264" t="s">
        <v>170</v>
      </c>
      <c r="E216" s="265" t="s">
        <v>1</v>
      </c>
      <c r="F216" s="266" t="s">
        <v>282</v>
      </c>
      <c r="G216" s="263"/>
      <c r="H216" s="267">
        <v>2.8319999999999999</v>
      </c>
      <c r="I216" s="268"/>
      <c r="J216" s="268"/>
      <c r="K216" s="263"/>
      <c r="L216" s="263"/>
      <c r="M216" s="269"/>
      <c r="N216" s="270"/>
      <c r="O216" s="271"/>
      <c r="P216" s="271"/>
      <c r="Q216" s="271"/>
      <c r="R216" s="271"/>
      <c r="S216" s="271"/>
      <c r="T216" s="271"/>
      <c r="U216" s="271"/>
      <c r="V216" s="271"/>
      <c r="W216" s="271"/>
      <c r="X216" s="272"/>
      <c r="Y216" s="13"/>
      <c r="Z216" s="13"/>
      <c r="AA216" s="13"/>
      <c r="AB216" s="13"/>
      <c r="AC216" s="13"/>
      <c r="AD216" s="13"/>
      <c r="AE216" s="13"/>
      <c r="AT216" s="273" t="s">
        <v>170</v>
      </c>
      <c r="AU216" s="273" t="s">
        <v>137</v>
      </c>
      <c r="AV216" s="13" t="s">
        <v>137</v>
      </c>
      <c r="AW216" s="13" t="s">
        <v>5</v>
      </c>
      <c r="AX216" s="13" t="s">
        <v>77</v>
      </c>
      <c r="AY216" s="273" t="s">
        <v>163</v>
      </c>
    </row>
    <row r="217" s="14" customFormat="1">
      <c r="A217" s="14"/>
      <c r="B217" s="274"/>
      <c r="C217" s="275"/>
      <c r="D217" s="264" t="s">
        <v>170</v>
      </c>
      <c r="E217" s="276" t="s">
        <v>1</v>
      </c>
      <c r="F217" s="277" t="s">
        <v>173</v>
      </c>
      <c r="G217" s="275"/>
      <c r="H217" s="278">
        <v>111.221</v>
      </c>
      <c r="I217" s="279"/>
      <c r="J217" s="279"/>
      <c r="K217" s="275"/>
      <c r="L217" s="275"/>
      <c r="M217" s="280"/>
      <c r="N217" s="281"/>
      <c r="O217" s="282"/>
      <c r="P217" s="282"/>
      <c r="Q217" s="282"/>
      <c r="R217" s="282"/>
      <c r="S217" s="282"/>
      <c r="T217" s="282"/>
      <c r="U217" s="282"/>
      <c r="V217" s="282"/>
      <c r="W217" s="282"/>
      <c r="X217" s="283"/>
      <c r="Y217" s="14"/>
      <c r="Z217" s="14"/>
      <c r="AA217" s="14"/>
      <c r="AB217" s="14"/>
      <c r="AC217" s="14"/>
      <c r="AD217" s="14"/>
      <c r="AE217" s="14"/>
      <c r="AT217" s="284" t="s">
        <v>170</v>
      </c>
      <c r="AU217" s="284" t="s">
        <v>137</v>
      </c>
      <c r="AV217" s="14" t="s">
        <v>169</v>
      </c>
      <c r="AW217" s="14" t="s">
        <v>5</v>
      </c>
      <c r="AX217" s="14" t="s">
        <v>85</v>
      </c>
      <c r="AY217" s="284" t="s">
        <v>163</v>
      </c>
    </row>
    <row r="218" s="2" customFormat="1" ht="66.75" customHeight="1">
      <c r="A218" s="38"/>
      <c r="B218" s="39"/>
      <c r="C218" s="247" t="s">
        <v>283</v>
      </c>
      <c r="D218" s="247" t="s">
        <v>165</v>
      </c>
      <c r="E218" s="248" t="s">
        <v>284</v>
      </c>
      <c r="F218" s="249" t="s">
        <v>285</v>
      </c>
      <c r="G218" s="250" t="s">
        <v>213</v>
      </c>
      <c r="H218" s="251">
        <v>111.221</v>
      </c>
      <c r="I218" s="252"/>
      <c r="J218" s="252"/>
      <c r="K218" s="251">
        <f>ROUND(P218*H218,3)</f>
        <v>0</v>
      </c>
      <c r="L218" s="253"/>
      <c r="M218" s="44"/>
      <c r="N218" s="254" t="s">
        <v>1</v>
      </c>
      <c r="O218" s="255" t="s">
        <v>41</v>
      </c>
      <c r="P218" s="256">
        <f>I218+J218</f>
        <v>0</v>
      </c>
      <c r="Q218" s="256">
        <f>ROUND(I218*H218,3)</f>
        <v>0</v>
      </c>
      <c r="R218" s="256">
        <f>ROUND(J218*H218,3)</f>
        <v>0</v>
      </c>
      <c r="S218" s="97"/>
      <c r="T218" s="257">
        <f>S218*H218</f>
        <v>0</v>
      </c>
      <c r="U218" s="257">
        <v>0</v>
      </c>
      <c r="V218" s="257">
        <f>U218*H218</f>
        <v>0</v>
      </c>
      <c r="W218" s="257">
        <v>0</v>
      </c>
      <c r="X218" s="258">
        <f>W218*H218</f>
        <v>0</v>
      </c>
      <c r="Y218" s="38"/>
      <c r="Z218" s="38"/>
      <c r="AA218" s="38"/>
      <c r="AB218" s="38"/>
      <c r="AC218" s="38"/>
      <c r="AD218" s="38"/>
      <c r="AE218" s="38"/>
      <c r="AR218" s="259" t="s">
        <v>169</v>
      </c>
      <c r="AT218" s="259" t="s">
        <v>165</v>
      </c>
      <c r="AU218" s="259" t="s">
        <v>137</v>
      </c>
      <c r="AY218" s="17" t="s">
        <v>163</v>
      </c>
      <c r="BE218" s="260">
        <f>IF(O218="základná",K218,0)</f>
        <v>0</v>
      </c>
      <c r="BF218" s="260">
        <f>IF(O218="znížená",K218,0)</f>
        <v>0</v>
      </c>
      <c r="BG218" s="260">
        <f>IF(O218="zákl. prenesená",K218,0)</f>
        <v>0</v>
      </c>
      <c r="BH218" s="260">
        <f>IF(O218="zníž. prenesená",K218,0)</f>
        <v>0</v>
      </c>
      <c r="BI218" s="260">
        <f>IF(O218="nulová",K218,0)</f>
        <v>0</v>
      </c>
      <c r="BJ218" s="17" t="s">
        <v>137</v>
      </c>
      <c r="BK218" s="261">
        <f>ROUND(P218*H218,3)</f>
        <v>0</v>
      </c>
      <c r="BL218" s="17" t="s">
        <v>169</v>
      </c>
      <c r="BM218" s="259" t="s">
        <v>286</v>
      </c>
    </row>
    <row r="219" s="2" customFormat="1" ht="37.8" customHeight="1">
      <c r="A219" s="38"/>
      <c r="B219" s="39"/>
      <c r="C219" s="247" t="s">
        <v>235</v>
      </c>
      <c r="D219" s="247" t="s">
        <v>165</v>
      </c>
      <c r="E219" s="248" t="s">
        <v>287</v>
      </c>
      <c r="F219" s="249" t="s">
        <v>288</v>
      </c>
      <c r="G219" s="250" t="s">
        <v>195</v>
      </c>
      <c r="H219" s="251">
        <v>0.439</v>
      </c>
      <c r="I219" s="252"/>
      <c r="J219" s="252"/>
      <c r="K219" s="251">
        <f>ROUND(P219*H219,3)</f>
        <v>0</v>
      </c>
      <c r="L219" s="253"/>
      <c r="M219" s="44"/>
      <c r="N219" s="254" t="s">
        <v>1</v>
      </c>
      <c r="O219" s="255" t="s">
        <v>41</v>
      </c>
      <c r="P219" s="256">
        <f>I219+J219</f>
        <v>0</v>
      </c>
      <c r="Q219" s="256">
        <f>ROUND(I219*H219,3)</f>
        <v>0</v>
      </c>
      <c r="R219" s="256">
        <f>ROUND(J219*H219,3)</f>
        <v>0</v>
      </c>
      <c r="S219" s="97"/>
      <c r="T219" s="257">
        <f>S219*H219</f>
        <v>0</v>
      </c>
      <c r="U219" s="257">
        <v>0</v>
      </c>
      <c r="V219" s="257">
        <f>U219*H219</f>
        <v>0</v>
      </c>
      <c r="W219" s="257">
        <v>0</v>
      </c>
      <c r="X219" s="258">
        <f>W219*H219</f>
        <v>0</v>
      </c>
      <c r="Y219" s="38"/>
      <c r="Z219" s="38"/>
      <c r="AA219" s="38"/>
      <c r="AB219" s="38"/>
      <c r="AC219" s="38"/>
      <c r="AD219" s="38"/>
      <c r="AE219" s="38"/>
      <c r="AR219" s="259" t="s">
        <v>169</v>
      </c>
      <c r="AT219" s="259" t="s">
        <v>165</v>
      </c>
      <c r="AU219" s="259" t="s">
        <v>137</v>
      </c>
      <c r="AY219" s="17" t="s">
        <v>163</v>
      </c>
      <c r="BE219" s="260">
        <f>IF(O219="základná",K219,0)</f>
        <v>0</v>
      </c>
      <c r="BF219" s="260">
        <f>IF(O219="znížená",K219,0)</f>
        <v>0</v>
      </c>
      <c r="BG219" s="260">
        <f>IF(O219="zákl. prenesená",K219,0)</f>
        <v>0</v>
      </c>
      <c r="BH219" s="260">
        <f>IF(O219="zníž. prenesená",K219,0)</f>
        <v>0</v>
      </c>
      <c r="BI219" s="260">
        <f>IF(O219="nulová",K219,0)</f>
        <v>0</v>
      </c>
      <c r="BJ219" s="17" t="s">
        <v>137</v>
      </c>
      <c r="BK219" s="261">
        <f>ROUND(P219*H219,3)</f>
        <v>0</v>
      </c>
      <c r="BL219" s="17" t="s">
        <v>169</v>
      </c>
      <c r="BM219" s="259" t="s">
        <v>289</v>
      </c>
    </row>
    <row r="220" s="13" customFormat="1">
      <c r="A220" s="13"/>
      <c r="B220" s="262"/>
      <c r="C220" s="263"/>
      <c r="D220" s="264" t="s">
        <v>170</v>
      </c>
      <c r="E220" s="265" t="s">
        <v>1</v>
      </c>
      <c r="F220" s="266" t="s">
        <v>290</v>
      </c>
      <c r="G220" s="263"/>
      <c r="H220" s="267">
        <v>0.439</v>
      </c>
      <c r="I220" s="268"/>
      <c r="J220" s="268"/>
      <c r="K220" s="263"/>
      <c r="L220" s="263"/>
      <c r="M220" s="269"/>
      <c r="N220" s="270"/>
      <c r="O220" s="271"/>
      <c r="P220" s="271"/>
      <c r="Q220" s="271"/>
      <c r="R220" s="271"/>
      <c r="S220" s="271"/>
      <c r="T220" s="271"/>
      <c r="U220" s="271"/>
      <c r="V220" s="271"/>
      <c r="W220" s="271"/>
      <c r="X220" s="272"/>
      <c r="Y220" s="13"/>
      <c r="Z220" s="13"/>
      <c r="AA220" s="13"/>
      <c r="AB220" s="13"/>
      <c r="AC220" s="13"/>
      <c r="AD220" s="13"/>
      <c r="AE220" s="13"/>
      <c r="AT220" s="273" t="s">
        <v>170</v>
      </c>
      <c r="AU220" s="273" t="s">
        <v>137</v>
      </c>
      <c r="AV220" s="13" t="s">
        <v>137</v>
      </c>
      <c r="AW220" s="13" t="s">
        <v>5</v>
      </c>
      <c r="AX220" s="13" t="s">
        <v>77</v>
      </c>
      <c r="AY220" s="273" t="s">
        <v>163</v>
      </c>
    </row>
    <row r="221" s="15" customFormat="1">
      <c r="A221" s="15"/>
      <c r="B221" s="285"/>
      <c r="C221" s="286"/>
      <c r="D221" s="264" t="s">
        <v>170</v>
      </c>
      <c r="E221" s="287" t="s">
        <v>1</v>
      </c>
      <c r="F221" s="288" t="s">
        <v>291</v>
      </c>
      <c r="G221" s="286"/>
      <c r="H221" s="287" t="s">
        <v>1</v>
      </c>
      <c r="I221" s="289"/>
      <c r="J221" s="289"/>
      <c r="K221" s="286"/>
      <c r="L221" s="286"/>
      <c r="M221" s="290"/>
      <c r="N221" s="291"/>
      <c r="O221" s="292"/>
      <c r="P221" s="292"/>
      <c r="Q221" s="292"/>
      <c r="R221" s="292"/>
      <c r="S221" s="292"/>
      <c r="T221" s="292"/>
      <c r="U221" s="292"/>
      <c r="V221" s="292"/>
      <c r="W221" s="292"/>
      <c r="X221" s="293"/>
      <c r="Y221" s="15"/>
      <c r="Z221" s="15"/>
      <c r="AA221" s="15"/>
      <c r="AB221" s="15"/>
      <c r="AC221" s="15"/>
      <c r="AD221" s="15"/>
      <c r="AE221" s="15"/>
      <c r="AT221" s="294" t="s">
        <v>170</v>
      </c>
      <c r="AU221" s="294" t="s">
        <v>137</v>
      </c>
      <c r="AV221" s="15" t="s">
        <v>85</v>
      </c>
      <c r="AW221" s="15" t="s">
        <v>5</v>
      </c>
      <c r="AX221" s="15" t="s">
        <v>77</v>
      </c>
      <c r="AY221" s="294" t="s">
        <v>163</v>
      </c>
    </row>
    <row r="222" s="14" customFormat="1">
      <c r="A222" s="14"/>
      <c r="B222" s="274"/>
      <c r="C222" s="275"/>
      <c r="D222" s="264" t="s">
        <v>170</v>
      </c>
      <c r="E222" s="276" t="s">
        <v>1</v>
      </c>
      <c r="F222" s="277" t="s">
        <v>173</v>
      </c>
      <c r="G222" s="275"/>
      <c r="H222" s="278">
        <v>0.439</v>
      </c>
      <c r="I222" s="279"/>
      <c r="J222" s="279"/>
      <c r="K222" s="275"/>
      <c r="L222" s="275"/>
      <c r="M222" s="280"/>
      <c r="N222" s="281"/>
      <c r="O222" s="282"/>
      <c r="P222" s="282"/>
      <c r="Q222" s="282"/>
      <c r="R222" s="282"/>
      <c r="S222" s="282"/>
      <c r="T222" s="282"/>
      <c r="U222" s="282"/>
      <c r="V222" s="282"/>
      <c r="W222" s="282"/>
      <c r="X222" s="283"/>
      <c r="Y222" s="14"/>
      <c r="Z222" s="14"/>
      <c r="AA222" s="14"/>
      <c r="AB222" s="14"/>
      <c r="AC222" s="14"/>
      <c r="AD222" s="14"/>
      <c r="AE222" s="14"/>
      <c r="AT222" s="284" t="s">
        <v>170</v>
      </c>
      <c r="AU222" s="284" t="s">
        <v>137</v>
      </c>
      <c r="AV222" s="14" t="s">
        <v>169</v>
      </c>
      <c r="AW222" s="14" t="s">
        <v>5</v>
      </c>
      <c r="AX222" s="14" t="s">
        <v>85</v>
      </c>
      <c r="AY222" s="284" t="s">
        <v>163</v>
      </c>
    </row>
    <row r="223" s="2" customFormat="1" ht="37.8" customHeight="1">
      <c r="A223" s="38"/>
      <c r="B223" s="39"/>
      <c r="C223" s="247" t="s">
        <v>292</v>
      </c>
      <c r="D223" s="247" t="s">
        <v>165</v>
      </c>
      <c r="E223" s="248" t="s">
        <v>293</v>
      </c>
      <c r="F223" s="249" t="s">
        <v>294</v>
      </c>
      <c r="G223" s="250" t="s">
        <v>213</v>
      </c>
      <c r="H223" s="251">
        <v>8.6379999999999999</v>
      </c>
      <c r="I223" s="252"/>
      <c r="J223" s="252"/>
      <c r="K223" s="251">
        <f>ROUND(P223*H223,3)</f>
        <v>0</v>
      </c>
      <c r="L223" s="253"/>
      <c r="M223" s="44"/>
      <c r="N223" s="254" t="s">
        <v>1</v>
      </c>
      <c r="O223" s="255" t="s">
        <v>41</v>
      </c>
      <c r="P223" s="256">
        <f>I223+J223</f>
        <v>0</v>
      </c>
      <c r="Q223" s="256">
        <f>ROUND(I223*H223,3)</f>
        <v>0</v>
      </c>
      <c r="R223" s="256">
        <f>ROUND(J223*H223,3)</f>
        <v>0</v>
      </c>
      <c r="S223" s="97"/>
      <c r="T223" s="257">
        <f>S223*H223</f>
        <v>0</v>
      </c>
      <c r="U223" s="257">
        <v>0</v>
      </c>
      <c r="V223" s="257">
        <f>U223*H223</f>
        <v>0</v>
      </c>
      <c r="W223" s="257">
        <v>0</v>
      </c>
      <c r="X223" s="258">
        <f>W223*H223</f>
        <v>0</v>
      </c>
      <c r="Y223" s="38"/>
      <c r="Z223" s="38"/>
      <c r="AA223" s="38"/>
      <c r="AB223" s="38"/>
      <c r="AC223" s="38"/>
      <c r="AD223" s="38"/>
      <c r="AE223" s="38"/>
      <c r="AR223" s="259" t="s">
        <v>169</v>
      </c>
      <c r="AT223" s="259" t="s">
        <v>165</v>
      </c>
      <c r="AU223" s="259" t="s">
        <v>137</v>
      </c>
      <c r="AY223" s="17" t="s">
        <v>163</v>
      </c>
      <c r="BE223" s="260">
        <f>IF(O223="základná",K223,0)</f>
        <v>0</v>
      </c>
      <c r="BF223" s="260">
        <f>IF(O223="znížená",K223,0)</f>
        <v>0</v>
      </c>
      <c r="BG223" s="260">
        <f>IF(O223="zákl. prenesená",K223,0)</f>
        <v>0</v>
      </c>
      <c r="BH223" s="260">
        <f>IF(O223="zníž. prenesená",K223,0)</f>
        <v>0</v>
      </c>
      <c r="BI223" s="260">
        <f>IF(O223="nulová",K223,0)</f>
        <v>0</v>
      </c>
      <c r="BJ223" s="17" t="s">
        <v>137</v>
      </c>
      <c r="BK223" s="261">
        <f>ROUND(P223*H223,3)</f>
        <v>0</v>
      </c>
      <c r="BL223" s="17" t="s">
        <v>169</v>
      </c>
      <c r="BM223" s="259" t="s">
        <v>295</v>
      </c>
    </row>
    <row r="224" s="13" customFormat="1">
      <c r="A224" s="13"/>
      <c r="B224" s="262"/>
      <c r="C224" s="263"/>
      <c r="D224" s="264" t="s">
        <v>170</v>
      </c>
      <c r="E224" s="265" t="s">
        <v>1</v>
      </c>
      <c r="F224" s="266" t="s">
        <v>296</v>
      </c>
      <c r="G224" s="263"/>
      <c r="H224" s="267">
        <v>8.6379999999999999</v>
      </c>
      <c r="I224" s="268"/>
      <c r="J224" s="268"/>
      <c r="K224" s="263"/>
      <c r="L224" s="263"/>
      <c r="M224" s="269"/>
      <c r="N224" s="270"/>
      <c r="O224" s="271"/>
      <c r="P224" s="271"/>
      <c r="Q224" s="271"/>
      <c r="R224" s="271"/>
      <c r="S224" s="271"/>
      <c r="T224" s="271"/>
      <c r="U224" s="271"/>
      <c r="V224" s="271"/>
      <c r="W224" s="271"/>
      <c r="X224" s="272"/>
      <c r="Y224" s="13"/>
      <c r="Z224" s="13"/>
      <c r="AA224" s="13"/>
      <c r="AB224" s="13"/>
      <c r="AC224" s="13"/>
      <c r="AD224" s="13"/>
      <c r="AE224" s="13"/>
      <c r="AT224" s="273" t="s">
        <v>170</v>
      </c>
      <c r="AU224" s="273" t="s">
        <v>137</v>
      </c>
      <c r="AV224" s="13" t="s">
        <v>137</v>
      </c>
      <c r="AW224" s="13" t="s">
        <v>5</v>
      </c>
      <c r="AX224" s="13" t="s">
        <v>77</v>
      </c>
      <c r="AY224" s="273" t="s">
        <v>163</v>
      </c>
    </row>
    <row r="225" s="14" customFormat="1">
      <c r="A225" s="14"/>
      <c r="B225" s="274"/>
      <c r="C225" s="275"/>
      <c r="D225" s="264" t="s">
        <v>170</v>
      </c>
      <c r="E225" s="276" t="s">
        <v>1</v>
      </c>
      <c r="F225" s="277" t="s">
        <v>173</v>
      </c>
      <c r="G225" s="275"/>
      <c r="H225" s="278">
        <v>8.6379999999999999</v>
      </c>
      <c r="I225" s="279"/>
      <c r="J225" s="279"/>
      <c r="K225" s="275"/>
      <c r="L225" s="275"/>
      <c r="M225" s="280"/>
      <c r="N225" s="281"/>
      <c r="O225" s="282"/>
      <c r="P225" s="282"/>
      <c r="Q225" s="282"/>
      <c r="R225" s="282"/>
      <c r="S225" s="282"/>
      <c r="T225" s="282"/>
      <c r="U225" s="282"/>
      <c r="V225" s="282"/>
      <c r="W225" s="282"/>
      <c r="X225" s="283"/>
      <c r="Y225" s="14"/>
      <c r="Z225" s="14"/>
      <c r="AA225" s="14"/>
      <c r="AB225" s="14"/>
      <c r="AC225" s="14"/>
      <c r="AD225" s="14"/>
      <c r="AE225" s="14"/>
      <c r="AT225" s="284" t="s">
        <v>170</v>
      </c>
      <c r="AU225" s="284" t="s">
        <v>137</v>
      </c>
      <c r="AV225" s="14" t="s">
        <v>169</v>
      </c>
      <c r="AW225" s="14" t="s">
        <v>5</v>
      </c>
      <c r="AX225" s="14" t="s">
        <v>85</v>
      </c>
      <c r="AY225" s="284" t="s">
        <v>163</v>
      </c>
    </row>
    <row r="226" s="2" customFormat="1" ht="37.8" customHeight="1">
      <c r="A226" s="38"/>
      <c r="B226" s="39"/>
      <c r="C226" s="247" t="s">
        <v>239</v>
      </c>
      <c r="D226" s="247" t="s">
        <v>165</v>
      </c>
      <c r="E226" s="248" t="s">
        <v>297</v>
      </c>
      <c r="F226" s="249" t="s">
        <v>298</v>
      </c>
      <c r="G226" s="250" t="s">
        <v>213</v>
      </c>
      <c r="H226" s="251">
        <v>83.664000000000001</v>
      </c>
      <c r="I226" s="252"/>
      <c r="J226" s="252"/>
      <c r="K226" s="251">
        <f>ROUND(P226*H226,3)</f>
        <v>0</v>
      </c>
      <c r="L226" s="253"/>
      <c r="M226" s="44"/>
      <c r="N226" s="254" t="s">
        <v>1</v>
      </c>
      <c r="O226" s="255" t="s">
        <v>41</v>
      </c>
      <c r="P226" s="256">
        <f>I226+J226</f>
        <v>0</v>
      </c>
      <c r="Q226" s="256">
        <f>ROUND(I226*H226,3)</f>
        <v>0</v>
      </c>
      <c r="R226" s="256">
        <f>ROUND(J226*H226,3)</f>
        <v>0</v>
      </c>
      <c r="S226" s="97"/>
      <c r="T226" s="257">
        <f>S226*H226</f>
        <v>0</v>
      </c>
      <c r="U226" s="257">
        <v>0</v>
      </c>
      <c r="V226" s="257">
        <f>U226*H226</f>
        <v>0</v>
      </c>
      <c r="W226" s="257">
        <v>0</v>
      </c>
      <c r="X226" s="258">
        <f>W226*H226</f>
        <v>0</v>
      </c>
      <c r="Y226" s="38"/>
      <c r="Z226" s="38"/>
      <c r="AA226" s="38"/>
      <c r="AB226" s="38"/>
      <c r="AC226" s="38"/>
      <c r="AD226" s="38"/>
      <c r="AE226" s="38"/>
      <c r="AR226" s="259" t="s">
        <v>169</v>
      </c>
      <c r="AT226" s="259" t="s">
        <v>165</v>
      </c>
      <c r="AU226" s="259" t="s">
        <v>137</v>
      </c>
      <c r="AY226" s="17" t="s">
        <v>163</v>
      </c>
      <c r="BE226" s="260">
        <f>IF(O226="základná",K226,0)</f>
        <v>0</v>
      </c>
      <c r="BF226" s="260">
        <f>IF(O226="znížená",K226,0)</f>
        <v>0</v>
      </c>
      <c r="BG226" s="260">
        <f>IF(O226="zákl. prenesená",K226,0)</f>
        <v>0</v>
      </c>
      <c r="BH226" s="260">
        <f>IF(O226="zníž. prenesená",K226,0)</f>
        <v>0</v>
      </c>
      <c r="BI226" s="260">
        <f>IF(O226="nulová",K226,0)</f>
        <v>0</v>
      </c>
      <c r="BJ226" s="17" t="s">
        <v>137</v>
      </c>
      <c r="BK226" s="261">
        <f>ROUND(P226*H226,3)</f>
        <v>0</v>
      </c>
      <c r="BL226" s="17" t="s">
        <v>169</v>
      </c>
      <c r="BM226" s="259" t="s">
        <v>299</v>
      </c>
    </row>
    <row r="227" s="13" customFormat="1">
      <c r="A227" s="13"/>
      <c r="B227" s="262"/>
      <c r="C227" s="263"/>
      <c r="D227" s="264" t="s">
        <v>170</v>
      </c>
      <c r="E227" s="265" t="s">
        <v>1</v>
      </c>
      <c r="F227" s="266" t="s">
        <v>300</v>
      </c>
      <c r="G227" s="263"/>
      <c r="H227" s="267">
        <v>83.664000000000001</v>
      </c>
      <c r="I227" s="268"/>
      <c r="J227" s="268"/>
      <c r="K227" s="263"/>
      <c r="L227" s="263"/>
      <c r="M227" s="269"/>
      <c r="N227" s="270"/>
      <c r="O227" s="271"/>
      <c r="P227" s="271"/>
      <c r="Q227" s="271"/>
      <c r="R227" s="271"/>
      <c r="S227" s="271"/>
      <c r="T227" s="271"/>
      <c r="U227" s="271"/>
      <c r="V227" s="271"/>
      <c r="W227" s="271"/>
      <c r="X227" s="272"/>
      <c r="Y227" s="13"/>
      <c r="Z227" s="13"/>
      <c r="AA227" s="13"/>
      <c r="AB227" s="13"/>
      <c r="AC227" s="13"/>
      <c r="AD227" s="13"/>
      <c r="AE227" s="13"/>
      <c r="AT227" s="273" t="s">
        <v>170</v>
      </c>
      <c r="AU227" s="273" t="s">
        <v>137</v>
      </c>
      <c r="AV227" s="13" t="s">
        <v>137</v>
      </c>
      <c r="AW227" s="13" t="s">
        <v>5</v>
      </c>
      <c r="AX227" s="13" t="s">
        <v>77</v>
      </c>
      <c r="AY227" s="273" t="s">
        <v>163</v>
      </c>
    </row>
    <row r="228" s="14" customFormat="1">
      <c r="A228" s="14"/>
      <c r="B228" s="274"/>
      <c r="C228" s="275"/>
      <c r="D228" s="264" t="s">
        <v>170</v>
      </c>
      <c r="E228" s="276" t="s">
        <v>1</v>
      </c>
      <c r="F228" s="277" t="s">
        <v>173</v>
      </c>
      <c r="G228" s="275"/>
      <c r="H228" s="278">
        <v>83.664000000000001</v>
      </c>
      <c r="I228" s="279"/>
      <c r="J228" s="279"/>
      <c r="K228" s="275"/>
      <c r="L228" s="275"/>
      <c r="M228" s="280"/>
      <c r="N228" s="281"/>
      <c r="O228" s="282"/>
      <c r="P228" s="282"/>
      <c r="Q228" s="282"/>
      <c r="R228" s="282"/>
      <c r="S228" s="282"/>
      <c r="T228" s="282"/>
      <c r="U228" s="282"/>
      <c r="V228" s="282"/>
      <c r="W228" s="282"/>
      <c r="X228" s="283"/>
      <c r="Y228" s="14"/>
      <c r="Z228" s="14"/>
      <c r="AA228" s="14"/>
      <c r="AB228" s="14"/>
      <c r="AC228" s="14"/>
      <c r="AD228" s="14"/>
      <c r="AE228" s="14"/>
      <c r="AT228" s="284" t="s">
        <v>170</v>
      </c>
      <c r="AU228" s="284" t="s">
        <v>137</v>
      </c>
      <c r="AV228" s="14" t="s">
        <v>169</v>
      </c>
      <c r="AW228" s="14" t="s">
        <v>5</v>
      </c>
      <c r="AX228" s="14" t="s">
        <v>85</v>
      </c>
      <c r="AY228" s="284" t="s">
        <v>163</v>
      </c>
    </row>
    <row r="229" s="2" customFormat="1" ht="37.8" customHeight="1">
      <c r="A229" s="38"/>
      <c r="B229" s="39"/>
      <c r="C229" s="247" t="s">
        <v>301</v>
      </c>
      <c r="D229" s="247" t="s">
        <v>165</v>
      </c>
      <c r="E229" s="248" t="s">
        <v>302</v>
      </c>
      <c r="F229" s="249" t="s">
        <v>303</v>
      </c>
      <c r="G229" s="250" t="s">
        <v>213</v>
      </c>
      <c r="H229" s="251">
        <v>1.3999999999999999</v>
      </c>
      <c r="I229" s="252"/>
      <c r="J229" s="252"/>
      <c r="K229" s="251">
        <f>ROUND(P229*H229,3)</f>
        <v>0</v>
      </c>
      <c r="L229" s="253"/>
      <c r="M229" s="44"/>
      <c r="N229" s="254" t="s">
        <v>1</v>
      </c>
      <c r="O229" s="255" t="s">
        <v>41</v>
      </c>
      <c r="P229" s="256">
        <f>I229+J229</f>
        <v>0</v>
      </c>
      <c r="Q229" s="256">
        <f>ROUND(I229*H229,3)</f>
        <v>0</v>
      </c>
      <c r="R229" s="256">
        <f>ROUND(J229*H229,3)</f>
        <v>0</v>
      </c>
      <c r="S229" s="97"/>
      <c r="T229" s="257">
        <f>S229*H229</f>
        <v>0</v>
      </c>
      <c r="U229" s="257">
        <v>0</v>
      </c>
      <c r="V229" s="257">
        <f>U229*H229</f>
        <v>0</v>
      </c>
      <c r="W229" s="257">
        <v>0</v>
      </c>
      <c r="X229" s="258">
        <f>W229*H229</f>
        <v>0</v>
      </c>
      <c r="Y229" s="38"/>
      <c r="Z229" s="38"/>
      <c r="AA229" s="38"/>
      <c r="AB229" s="38"/>
      <c r="AC229" s="38"/>
      <c r="AD229" s="38"/>
      <c r="AE229" s="38"/>
      <c r="AR229" s="259" t="s">
        <v>169</v>
      </c>
      <c r="AT229" s="259" t="s">
        <v>165</v>
      </c>
      <c r="AU229" s="259" t="s">
        <v>137</v>
      </c>
      <c r="AY229" s="17" t="s">
        <v>163</v>
      </c>
      <c r="BE229" s="260">
        <f>IF(O229="základná",K229,0)</f>
        <v>0</v>
      </c>
      <c r="BF229" s="260">
        <f>IF(O229="znížená",K229,0)</f>
        <v>0</v>
      </c>
      <c r="BG229" s="260">
        <f>IF(O229="zákl. prenesená",K229,0)</f>
        <v>0</v>
      </c>
      <c r="BH229" s="260">
        <f>IF(O229="zníž. prenesená",K229,0)</f>
        <v>0</v>
      </c>
      <c r="BI229" s="260">
        <f>IF(O229="nulová",K229,0)</f>
        <v>0</v>
      </c>
      <c r="BJ229" s="17" t="s">
        <v>137</v>
      </c>
      <c r="BK229" s="261">
        <f>ROUND(P229*H229,3)</f>
        <v>0</v>
      </c>
      <c r="BL229" s="17" t="s">
        <v>169</v>
      </c>
      <c r="BM229" s="259" t="s">
        <v>304</v>
      </c>
    </row>
    <row r="230" s="13" customFormat="1">
      <c r="A230" s="13"/>
      <c r="B230" s="262"/>
      <c r="C230" s="263"/>
      <c r="D230" s="264" t="s">
        <v>170</v>
      </c>
      <c r="E230" s="265" t="s">
        <v>1</v>
      </c>
      <c r="F230" s="266" t="s">
        <v>305</v>
      </c>
      <c r="G230" s="263"/>
      <c r="H230" s="267">
        <v>1.3999999999999999</v>
      </c>
      <c r="I230" s="268"/>
      <c r="J230" s="268"/>
      <c r="K230" s="263"/>
      <c r="L230" s="263"/>
      <c r="M230" s="269"/>
      <c r="N230" s="270"/>
      <c r="O230" s="271"/>
      <c r="P230" s="271"/>
      <c r="Q230" s="271"/>
      <c r="R230" s="271"/>
      <c r="S230" s="271"/>
      <c r="T230" s="271"/>
      <c r="U230" s="271"/>
      <c r="V230" s="271"/>
      <c r="W230" s="271"/>
      <c r="X230" s="272"/>
      <c r="Y230" s="13"/>
      <c r="Z230" s="13"/>
      <c r="AA230" s="13"/>
      <c r="AB230" s="13"/>
      <c r="AC230" s="13"/>
      <c r="AD230" s="13"/>
      <c r="AE230" s="13"/>
      <c r="AT230" s="273" t="s">
        <v>170</v>
      </c>
      <c r="AU230" s="273" t="s">
        <v>137</v>
      </c>
      <c r="AV230" s="13" t="s">
        <v>137</v>
      </c>
      <c r="AW230" s="13" t="s">
        <v>5</v>
      </c>
      <c r="AX230" s="13" t="s">
        <v>77</v>
      </c>
      <c r="AY230" s="273" t="s">
        <v>163</v>
      </c>
    </row>
    <row r="231" s="14" customFormat="1">
      <c r="A231" s="14"/>
      <c r="B231" s="274"/>
      <c r="C231" s="275"/>
      <c r="D231" s="264" t="s">
        <v>170</v>
      </c>
      <c r="E231" s="276" t="s">
        <v>1</v>
      </c>
      <c r="F231" s="277" t="s">
        <v>173</v>
      </c>
      <c r="G231" s="275"/>
      <c r="H231" s="278">
        <v>1.3999999999999999</v>
      </c>
      <c r="I231" s="279"/>
      <c r="J231" s="279"/>
      <c r="K231" s="275"/>
      <c r="L231" s="275"/>
      <c r="M231" s="280"/>
      <c r="N231" s="281"/>
      <c r="O231" s="282"/>
      <c r="P231" s="282"/>
      <c r="Q231" s="282"/>
      <c r="R231" s="282"/>
      <c r="S231" s="282"/>
      <c r="T231" s="282"/>
      <c r="U231" s="282"/>
      <c r="V231" s="282"/>
      <c r="W231" s="282"/>
      <c r="X231" s="283"/>
      <c r="Y231" s="14"/>
      <c r="Z231" s="14"/>
      <c r="AA231" s="14"/>
      <c r="AB231" s="14"/>
      <c r="AC231" s="14"/>
      <c r="AD231" s="14"/>
      <c r="AE231" s="14"/>
      <c r="AT231" s="284" t="s">
        <v>170</v>
      </c>
      <c r="AU231" s="284" t="s">
        <v>137</v>
      </c>
      <c r="AV231" s="14" t="s">
        <v>169</v>
      </c>
      <c r="AW231" s="14" t="s">
        <v>5</v>
      </c>
      <c r="AX231" s="14" t="s">
        <v>85</v>
      </c>
      <c r="AY231" s="284" t="s">
        <v>163</v>
      </c>
    </row>
    <row r="232" s="12" customFormat="1" ht="22.8" customHeight="1">
      <c r="A232" s="12"/>
      <c r="B232" s="230"/>
      <c r="C232" s="231"/>
      <c r="D232" s="232" t="s">
        <v>76</v>
      </c>
      <c r="E232" s="245" t="s">
        <v>169</v>
      </c>
      <c r="F232" s="245" t="s">
        <v>306</v>
      </c>
      <c r="G232" s="231"/>
      <c r="H232" s="231"/>
      <c r="I232" s="234"/>
      <c r="J232" s="234"/>
      <c r="K232" s="246">
        <f>BK232</f>
        <v>0</v>
      </c>
      <c r="L232" s="231"/>
      <c r="M232" s="236"/>
      <c r="N232" s="237"/>
      <c r="O232" s="238"/>
      <c r="P232" s="238"/>
      <c r="Q232" s="239">
        <f>SUM(Q233:Q259)</f>
        <v>0</v>
      </c>
      <c r="R232" s="239">
        <f>SUM(R233:R259)</f>
        <v>0</v>
      </c>
      <c r="S232" s="238"/>
      <c r="T232" s="240">
        <f>SUM(T233:T259)</f>
        <v>0</v>
      </c>
      <c r="U232" s="238"/>
      <c r="V232" s="240">
        <f>SUM(V233:V259)</f>
        <v>0.073125000000000009</v>
      </c>
      <c r="W232" s="238"/>
      <c r="X232" s="241">
        <f>SUM(X233:X259)</f>
        <v>0</v>
      </c>
      <c r="Y232" s="12"/>
      <c r="Z232" s="12"/>
      <c r="AA232" s="12"/>
      <c r="AB232" s="12"/>
      <c r="AC232" s="12"/>
      <c r="AD232" s="12"/>
      <c r="AE232" s="12"/>
      <c r="AR232" s="242" t="s">
        <v>85</v>
      </c>
      <c r="AT232" s="243" t="s">
        <v>76</v>
      </c>
      <c r="AU232" s="243" t="s">
        <v>85</v>
      </c>
      <c r="AY232" s="242" t="s">
        <v>163</v>
      </c>
      <c r="BK232" s="244">
        <f>SUM(BK233:BK259)</f>
        <v>0</v>
      </c>
    </row>
    <row r="233" s="2" customFormat="1" ht="33" customHeight="1">
      <c r="A233" s="38"/>
      <c r="B233" s="39"/>
      <c r="C233" s="247" t="s">
        <v>244</v>
      </c>
      <c r="D233" s="247" t="s">
        <v>165</v>
      </c>
      <c r="E233" s="248" t="s">
        <v>307</v>
      </c>
      <c r="F233" s="249" t="s">
        <v>308</v>
      </c>
      <c r="G233" s="250" t="s">
        <v>168</v>
      </c>
      <c r="H233" s="251">
        <v>0.41999999999999998</v>
      </c>
      <c r="I233" s="252"/>
      <c r="J233" s="252"/>
      <c r="K233" s="251">
        <f>ROUND(P233*H233,3)</f>
        <v>0</v>
      </c>
      <c r="L233" s="253"/>
      <c r="M233" s="44"/>
      <c r="N233" s="254" t="s">
        <v>1</v>
      </c>
      <c r="O233" s="255" t="s">
        <v>41</v>
      </c>
      <c r="P233" s="256">
        <f>I233+J233</f>
        <v>0</v>
      </c>
      <c r="Q233" s="256">
        <f>ROUND(I233*H233,3)</f>
        <v>0</v>
      </c>
      <c r="R233" s="256">
        <f>ROUND(J233*H233,3)</f>
        <v>0</v>
      </c>
      <c r="S233" s="97"/>
      <c r="T233" s="257">
        <f>S233*H233</f>
        <v>0</v>
      </c>
      <c r="U233" s="257">
        <v>0</v>
      </c>
      <c r="V233" s="257">
        <f>U233*H233</f>
        <v>0</v>
      </c>
      <c r="W233" s="257">
        <v>0</v>
      </c>
      <c r="X233" s="258">
        <f>W233*H233</f>
        <v>0</v>
      </c>
      <c r="Y233" s="38"/>
      <c r="Z233" s="38"/>
      <c r="AA233" s="38"/>
      <c r="AB233" s="38"/>
      <c r="AC233" s="38"/>
      <c r="AD233" s="38"/>
      <c r="AE233" s="38"/>
      <c r="AR233" s="259" t="s">
        <v>169</v>
      </c>
      <c r="AT233" s="259" t="s">
        <v>165</v>
      </c>
      <c r="AU233" s="259" t="s">
        <v>137</v>
      </c>
      <c r="AY233" s="17" t="s">
        <v>163</v>
      </c>
      <c r="BE233" s="260">
        <f>IF(O233="základná",K233,0)</f>
        <v>0</v>
      </c>
      <c r="BF233" s="260">
        <f>IF(O233="znížená",K233,0)</f>
        <v>0</v>
      </c>
      <c r="BG233" s="260">
        <f>IF(O233="zákl. prenesená",K233,0)</f>
        <v>0</v>
      </c>
      <c r="BH233" s="260">
        <f>IF(O233="zníž. prenesená",K233,0)</f>
        <v>0</v>
      </c>
      <c r="BI233" s="260">
        <f>IF(O233="nulová",K233,0)</f>
        <v>0</v>
      </c>
      <c r="BJ233" s="17" t="s">
        <v>137</v>
      </c>
      <c r="BK233" s="261">
        <f>ROUND(P233*H233,3)</f>
        <v>0</v>
      </c>
      <c r="BL233" s="17" t="s">
        <v>169</v>
      </c>
      <c r="BM233" s="259" t="s">
        <v>309</v>
      </c>
    </row>
    <row r="234" s="13" customFormat="1">
      <c r="A234" s="13"/>
      <c r="B234" s="262"/>
      <c r="C234" s="263"/>
      <c r="D234" s="264" t="s">
        <v>170</v>
      </c>
      <c r="E234" s="265" t="s">
        <v>1</v>
      </c>
      <c r="F234" s="266" t="s">
        <v>310</v>
      </c>
      <c r="G234" s="263"/>
      <c r="H234" s="267">
        <v>0.41999999999999998</v>
      </c>
      <c r="I234" s="268"/>
      <c r="J234" s="268"/>
      <c r="K234" s="263"/>
      <c r="L234" s="263"/>
      <c r="M234" s="269"/>
      <c r="N234" s="270"/>
      <c r="O234" s="271"/>
      <c r="P234" s="271"/>
      <c r="Q234" s="271"/>
      <c r="R234" s="271"/>
      <c r="S234" s="271"/>
      <c r="T234" s="271"/>
      <c r="U234" s="271"/>
      <c r="V234" s="271"/>
      <c r="W234" s="271"/>
      <c r="X234" s="272"/>
      <c r="Y234" s="13"/>
      <c r="Z234" s="13"/>
      <c r="AA234" s="13"/>
      <c r="AB234" s="13"/>
      <c r="AC234" s="13"/>
      <c r="AD234" s="13"/>
      <c r="AE234" s="13"/>
      <c r="AT234" s="273" t="s">
        <v>170</v>
      </c>
      <c r="AU234" s="273" t="s">
        <v>137</v>
      </c>
      <c r="AV234" s="13" t="s">
        <v>137</v>
      </c>
      <c r="AW234" s="13" t="s">
        <v>5</v>
      </c>
      <c r="AX234" s="13" t="s">
        <v>77</v>
      </c>
      <c r="AY234" s="273" t="s">
        <v>163</v>
      </c>
    </row>
    <row r="235" s="14" customFormat="1">
      <c r="A235" s="14"/>
      <c r="B235" s="274"/>
      <c r="C235" s="275"/>
      <c r="D235" s="264" t="s">
        <v>170</v>
      </c>
      <c r="E235" s="276" t="s">
        <v>1</v>
      </c>
      <c r="F235" s="277" t="s">
        <v>173</v>
      </c>
      <c r="G235" s="275"/>
      <c r="H235" s="278">
        <v>0.41999999999999998</v>
      </c>
      <c r="I235" s="279"/>
      <c r="J235" s="279"/>
      <c r="K235" s="275"/>
      <c r="L235" s="275"/>
      <c r="M235" s="280"/>
      <c r="N235" s="281"/>
      <c r="O235" s="282"/>
      <c r="P235" s="282"/>
      <c r="Q235" s="282"/>
      <c r="R235" s="282"/>
      <c r="S235" s="282"/>
      <c r="T235" s="282"/>
      <c r="U235" s="282"/>
      <c r="V235" s="282"/>
      <c r="W235" s="282"/>
      <c r="X235" s="283"/>
      <c r="Y235" s="14"/>
      <c r="Z235" s="14"/>
      <c r="AA235" s="14"/>
      <c r="AB235" s="14"/>
      <c r="AC235" s="14"/>
      <c r="AD235" s="14"/>
      <c r="AE235" s="14"/>
      <c r="AT235" s="284" t="s">
        <v>170</v>
      </c>
      <c r="AU235" s="284" t="s">
        <v>137</v>
      </c>
      <c r="AV235" s="14" t="s">
        <v>169</v>
      </c>
      <c r="AW235" s="14" t="s">
        <v>5</v>
      </c>
      <c r="AX235" s="14" t="s">
        <v>85</v>
      </c>
      <c r="AY235" s="284" t="s">
        <v>163</v>
      </c>
    </row>
    <row r="236" s="2" customFormat="1" ht="24.15" customHeight="1">
      <c r="A236" s="38"/>
      <c r="B236" s="39"/>
      <c r="C236" s="247" t="s">
        <v>311</v>
      </c>
      <c r="D236" s="247" t="s">
        <v>165</v>
      </c>
      <c r="E236" s="248" t="s">
        <v>312</v>
      </c>
      <c r="F236" s="249" t="s">
        <v>313</v>
      </c>
      <c r="G236" s="250" t="s">
        <v>213</v>
      </c>
      <c r="H236" s="251">
        <v>10</v>
      </c>
      <c r="I236" s="252"/>
      <c r="J236" s="252"/>
      <c r="K236" s="251">
        <f>ROUND(P236*H236,3)</f>
        <v>0</v>
      </c>
      <c r="L236" s="253"/>
      <c r="M236" s="44"/>
      <c r="N236" s="254" t="s">
        <v>1</v>
      </c>
      <c r="O236" s="255" t="s">
        <v>41</v>
      </c>
      <c r="P236" s="256">
        <f>I236+J236</f>
        <v>0</v>
      </c>
      <c r="Q236" s="256">
        <f>ROUND(I236*H236,3)</f>
        <v>0</v>
      </c>
      <c r="R236" s="256">
        <f>ROUND(J236*H236,3)</f>
        <v>0</v>
      </c>
      <c r="S236" s="97"/>
      <c r="T236" s="257">
        <f>S236*H236</f>
        <v>0</v>
      </c>
      <c r="U236" s="257">
        <v>0.0073125000000000004</v>
      </c>
      <c r="V236" s="257">
        <f>U236*H236</f>
        <v>0.073125000000000009</v>
      </c>
      <c r="W236" s="257">
        <v>0</v>
      </c>
      <c r="X236" s="258">
        <f>W236*H236</f>
        <v>0</v>
      </c>
      <c r="Y236" s="38"/>
      <c r="Z236" s="38"/>
      <c r="AA236" s="38"/>
      <c r="AB236" s="38"/>
      <c r="AC236" s="38"/>
      <c r="AD236" s="38"/>
      <c r="AE236" s="38"/>
      <c r="AR236" s="259" t="s">
        <v>169</v>
      </c>
      <c r="AT236" s="259" t="s">
        <v>165</v>
      </c>
      <c r="AU236" s="259" t="s">
        <v>137</v>
      </c>
      <c r="AY236" s="17" t="s">
        <v>163</v>
      </c>
      <c r="BE236" s="260">
        <f>IF(O236="základná",K236,0)</f>
        <v>0</v>
      </c>
      <c r="BF236" s="260">
        <f>IF(O236="znížená",K236,0)</f>
        <v>0</v>
      </c>
      <c r="BG236" s="260">
        <f>IF(O236="zákl. prenesená",K236,0)</f>
        <v>0</v>
      </c>
      <c r="BH236" s="260">
        <f>IF(O236="zníž. prenesená",K236,0)</f>
        <v>0</v>
      </c>
      <c r="BI236" s="260">
        <f>IF(O236="nulová",K236,0)</f>
        <v>0</v>
      </c>
      <c r="BJ236" s="17" t="s">
        <v>137</v>
      </c>
      <c r="BK236" s="261">
        <f>ROUND(P236*H236,3)</f>
        <v>0</v>
      </c>
      <c r="BL236" s="17" t="s">
        <v>169</v>
      </c>
      <c r="BM236" s="259" t="s">
        <v>314</v>
      </c>
    </row>
    <row r="237" s="13" customFormat="1">
      <c r="A237" s="13"/>
      <c r="B237" s="262"/>
      <c r="C237" s="263"/>
      <c r="D237" s="264" t="s">
        <v>170</v>
      </c>
      <c r="E237" s="265" t="s">
        <v>1</v>
      </c>
      <c r="F237" s="266" t="s">
        <v>315</v>
      </c>
      <c r="G237" s="263"/>
      <c r="H237" s="267">
        <v>10</v>
      </c>
      <c r="I237" s="268"/>
      <c r="J237" s="268"/>
      <c r="K237" s="263"/>
      <c r="L237" s="263"/>
      <c r="M237" s="269"/>
      <c r="N237" s="270"/>
      <c r="O237" s="271"/>
      <c r="P237" s="271"/>
      <c r="Q237" s="271"/>
      <c r="R237" s="271"/>
      <c r="S237" s="271"/>
      <c r="T237" s="271"/>
      <c r="U237" s="271"/>
      <c r="V237" s="271"/>
      <c r="W237" s="271"/>
      <c r="X237" s="272"/>
      <c r="Y237" s="13"/>
      <c r="Z237" s="13"/>
      <c r="AA237" s="13"/>
      <c r="AB237" s="13"/>
      <c r="AC237" s="13"/>
      <c r="AD237" s="13"/>
      <c r="AE237" s="13"/>
      <c r="AT237" s="273" t="s">
        <v>170</v>
      </c>
      <c r="AU237" s="273" t="s">
        <v>137</v>
      </c>
      <c r="AV237" s="13" t="s">
        <v>137</v>
      </c>
      <c r="AW237" s="13" t="s">
        <v>5</v>
      </c>
      <c r="AX237" s="13" t="s">
        <v>85</v>
      </c>
      <c r="AY237" s="273" t="s">
        <v>163</v>
      </c>
    </row>
    <row r="238" s="2" customFormat="1" ht="24.15" customHeight="1">
      <c r="A238" s="38"/>
      <c r="B238" s="39"/>
      <c r="C238" s="247" t="s">
        <v>316</v>
      </c>
      <c r="D238" s="247" t="s">
        <v>165</v>
      </c>
      <c r="E238" s="248" t="s">
        <v>317</v>
      </c>
      <c r="F238" s="249" t="s">
        <v>318</v>
      </c>
      <c r="G238" s="250" t="s">
        <v>213</v>
      </c>
      <c r="H238" s="251">
        <v>10</v>
      </c>
      <c r="I238" s="252"/>
      <c r="J238" s="252"/>
      <c r="K238" s="251">
        <f>ROUND(P238*H238,3)</f>
        <v>0</v>
      </c>
      <c r="L238" s="253"/>
      <c r="M238" s="44"/>
      <c r="N238" s="254" t="s">
        <v>1</v>
      </c>
      <c r="O238" s="255" t="s">
        <v>41</v>
      </c>
      <c r="P238" s="256">
        <f>I238+J238</f>
        <v>0</v>
      </c>
      <c r="Q238" s="256">
        <f>ROUND(I238*H238,3)</f>
        <v>0</v>
      </c>
      <c r="R238" s="256">
        <f>ROUND(J238*H238,3)</f>
        <v>0</v>
      </c>
      <c r="S238" s="97"/>
      <c r="T238" s="257">
        <f>S238*H238</f>
        <v>0</v>
      </c>
      <c r="U238" s="257">
        <v>0</v>
      </c>
      <c r="V238" s="257">
        <f>U238*H238</f>
        <v>0</v>
      </c>
      <c r="W238" s="257">
        <v>0</v>
      </c>
      <c r="X238" s="258">
        <f>W238*H238</f>
        <v>0</v>
      </c>
      <c r="Y238" s="38"/>
      <c r="Z238" s="38"/>
      <c r="AA238" s="38"/>
      <c r="AB238" s="38"/>
      <c r="AC238" s="38"/>
      <c r="AD238" s="38"/>
      <c r="AE238" s="38"/>
      <c r="AR238" s="259" t="s">
        <v>169</v>
      </c>
      <c r="AT238" s="259" t="s">
        <v>165</v>
      </c>
      <c r="AU238" s="259" t="s">
        <v>137</v>
      </c>
      <c r="AY238" s="17" t="s">
        <v>163</v>
      </c>
      <c r="BE238" s="260">
        <f>IF(O238="základná",K238,0)</f>
        <v>0</v>
      </c>
      <c r="BF238" s="260">
        <f>IF(O238="znížená",K238,0)</f>
        <v>0</v>
      </c>
      <c r="BG238" s="260">
        <f>IF(O238="zákl. prenesená",K238,0)</f>
        <v>0</v>
      </c>
      <c r="BH238" s="260">
        <f>IF(O238="zníž. prenesená",K238,0)</f>
        <v>0</v>
      </c>
      <c r="BI238" s="260">
        <f>IF(O238="nulová",K238,0)</f>
        <v>0</v>
      </c>
      <c r="BJ238" s="17" t="s">
        <v>137</v>
      </c>
      <c r="BK238" s="261">
        <f>ROUND(P238*H238,3)</f>
        <v>0</v>
      </c>
      <c r="BL238" s="17" t="s">
        <v>169</v>
      </c>
      <c r="BM238" s="259" t="s">
        <v>319</v>
      </c>
    </row>
    <row r="239" s="2" customFormat="1" ht="33" customHeight="1">
      <c r="A239" s="38"/>
      <c r="B239" s="39"/>
      <c r="C239" s="247" t="s">
        <v>320</v>
      </c>
      <c r="D239" s="247" t="s">
        <v>165</v>
      </c>
      <c r="E239" s="248" t="s">
        <v>321</v>
      </c>
      <c r="F239" s="249" t="s">
        <v>322</v>
      </c>
      <c r="G239" s="250" t="s">
        <v>195</v>
      </c>
      <c r="H239" s="251">
        <v>0.105</v>
      </c>
      <c r="I239" s="252"/>
      <c r="J239" s="252"/>
      <c r="K239" s="251">
        <f>ROUND(P239*H239,3)</f>
        <v>0</v>
      </c>
      <c r="L239" s="253"/>
      <c r="M239" s="44"/>
      <c r="N239" s="254" t="s">
        <v>1</v>
      </c>
      <c r="O239" s="255" t="s">
        <v>41</v>
      </c>
      <c r="P239" s="256">
        <f>I239+J239</f>
        <v>0</v>
      </c>
      <c r="Q239" s="256">
        <f>ROUND(I239*H239,3)</f>
        <v>0</v>
      </c>
      <c r="R239" s="256">
        <f>ROUND(J239*H239,3)</f>
        <v>0</v>
      </c>
      <c r="S239" s="97"/>
      <c r="T239" s="257">
        <f>S239*H239</f>
        <v>0</v>
      </c>
      <c r="U239" s="257">
        <v>0</v>
      </c>
      <c r="V239" s="257">
        <f>U239*H239</f>
        <v>0</v>
      </c>
      <c r="W239" s="257">
        <v>0</v>
      </c>
      <c r="X239" s="258">
        <f>W239*H239</f>
        <v>0</v>
      </c>
      <c r="Y239" s="38"/>
      <c r="Z239" s="38"/>
      <c r="AA239" s="38"/>
      <c r="AB239" s="38"/>
      <c r="AC239" s="38"/>
      <c r="AD239" s="38"/>
      <c r="AE239" s="38"/>
      <c r="AR239" s="259" t="s">
        <v>169</v>
      </c>
      <c r="AT239" s="259" t="s">
        <v>165</v>
      </c>
      <c r="AU239" s="259" t="s">
        <v>137</v>
      </c>
      <c r="AY239" s="17" t="s">
        <v>163</v>
      </c>
      <c r="BE239" s="260">
        <f>IF(O239="základná",K239,0)</f>
        <v>0</v>
      </c>
      <c r="BF239" s="260">
        <f>IF(O239="znížená",K239,0)</f>
        <v>0</v>
      </c>
      <c r="BG239" s="260">
        <f>IF(O239="zákl. prenesená",K239,0)</f>
        <v>0</v>
      </c>
      <c r="BH239" s="260">
        <f>IF(O239="zníž. prenesená",K239,0)</f>
        <v>0</v>
      </c>
      <c r="BI239" s="260">
        <f>IF(O239="nulová",K239,0)</f>
        <v>0</v>
      </c>
      <c r="BJ239" s="17" t="s">
        <v>137</v>
      </c>
      <c r="BK239" s="261">
        <f>ROUND(P239*H239,3)</f>
        <v>0</v>
      </c>
      <c r="BL239" s="17" t="s">
        <v>169</v>
      </c>
      <c r="BM239" s="259" t="s">
        <v>323</v>
      </c>
    </row>
    <row r="240" s="13" customFormat="1">
      <c r="A240" s="13"/>
      <c r="B240" s="262"/>
      <c r="C240" s="263"/>
      <c r="D240" s="264" t="s">
        <v>170</v>
      </c>
      <c r="E240" s="265" t="s">
        <v>1</v>
      </c>
      <c r="F240" s="266" t="s">
        <v>324</v>
      </c>
      <c r="G240" s="263"/>
      <c r="H240" s="267">
        <v>0.105</v>
      </c>
      <c r="I240" s="268"/>
      <c r="J240" s="268"/>
      <c r="K240" s="263"/>
      <c r="L240" s="263"/>
      <c r="M240" s="269"/>
      <c r="N240" s="270"/>
      <c r="O240" s="271"/>
      <c r="P240" s="271"/>
      <c r="Q240" s="271"/>
      <c r="R240" s="271"/>
      <c r="S240" s="271"/>
      <c r="T240" s="271"/>
      <c r="U240" s="271"/>
      <c r="V240" s="271"/>
      <c r="W240" s="271"/>
      <c r="X240" s="272"/>
      <c r="Y240" s="13"/>
      <c r="Z240" s="13"/>
      <c r="AA240" s="13"/>
      <c r="AB240" s="13"/>
      <c r="AC240" s="13"/>
      <c r="AD240" s="13"/>
      <c r="AE240" s="13"/>
      <c r="AT240" s="273" t="s">
        <v>170</v>
      </c>
      <c r="AU240" s="273" t="s">
        <v>137</v>
      </c>
      <c r="AV240" s="13" t="s">
        <v>137</v>
      </c>
      <c r="AW240" s="13" t="s">
        <v>5</v>
      </c>
      <c r="AX240" s="13" t="s">
        <v>77</v>
      </c>
      <c r="AY240" s="273" t="s">
        <v>163</v>
      </c>
    </row>
    <row r="241" s="14" customFormat="1">
      <c r="A241" s="14"/>
      <c r="B241" s="274"/>
      <c r="C241" s="275"/>
      <c r="D241" s="264" t="s">
        <v>170</v>
      </c>
      <c r="E241" s="276" t="s">
        <v>1</v>
      </c>
      <c r="F241" s="277" t="s">
        <v>173</v>
      </c>
      <c r="G241" s="275"/>
      <c r="H241" s="278">
        <v>0.105</v>
      </c>
      <c r="I241" s="279"/>
      <c r="J241" s="279"/>
      <c r="K241" s="275"/>
      <c r="L241" s="275"/>
      <c r="M241" s="280"/>
      <c r="N241" s="281"/>
      <c r="O241" s="282"/>
      <c r="P241" s="282"/>
      <c r="Q241" s="282"/>
      <c r="R241" s="282"/>
      <c r="S241" s="282"/>
      <c r="T241" s="282"/>
      <c r="U241" s="282"/>
      <c r="V241" s="282"/>
      <c r="W241" s="282"/>
      <c r="X241" s="283"/>
      <c r="Y241" s="14"/>
      <c r="Z241" s="14"/>
      <c r="AA241" s="14"/>
      <c r="AB241" s="14"/>
      <c r="AC241" s="14"/>
      <c r="AD241" s="14"/>
      <c r="AE241" s="14"/>
      <c r="AT241" s="284" t="s">
        <v>170</v>
      </c>
      <c r="AU241" s="284" t="s">
        <v>137</v>
      </c>
      <c r="AV241" s="14" t="s">
        <v>169</v>
      </c>
      <c r="AW241" s="14" t="s">
        <v>5</v>
      </c>
      <c r="AX241" s="14" t="s">
        <v>85</v>
      </c>
      <c r="AY241" s="284" t="s">
        <v>163</v>
      </c>
    </row>
    <row r="242" s="2" customFormat="1" ht="37.8" customHeight="1">
      <c r="A242" s="38"/>
      <c r="B242" s="39"/>
      <c r="C242" s="247" t="s">
        <v>247</v>
      </c>
      <c r="D242" s="247" t="s">
        <v>165</v>
      </c>
      <c r="E242" s="248" t="s">
        <v>325</v>
      </c>
      <c r="F242" s="249" t="s">
        <v>326</v>
      </c>
      <c r="G242" s="250" t="s">
        <v>213</v>
      </c>
      <c r="H242" s="251">
        <v>8.3030000000000008</v>
      </c>
      <c r="I242" s="252"/>
      <c r="J242" s="252"/>
      <c r="K242" s="251">
        <f>ROUND(P242*H242,3)</f>
        <v>0</v>
      </c>
      <c r="L242" s="253"/>
      <c r="M242" s="44"/>
      <c r="N242" s="254" t="s">
        <v>1</v>
      </c>
      <c r="O242" s="255" t="s">
        <v>41</v>
      </c>
      <c r="P242" s="256">
        <f>I242+J242</f>
        <v>0</v>
      </c>
      <c r="Q242" s="256">
        <f>ROUND(I242*H242,3)</f>
        <v>0</v>
      </c>
      <c r="R242" s="256">
        <f>ROUND(J242*H242,3)</f>
        <v>0</v>
      </c>
      <c r="S242" s="97"/>
      <c r="T242" s="257">
        <f>S242*H242</f>
        <v>0</v>
      </c>
      <c r="U242" s="257">
        <v>0</v>
      </c>
      <c r="V242" s="257">
        <f>U242*H242</f>
        <v>0</v>
      </c>
      <c r="W242" s="257">
        <v>0</v>
      </c>
      <c r="X242" s="258">
        <f>W242*H242</f>
        <v>0</v>
      </c>
      <c r="Y242" s="38"/>
      <c r="Z242" s="38"/>
      <c r="AA242" s="38"/>
      <c r="AB242" s="38"/>
      <c r="AC242" s="38"/>
      <c r="AD242" s="38"/>
      <c r="AE242" s="38"/>
      <c r="AR242" s="259" t="s">
        <v>169</v>
      </c>
      <c r="AT242" s="259" t="s">
        <v>165</v>
      </c>
      <c r="AU242" s="259" t="s">
        <v>137</v>
      </c>
      <c r="AY242" s="17" t="s">
        <v>163</v>
      </c>
      <c r="BE242" s="260">
        <f>IF(O242="základná",K242,0)</f>
        <v>0</v>
      </c>
      <c r="BF242" s="260">
        <f>IF(O242="znížená",K242,0)</f>
        <v>0</v>
      </c>
      <c r="BG242" s="260">
        <f>IF(O242="zákl. prenesená",K242,0)</f>
        <v>0</v>
      </c>
      <c r="BH242" s="260">
        <f>IF(O242="zníž. prenesená",K242,0)</f>
        <v>0</v>
      </c>
      <c r="BI242" s="260">
        <f>IF(O242="nulová",K242,0)</f>
        <v>0</v>
      </c>
      <c r="BJ242" s="17" t="s">
        <v>137</v>
      </c>
      <c r="BK242" s="261">
        <f>ROUND(P242*H242,3)</f>
        <v>0</v>
      </c>
      <c r="BL242" s="17" t="s">
        <v>169</v>
      </c>
      <c r="BM242" s="259" t="s">
        <v>327</v>
      </c>
    </row>
    <row r="243" s="13" customFormat="1">
      <c r="A243" s="13"/>
      <c r="B243" s="262"/>
      <c r="C243" s="263"/>
      <c r="D243" s="264" t="s">
        <v>170</v>
      </c>
      <c r="E243" s="265" t="s">
        <v>1</v>
      </c>
      <c r="F243" s="266" t="s">
        <v>328</v>
      </c>
      <c r="G243" s="263"/>
      <c r="H243" s="267">
        <v>8.3030000000000008</v>
      </c>
      <c r="I243" s="268"/>
      <c r="J243" s="268"/>
      <c r="K243" s="263"/>
      <c r="L243" s="263"/>
      <c r="M243" s="269"/>
      <c r="N243" s="270"/>
      <c r="O243" s="271"/>
      <c r="P243" s="271"/>
      <c r="Q243" s="271"/>
      <c r="R243" s="271"/>
      <c r="S243" s="271"/>
      <c r="T243" s="271"/>
      <c r="U243" s="271"/>
      <c r="V243" s="271"/>
      <c r="W243" s="271"/>
      <c r="X243" s="272"/>
      <c r="Y243" s="13"/>
      <c r="Z243" s="13"/>
      <c r="AA243" s="13"/>
      <c r="AB243" s="13"/>
      <c r="AC243" s="13"/>
      <c r="AD243" s="13"/>
      <c r="AE243" s="13"/>
      <c r="AT243" s="273" t="s">
        <v>170</v>
      </c>
      <c r="AU243" s="273" t="s">
        <v>137</v>
      </c>
      <c r="AV243" s="13" t="s">
        <v>137</v>
      </c>
      <c r="AW243" s="13" t="s">
        <v>5</v>
      </c>
      <c r="AX243" s="13" t="s">
        <v>77</v>
      </c>
      <c r="AY243" s="273" t="s">
        <v>163</v>
      </c>
    </row>
    <row r="244" s="14" customFormat="1">
      <c r="A244" s="14"/>
      <c r="B244" s="274"/>
      <c r="C244" s="275"/>
      <c r="D244" s="264" t="s">
        <v>170</v>
      </c>
      <c r="E244" s="276" t="s">
        <v>1</v>
      </c>
      <c r="F244" s="277" t="s">
        <v>173</v>
      </c>
      <c r="G244" s="275"/>
      <c r="H244" s="278">
        <v>8.3030000000000008</v>
      </c>
      <c r="I244" s="279"/>
      <c r="J244" s="279"/>
      <c r="K244" s="275"/>
      <c r="L244" s="275"/>
      <c r="M244" s="280"/>
      <c r="N244" s="281"/>
      <c r="O244" s="282"/>
      <c r="P244" s="282"/>
      <c r="Q244" s="282"/>
      <c r="R244" s="282"/>
      <c r="S244" s="282"/>
      <c r="T244" s="282"/>
      <c r="U244" s="282"/>
      <c r="V244" s="282"/>
      <c r="W244" s="282"/>
      <c r="X244" s="283"/>
      <c r="Y244" s="14"/>
      <c r="Z244" s="14"/>
      <c r="AA244" s="14"/>
      <c r="AB244" s="14"/>
      <c r="AC244" s="14"/>
      <c r="AD244" s="14"/>
      <c r="AE244" s="14"/>
      <c r="AT244" s="284" t="s">
        <v>170</v>
      </c>
      <c r="AU244" s="284" t="s">
        <v>137</v>
      </c>
      <c r="AV244" s="14" t="s">
        <v>169</v>
      </c>
      <c r="AW244" s="14" t="s">
        <v>5</v>
      </c>
      <c r="AX244" s="14" t="s">
        <v>85</v>
      </c>
      <c r="AY244" s="284" t="s">
        <v>163</v>
      </c>
    </row>
    <row r="245" s="2" customFormat="1" ht="37.8" customHeight="1">
      <c r="A245" s="38"/>
      <c r="B245" s="39"/>
      <c r="C245" s="247" t="s">
        <v>329</v>
      </c>
      <c r="D245" s="247" t="s">
        <v>165</v>
      </c>
      <c r="E245" s="248" t="s">
        <v>330</v>
      </c>
      <c r="F245" s="249" t="s">
        <v>331</v>
      </c>
      <c r="G245" s="250" t="s">
        <v>213</v>
      </c>
      <c r="H245" s="251">
        <v>8.3030000000000008</v>
      </c>
      <c r="I245" s="252"/>
      <c r="J245" s="252"/>
      <c r="K245" s="251">
        <f>ROUND(P245*H245,3)</f>
        <v>0</v>
      </c>
      <c r="L245" s="253"/>
      <c r="M245" s="44"/>
      <c r="N245" s="254" t="s">
        <v>1</v>
      </c>
      <c r="O245" s="255" t="s">
        <v>41</v>
      </c>
      <c r="P245" s="256">
        <f>I245+J245</f>
        <v>0</v>
      </c>
      <c r="Q245" s="256">
        <f>ROUND(I245*H245,3)</f>
        <v>0</v>
      </c>
      <c r="R245" s="256">
        <f>ROUND(J245*H245,3)</f>
        <v>0</v>
      </c>
      <c r="S245" s="97"/>
      <c r="T245" s="257">
        <f>S245*H245</f>
        <v>0</v>
      </c>
      <c r="U245" s="257">
        <v>0</v>
      </c>
      <c r="V245" s="257">
        <f>U245*H245</f>
        <v>0</v>
      </c>
      <c r="W245" s="257">
        <v>0</v>
      </c>
      <c r="X245" s="258">
        <f>W245*H245</f>
        <v>0</v>
      </c>
      <c r="Y245" s="38"/>
      <c r="Z245" s="38"/>
      <c r="AA245" s="38"/>
      <c r="AB245" s="38"/>
      <c r="AC245" s="38"/>
      <c r="AD245" s="38"/>
      <c r="AE245" s="38"/>
      <c r="AR245" s="259" t="s">
        <v>169</v>
      </c>
      <c r="AT245" s="259" t="s">
        <v>165</v>
      </c>
      <c r="AU245" s="259" t="s">
        <v>137</v>
      </c>
      <c r="AY245" s="17" t="s">
        <v>163</v>
      </c>
      <c r="BE245" s="260">
        <f>IF(O245="základná",K245,0)</f>
        <v>0</v>
      </c>
      <c r="BF245" s="260">
        <f>IF(O245="znížená",K245,0)</f>
        <v>0</v>
      </c>
      <c r="BG245" s="260">
        <f>IF(O245="zákl. prenesená",K245,0)</f>
        <v>0</v>
      </c>
      <c r="BH245" s="260">
        <f>IF(O245="zníž. prenesená",K245,0)</f>
        <v>0</v>
      </c>
      <c r="BI245" s="260">
        <f>IF(O245="nulová",K245,0)</f>
        <v>0</v>
      </c>
      <c r="BJ245" s="17" t="s">
        <v>137</v>
      </c>
      <c r="BK245" s="261">
        <f>ROUND(P245*H245,3)</f>
        <v>0</v>
      </c>
      <c r="BL245" s="17" t="s">
        <v>169</v>
      </c>
      <c r="BM245" s="259" t="s">
        <v>332</v>
      </c>
    </row>
    <row r="246" s="2" customFormat="1" ht="49.05" customHeight="1">
      <c r="A246" s="38"/>
      <c r="B246" s="39"/>
      <c r="C246" s="247" t="s">
        <v>251</v>
      </c>
      <c r="D246" s="247" t="s">
        <v>165</v>
      </c>
      <c r="E246" s="248" t="s">
        <v>333</v>
      </c>
      <c r="F246" s="249" t="s">
        <v>334</v>
      </c>
      <c r="G246" s="250" t="s">
        <v>213</v>
      </c>
      <c r="H246" s="251">
        <v>4.2030000000000003</v>
      </c>
      <c r="I246" s="252"/>
      <c r="J246" s="252"/>
      <c r="K246" s="251">
        <f>ROUND(P246*H246,3)</f>
        <v>0</v>
      </c>
      <c r="L246" s="253"/>
      <c r="M246" s="44"/>
      <c r="N246" s="254" t="s">
        <v>1</v>
      </c>
      <c r="O246" s="255" t="s">
        <v>41</v>
      </c>
      <c r="P246" s="256">
        <f>I246+J246</f>
        <v>0</v>
      </c>
      <c r="Q246" s="256">
        <f>ROUND(I246*H246,3)</f>
        <v>0</v>
      </c>
      <c r="R246" s="256">
        <f>ROUND(J246*H246,3)</f>
        <v>0</v>
      </c>
      <c r="S246" s="97"/>
      <c r="T246" s="257">
        <f>S246*H246</f>
        <v>0</v>
      </c>
      <c r="U246" s="257">
        <v>0</v>
      </c>
      <c r="V246" s="257">
        <f>U246*H246</f>
        <v>0</v>
      </c>
      <c r="W246" s="257">
        <v>0</v>
      </c>
      <c r="X246" s="258">
        <f>W246*H246</f>
        <v>0</v>
      </c>
      <c r="Y246" s="38"/>
      <c r="Z246" s="38"/>
      <c r="AA246" s="38"/>
      <c r="AB246" s="38"/>
      <c r="AC246" s="38"/>
      <c r="AD246" s="38"/>
      <c r="AE246" s="38"/>
      <c r="AR246" s="259" t="s">
        <v>169</v>
      </c>
      <c r="AT246" s="259" t="s">
        <v>165</v>
      </c>
      <c r="AU246" s="259" t="s">
        <v>137</v>
      </c>
      <c r="AY246" s="17" t="s">
        <v>163</v>
      </c>
      <c r="BE246" s="260">
        <f>IF(O246="základná",K246,0)</f>
        <v>0</v>
      </c>
      <c r="BF246" s="260">
        <f>IF(O246="znížená",K246,0)</f>
        <v>0</v>
      </c>
      <c r="BG246" s="260">
        <f>IF(O246="zákl. prenesená",K246,0)</f>
        <v>0</v>
      </c>
      <c r="BH246" s="260">
        <f>IF(O246="zníž. prenesená",K246,0)</f>
        <v>0</v>
      </c>
      <c r="BI246" s="260">
        <f>IF(O246="nulová",K246,0)</f>
        <v>0</v>
      </c>
      <c r="BJ246" s="17" t="s">
        <v>137</v>
      </c>
      <c r="BK246" s="261">
        <f>ROUND(P246*H246,3)</f>
        <v>0</v>
      </c>
      <c r="BL246" s="17" t="s">
        <v>169</v>
      </c>
      <c r="BM246" s="259" t="s">
        <v>335</v>
      </c>
    </row>
    <row r="247" s="2" customFormat="1" ht="49.05" customHeight="1">
      <c r="A247" s="38"/>
      <c r="B247" s="39"/>
      <c r="C247" s="247" t="s">
        <v>336</v>
      </c>
      <c r="D247" s="247" t="s">
        <v>165</v>
      </c>
      <c r="E247" s="248" t="s">
        <v>337</v>
      </c>
      <c r="F247" s="249" t="s">
        <v>338</v>
      </c>
      <c r="G247" s="250" t="s">
        <v>213</v>
      </c>
      <c r="H247" s="251">
        <v>4.2030000000000003</v>
      </c>
      <c r="I247" s="252"/>
      <c r="J247" s="252"/>
      <c r="K247" s="251">
        <f>ROUND(P247*H247,3)</f>
        <v>0</v>
      </c>
      <c r="L247" s="253"/>
      <c r="M247" s="44"/>
      <c r="N247" s="254" t="s">
        <v>1</v>
      </c>
      <c r="O247" s="255" t="s">
        <v>41</v>
      </c>
      <c r="P247" s="256">
        <f>I247+J247</f>
        <v>0</v>
      </c>
      <c r="Q247" s="256">
        <f>ROUND(I247*H247,3)</f>
        <v>0</v>
      </c>
      <c r="R247" s="256">
        <f>ROUND(J247*H247,3)</f>
        <v>0</v>
      </c>
      <c r="S247" s="97"/>
      <c r="T247" s="257">
        <f>S247*H247</f>
        <v>0</v>
      </c>
      <c r="U247" s="257">
        <v>0</v>
      </c>
      <c r="V247" s="257">
        <f>U247*H247</f>
        <v>0</v>
      </c>
      <c r="W247" s="257">
        <v>0</v>
      </c>
      <c r="X247" s="258">
        <f>W247*H247</f>
        <v>0</v>
      </c>
      <c r="Y247" s="38"/>
      <c r="Z247" s="38"/>
      <c r="AA247" s="38"/>
      <c r="AB247" s="38"/>
      <c r="AC247" s="38"/>
      <c r="AD247" s="38"/>
      <c r="AE247" s="38"/>
      <c r="AR247" s="259" t="s">
        <v>169</v>
      </c>
      <c r="AT247" s="259" t="s">
        <v>165</v>
      </c>
      <c r="AU247" s="259" t="s">
        <v>137</v>
      </c>
      <c r="AY247" s="17" t="s">
        <v>163</v>
      </c>
      <c r="BE247" s="260">
        <f>IF(O247="základná",K247,0)</f>
        <v>0</v>
      </c>
      <c r="BF247" s="260">
        <f>IF(O247="znížená",K247,0)</f>
        <v>0</v>
      </c>
      <c r="BG247" s="260">
        <f>IF(O247="zákl. prenesená",K247,0)</f>
        <v>0</v>
      </c>
      <c r="BH247" s="260">
        <f>IF(O247="zníž. prenesená",K247,0)</f>
        <v>0</v>
      </c>
      <c r="BI247" s="260">
        <f>IF(O247="nulová",K247,0)</f>
        <v>0</v>
      </c>
      <c r="BJ247" s="17" t="s">
        <v>137</v>
      </c>
      <c r="BK247" s="261">
        <f>ROUND(P247*H247,3)</f>
        <v>0</v>
      </c>
      <c r="BL247" s="17" t="s">
        <v>169</v>
      </c>
      <c r="BM247" s="259" t="s">
        <v>339</v>
      </c>
    </row>
    <row r="248" s="13" customFormat="1">
      <c r="A248" s="13"/>
      <c r="B248" s="262"/>
      <c r="C248" s="263"/>
      <c r="D248" s="264" t="s">
        <v>170</v>
      </c>
      <c r="E248" s="265" t="s">
        <v>1</v>
      </c>
      <c r="F248" s="266" t="s">
        <v>340</v>
      </c>
      <c r="G248" s="263"/>
      <c r="H248" s="267">
        <v>4.2030000000000003</v>
      </c>
      <c r="I248" s="268"/>
      <c r="J248" s="268"/>
      <c r="K248" s="263"/>
      <c r="L248" s="263"/>
      <c r="M248" s="269"/>
      <c r="N248" s="270"/>
      <c r="O248" s="271"/>
      <c r="P248" s="271"/>
      <c r="Q248" s="271"/>
      <c r="R248" s="271"/>
      <c r="S248" s="271"/>
      <c r="T248" s="271"/>
      <c r="U248" s="271"/>
      <c r="V248" s="271"/>
      <c r="W248" s="271"/>
      <c r="X248" s="272"/>
      <c r="Y248" s="13"/>
      <c r="Z248" s="13"/>
      <c r="AA248" s="13"/>
      <c r="AB248" s="13"/>
      <c r="AC248" s="13"/>
      <c r="AD248" s="13"/>
      <c r="AE248" s="13"/>
      <c r="AT248" s="273" t="s">
        <v>170</v>
      </c>
      <c r="AU248" s="273" t="s">
        <v>137</v>
      </c>
      <c r="AV248" s="13" t="s">
        <v>137</v>
      </c>
      <c r="AW248" s="13" t="s">
        <v>5</v>
      </c>
      <c r="AX248" s="13" t="s">
        <v>77</v>
      </c>
      <c r="AY248" s="273" t="s">
        <v>163</v>
      </c>
    </row>
    <row r="249" s="14" customFormat="1">
      <c r="A249" s="14"/>
      <c r="B249" s="274"/>
      <c r="C249" s="275"/>
      <c r="D249" s="264" t="s">
        <v>170</v>
      </c>
      <c r="E249" s="276" t="s">
        <v>1</v>
      </c>
      <c r="F249" s="277" t="s">
        <v>173</v>
      </c>
      <c r="G249" s="275"/>
      <c r="H249" s="278">
        <v>4.2030000000000003</v>
      </c>
      <c r="I249" s="279"/>
      <c r="J249" s="279"/>
      <c r="K249" s="275"/>
      <c r="L249" s="275"/>
      <c r="M249" s="280"/>
      <c r="N249" s="281"/>
      <c r="O249" s="282"/>
      <c r="P249" s="282"/>
      <c r="Q249" s="282"/>
      <c r="R249" s="282"/>
      <c r="S249" s="282"/>
      <c r="T249" s="282"/>
      <c r="U249" s="282"/>
      <c r="V249" s="282"/>
      <c r="W249" s="282"/>
      <c r="X249" s="283"/>
      <c r="Y249" s="14"/>
      <c r="Z249" s="14"/>
      <c r="AA249" s="14"/>
      <c r="AB249" s="14"/>
      <c r="AC249" s="14"/>
      <c r="AD249" s="14"/>
      <c r="AE249" s="14"/>
      <c r="AT249" s="284" t="s">
        <v>170</v>
      </c>
      <c r="AU249" s="284" t="s">
        <v>137</v>
      </c>
      <c r="AV249" s="14" t="s">
        <v>169</v>
      </c>
      <c r="AW249" s="14" t="s">
        <v>5</v>
      </c>
      <c r="AX249" s="14" t="s">
        <v>85</v>
      </c>
      <c r="AY249" s="284" t="s">
        <v>163</v>
      </c>
    </row>
    <row r="250" s="2" customFormat="1" ht="37.8" customHeight="1">
      <c r="A250" s="38"/>
      <c r="B250" s="39"/>
      <c r="C250" s="247" t="s">
        <v>254</v>
      </c>
      <c r="D250" s="247" t="s">
        <v>165</v>
      </c>
      <c r="E250" s="248" t="s">
        <v>341</v>
      </c>
      <c r="F250" s="249" t="s">
        <v>342</v>
      </c>
      <c r="G250" s="250" t="s">
        <v>168</v>
      </c>
      <c r="H250" s="251">
        <v>2.54</v>
      </c>
      <c r="I250" s="252"/>
      <c r="J250" s="252"/>
      <c r="K250" s="251">
        <f>ROUND(P250*H250,3)</f>
        <v>0</v>
      </c>
      <c r="L250" s="253"/>
      <c r="M250" s="44"/>
      <c r="N250" s="254" t="s">
        <v>1</v>
      </c>
      <c r="O250" s="255" t="s">
        <v>41</v>
      </c>
      <c r="P250" s="256">
        <f>I250+J250</f>
        <v>0</v>
      </c>
      <c r="Q250" s="256">
        <f>ROUND(I250*H250,3)</f>
        <v>0</v>
      </c>
      <c r="R250" s="256">
        <f>ROUND(J250*H250,3)</f>
        <v>0</v>
      </c>
      <c r="S250" s="97"/>
      <c r="T250" s="257">
        <f>S250*H250</f>
        <v>0</v>
      </c>
      <c r="U250" s="257">
        <v>0</v>
      </c>
      <c r="V250" s="257">
        <f>U250*H250</f>
        <v>0</v>
      </c>
      <c r="W250" s="257">
        <v>0</v>
      </c>
      <c r="X250" s="258">
        <f>W250*H250</f>
        <v>0</v>
      </c>
      <c r="Y250" s="38"/>
      <c r="Z250" s="38"/>
      <c r="AA250" s="38"/>
      <c r="AB250" s="38"/>
      <c r="AC250" s="38"/>
      <c r="AD250" s="38"/>
      <c r="AE250" s="38"/>
      <c r="AR250" s="259" t="s">
        <v>169</v>
      </c>
      <c r="AT250" s="259" t="s">
        <v>165</v>
      </c>
      <c r="AU250" s="259" t="s">
        <v>137</v>
      </c>
      <c r="AY250" s="17" t="s">
        <v>163</v>
      </c>
      <c r="BE250" s="260">
        <f>IF(O250="základná",K250,0)</f>
        <v>0</v>
      </c>
      <c r="BF250" s="260">
        <f>IF(O250="znížená",K250,0)</f>
        <v>0</v>
      </c>
      <c r="BG250" s="260">
        <f>IF(O250="zákl. prenesená",K250,0)</f>
        <v>0</v>
      </c>
      <c r="BH250" s="260">
        <f>IF(O250="zníž. prenesená",K250,0)</f>
        <v>0</v>
      </c>
      <c r="BI250" s="260">
        <f>IF(O250="nulová",K250,0)</f>
        <v>0</v>
      </c>
      <c r="BJ250" s="17" t="s">
        <v>137</v>
      </c>
      <c r="BK250" s="261">
        <f>ROUND(P250*H250,3)</f>
        <v>0</v>
      </c>
      <c r="BL250" s="17" t="s">
        <v>169</v>
      </c>
      <c r="BM250" s="259" t="s">
        <v>343</v>
      </c>
    </row>
    <row r="251" s="13" customFormat="1">
      <c r="A251" s="13"/>
      <c r="B251" s="262"/>
      <c r="C251" s="263"/>
      <c r="D251" s="264" t="s">
        <v>170</v>
      </c>
      <c r="E251" s="265" t="s">
        <v>1</v>
      </c>
      <c r="F251" s="266" t="s">
        <v>344</v>
      </c>
      <c r="G251" s="263"/>
      <c r="H251" s="267">
        <v>2.54</v>
      </c>
      <c r="I251" s="268"/>
      <c r="J251" s="268"/>
      <c r="K251" s="263"/>
      <c r="L251" s="263"/>
      <c r="M251" s="269"/>
      <c r="N251" s="270"/>
      <c r="O251" s="271"/>
      <c r="P251" s="271"/>
      <c r="Q251" s="271"/>
      <c r="R251" s="271"/>
      <c r="S251" s="271"/>
      <c r="T251" s="271"/>
      <c r="U251" s="271"/>
      <c r="V251" s="271"/>
      <c r="W251" s="271"/>
      <c r="X251" s="272"/>
      <c r="Y251" s="13"/>
      <c r="Z251" s="13"/>
      <c r="AA251" s="13"/>
      <c r="AB251" s="13"/>
      <c r="AC251" s="13"/>
      <c r="AD251" s="13"/>
      <c r="AE251" s="13"/>
      <c r="AT251" s="273" t="s">
        <v>170</v>
      </c>
      <c r="AU251" s="273" t="s">
        <v>137</v>
      </c>
      <c r="AV251" s="13" t="s">
        <v>137</v>
      </c>
      <c r="AW251" s="13" t="s">
        <v>5</v>
      </c>
      <c r="AX251" s="13" t="s">
        <v>77</v>
      </c>
      <c r="AY251" s="273" t="s">
        <v>163</v>
      </c>
    </row>
    <row r="252" s="14" customFormat="1">
      <c r="A252" s="14"/>
      <c r="B252" s="274"/>
      <c r="C252" s="275"/>
      <c r="D252" s="264" t="s">
        <v>170</v>
      </c>
      <c r="E252" s="276" t="s">
        <v>1</v>
      </c>
      <c r="F252" s="277" t="s">
        <v>173</v>
      </c>
      <c r="G252" s="275"/>
      <c r="H252" s="278">
        <v>2.54</v>
      </c>
      <c r="I252" s="279"/>
      <c r="J252" s="279"/>
      <c r="K252" s="275"/>
      <c r="L252" s="275"/>
      <c r="M252" s="280"/>
      <c r="N252" s="281"/>
      <c r="O252" s="282"/>
      <c r="P252" s="282"/>
      <c r="Q252" s="282"/>
      <c r="R252" s="282"/>
      <c r="S252" s="282"/>
      <c r="T252" s="282"/>
      <c r="U252" s="282"/>
      <c r="V252" s="282"/>
      <c r="W252" s="282"/>
      <c r="X252" s="283"/>
      <c r="Y252" s="14"/>
      <c r="Z252" s="14"/>
      <c r="AA252" s="14"/>
      <c r="AB252" s="14"/>
      <c r="AC252" s="14"/>
      <c r="AD252" s="14"/>
      <c r="AE252" s="14"/>
      <c r="AT252" s="284" t="s">
        <v>170</v>
      </c>
      <c r="AU252" s="284" t="s">
        <v>137</v>
      </c>
      <c r="AV252" s="14" t="s">
        <v>169</v>
      </c>
      <c r="AW252" s="14" t="s">
        <v>5</v>
      </c>
      <c r="AX252" s="14" t="s">
        <v>85</v>
      </c>
      <c r="AY252" s="284" t="s">
        <v>163</v>
      </c>
    </row>
    <row r="253" s="2" customFormat="1" ht="37.8" customHeight="1">
      <c r="A253" s="38"/>
      <c r="B253" s="39"/>
      <c r="C253" s="247" t="s">
        <v>345</v>
      </c>
      <c r="D253" s="247" t="s">
        <v>165</v>
      </c>
      <c r="E253" s="248" t="s">
        <v>346</v>
      </c>
      <c r="F253" s="249" t="s">
        <v>347</v>
      </c>
      <c r="G253" s="250" t="s">
        <v>195</v>
      </c>
      <c r="H253" s="251">
        <v>0.25900000000000001</v>
      </c>
      <c r="I253" s="252"/>
      <c r="J253" s="252"/>
      <c r="K253" s="251">
        <f>ROUND(P253*H253,3)</f>
        <v>0</v>
      </c>
      <c r="L253" s="253"/>
      <c r="M253" s="44"/>
      <c r="N253" s="254" t="s">
        <v>1</v>
      </c>
      <c r="O253" s="255" t="s">
        <v>41</v>
      </c>
      <c r="P253" s="256">
        <f>I253+J253</f>
        <v>0</v>
      </c>
      <c r="Q253" s="256">
        <f>ROUND(I253*H253,3)</f>
        <v>0</v>
      </c>
      <c r="R253" s="256">
        <f>ROUND(J253*H253,3)</f>
        <v>0</v>
      </c>
      <c r="S253" s="97"/>
      <c r="T253" s="257">
        <f>S253*H253</f>
        <v>0</v>
      </c>
      <c r="U253" s="257">
        <v>0</v>
      </c>
      <c r="V253" s="257">
        <f>U253*H253</f>
        <v>0</v>
      </c>
      <c r="W253" s="257">
        <v>0</v>
      </c>
      <c r="X253" s="258">
        <f>W253*H253</f>
        <v>0</v>
      </c>
      <c r="Y253" s="38"/>
      <c r="Z253" s="38"/>
      <c r="AA253" s="38"/>
      <c r="AB253" s="38"/>
      <c r="AC253" s="38"/>
      <c r="AD253" s="38"/>
      <c r="AE253" s="38"/>
      <c r="AR253" s="259" t="s">
        <v>169</v>
      </c>
      <c r="AT253" s="259" t="s">
        <v>165</v>
      </c>
      <c r="AU253" s="259" t="s">
        <v>137</v>
      </c>
      <c r="AY253" s="17" t="s">
        <v>163</v>
      </c>
      <c r="BE253" s="260">
        <f>IF(O253="základná",K253,0)</f>
        <v>0</v>
      </c>
      <c r="BF253" s="260">
        <f>IF(O253="znížená",K253,0)</f>
        <v>0</v>
      </c>
      <c r="BG253" s="260">
        <f>IF(O253="zákl. prenesená",K253,0)</f>
        <v>0</v>
      </c>
      <c r="BH253" s="260">
        <f>IF(O253="zníž. prenesená",K253,0)</f>
        <v>0</v>
      </c>
      <c r="BI253" s="260">
        <f>IF(O253="nulová",K253,0)</f>
        <v>0</v>
      </c>
      <c r="BJ253" s="17" t="s">
        <v>137</v>
      </c>
      <c r="BK253" s="261">
        <f>ROUND(P253*H253,3)</f>
        <v>0</v>
      </c>
      <c r="BL253" s="17" t="s">
        <v>169</v>
      </c>
      <c r="BM253" s="259" t="s">
        <v>348</v>
      </c>
    </row>
    <row r="254" s="13" customFormat="1">
      <c r="A254" s="13"/>
      <c r="B254" s="262"/>
      <c r="C254" s="263"/>
      <c r="D254" s="264" t="s">
        <v>170</v>
      </c>
      <c r="E254" s="265" t="s">
        <v>1</v>
      </c>
      <c r="F254" s="266" t="s">
        <v>349</v>
      </c>
      <c r="G254" s="263"/>
      <c r="H254" s="267">
        <v>0.25900000000000001</v>
      </c>
      <c r="I254" s="268"/>
      <c r="J254" s="268"/>
      <c r="K254" s="263"/>
      <c r="L254" s="263"/>
      <c r="M254" s="269"/>
      <c r="N254" s="270"/>
      <c r="O254" s="271"/>
      <c r="P254" s="271"/>
      <c r="Q254" s="271"/>
      <c r="R254" s="271"/>
      <c r="S254" s="271"/>
      <c r="T254" s="271"/>
      <c r="U254" s="271"/>
      <c r="V254" s="271"/>
      <c r="W254" s="271"/>
      <c r="X254" s="272"/>
      <c r="Y254" s="13"/>
      <c r="Z254" s="13"/>
      <c r="AA254" s="13"/>
      <c r="AB254" s="13"/>
      <c r="AC254" s="13"/>
      <c r="AD254" s="13"/>
      <c r="AE254" s="13"/>
      <c r="AT254" s="273" t="s">
        <v>170</v>
      </c>
      <c r="AU254" s="273" t="s">
        <v>137</v>
      </c>
      <c r="AV254" s="13" t="s">
        <v>137</v>
      </c>
      <c r="AW254" s="13" t="s">
        <v>5</v>
      </c>
      <c r="AX254" s="13" t="s">
        <v>77</v>
      </c>
      <c r="AY254" s="273" t="s">
        <v>163</v>
      </c>
    </row>
    <row r="255" s="14" customFormat="1">
      <c r="A255" s="14"/>
      <c r="B255" s="274"/>
      <c r="C255" s="275"/>
      <c r="D255" s="264" t="s">
        <v>170</v>
      </c>
      <c r="E255" s="276" t="s">
        <v>1</v>
      </c>
      <c r="F255" s="277" t="s">
        <v>173</v>
      </c>
      <c r="G255" s="275"/>
      <c r="H255" s="278">
        <v>0.25900000000000001</v>
      </c>
      <c r="I255" s="279"/>
      <c r="J255" s="279"/>
      <c r="K255" s="275"/>
      <c r="L255" s="275"/>
      <c r="M255" s="280"/>
      <c r="N255" s="281"/>
      <c r="O255" s="282"/>
      <c r="P255" s="282"/>
      <c r="Q255" s="282"/>
      <c r="R255" s="282"/>
      <c r="S255" s="282"/>
      <c r="T255" s="282"/>
      <c r="U255" s="282"/>
      <c r="V255" s="282"/>
      <c r="W255" s="282"/>
      <c r="X255" s="283"/>
      <c r="Y255" s="14"/>
      <c r="Z255" s="14"/>
      <c r="AA255" s="14"/>
      <c r="AB255" s="14"/>
      <c r="AC255" s="14"/>
      <c r="AD255" s="14"/>
      <c r="AE255" s="14"/>
      <c r="AT255" s="284" t="s">
        <v>170</v>
      </c>
      <c r="AU255" s="284" t="s">
        <v>137</v>
      </c>
      <c r="AV255" s="14" t="s">
        <v>169</v>
      </c>
      <c r="AW255" s="14" t="s">
        <v>5</v>
      </c>
      <c r="AX255" s="14" t="s">
        <v>85</v>
      </c>
      <c r="AY255" s="284" t="s">
        <v>163</v>
      </c>
    </row>
    <row r="256" s="2" customFormat="1" ht="37.8" customHeight="1">
      <c r="A256" s="38"/>
      <c r="B256" s="39"/>
      <c r="C256" s="247" t="s">
        <v>258</v>
      </c>
      <c r="D256" s="247" t="s">
        <v>165</v>
      </c>
      <c r="E256" s="248" t="s">
        <v>350</v>
      </c>
      <c r="F256" s="249" t="s">
        <v>351</v>
      </c>
      <c r="G256" s="250" t="s">
        <v>213</v>
      </c>
      <c r="H256" s="251">
        <v>18.448</v>
      </c>
      <c r="I256" s="252"/>
      <c r="J256" s="252"/>
      <c r="K256" s="251">
        <f>ROUND(P256*H256,3)</f>
        <v>0</v>
      </c>
      <c r="L256" s="253"/>
      <c r="M256" s="44"/>
      <c r="N256" s="254" t="s">
        <v>1</v>
      </c>
      <c r="O256" s="255" t="s">
        <v>41</v>
      </c>
      <c r="P256" s="256">
        <f>I256+J256</f>
        <v>0</v>
      </c>
      <c r="Q256" s="256">
        <f>ROUND(I256*H256,3)</f>
        <v>0</v>
      </c>
      <c r="R256" s="256">
        <f>ROUND(J256*H256,3)</f>
        <v>0</v>
      </c>
      <c r="S256" s="97"/>
      <c r="T256" s="257">
        <f>S256*H256</f>
        <v>0</v>
      </c>
      <c r="U256" s="257">
        <v>0</v>
      </c>
      <c r="V256" s="257">
        <f>U256*H256</f>
        <v>0</v>
      </c>
      <c r="W256" s="257">
        <v>0</v>
      </c>
      <c r="X256" s="258">
        <f>W256*H256</f>
        <v>0</v>
      </c>
      <c r="Y256" s="38"/>
      <c r="Z256" s="38"/>
      <c r="AA256" s="38"/>
      <c r="AB256" s="38"/>
      <c r="AC256" s="38"/>
      <c r="AD256" s="38"/>
      <c r="AE256" s="38"/>
      <c r="AR256" s="259" t="s">
        <v>169</v>
      </c>
      <c r="AT256" s="259" t="s">
        <v>165</v>
      </c>
      <c r="AU256" s="259" t="s">
        <v>137</v>
      </c>
      <c r="AY256" s="17" t="s">
        <v>163</v>
      </c>
      <c r="BE256" s="260">
        <f>IF(O256="základná",K256,0)</f>
        <v>0</v>
      </c>
      <c r="BF256" s="260">
        <f>IF(O256="znížená",K256,0)</f>
        <v>0</v>
      </c>
      <c r="BG256" s="260">
        <f>IF(O256="zákl. prenesená",K256,0)</f>
        <v>0</v>
      </c>
      <c r="BH256" s="260">
        <f>IF(O256="zníž. prenesená",K256,0)</f>
        <v>0</v>
      </c>
      <c r="BI256" s="260">
        <f>IF(O256="nulová",K256,0)</f>
        <v>0</v>
      </c>
      <c r="BJ256" s="17" t="s">
        <v>137</v>
      </c>
      <c r="BK256" s="261">
        <f>ROUND(P256*H256,3)</f>
        <v>0</v>
      </c>
      <c r="BL256" s="17" t="s">
        <v>169</v>
      </c>
      <c r="BM256" s="259" t="s">
        <v>352</v>
      </c>
    </row>
    <row r="257" s="13" customFormat="1">
      <c r="A257" s="13"/>
      <c r="B257" s="262"/>
      <c r="C257" s="263"/>
      <c r="D257" s="264" t="s">
        <v>170</v>
      </c>
      <c r="E257" s="265" t="s">
        <v>1</v>
      </c>
      <c r="F257" s="266" t="s">
        <v>353</v>
      </c>
      <c r="G257" s="263"/>
      <c r="H257" s="267">
        <v>18.448</v>
      </c>
      <c r="I257" s="268"/>
      <c r="J257" s="268"/>
      <c r="K257" s="263"/>
      <c r="L257" s="263"/>
      <c r="M257" s="269"/>
      <c r="N257" s="270"/>
      <c r="O257" s="271"/>
      <c r="P257" s="271"/>
      <c r="Q257" s="271"/>
      <c r="R257" s="271"/>
      <c r="S257" s="271"/>
      <c r="T257" s="271"/>
      <c r="U257" s="271"/>
      <c r="V257" s="271"/>
      <c r="W257" s="271"/>
      <c r="X257" s="272"/>
      <c r="Y257" s="13"/>
      <c r="Z257" s="13"/>
      <c r="AA257" s="13"/>
      <c r="AB257" s="13"/>
      <c r="AC257" s="13"/>
      <c r="AD257" s="13"/>
      <c r="AE257" s="13"/>
      <c r="AT257" s="273" t="s">
        <v>170</v>
      </c>
      <c r="AU257" s="273" t="s">
        <v>137</v>
      </c>
      <c r="AV257" s="13" t="s">
        <v>137</v>
      </c>
      <c r="AW257" s="13" t="s">
        <v>5</v>
      </c>
      <c r="AX257" s="13" t="s">
        <v>77</v>
      </c>
      <c r="AY257" s="273" t="s">
        <v>163</v>
      </c>
    </row>
    <row r="258" s="14" customFormat="1">
      <c r="A258" s="14"/>
      <c r="B258" s="274"/>
      <c r="C258" s="275"/>
      <c r="D258" s="264" t="s">
        <v>170</v>
      </c>
      <c r="E258" s="276" t="s">
        <v>1</v>
      </c>
      <c r="F258" s="277" t="s">
        <v>173</v>
      </c>
      <c r="G258" s="275"/>
      <c r="H258" s="278">
        <v>18.448</v>
      </c>
      <c r="I258" s="279"/>
      <c r="J258" s="279"/>
      <c r="K258" s="275"/>
      <c r="L258" s="275"/>
      <c r="M258" s="280"/>
      <c r="N258" s="281"/>
      <c r="O258" s="282"/>
      <c r="P258" s="282"/>
      <c r="Q258" s="282"/>
      <c r="R258" s="282"/>
      <c r="S258" s="282"/>
      <c r="T258" s="282"/>
      <c r="U258" s="282"/>
      <c r="V258" s="282"/>
      <c r="W258" s="282"/>
      <c r="X258" s="283"/>
      <c r="Y258" s="14"/>
      <c r="Z258" s="14"/>
      <c r="AA258" s="14"/>
      <c r="AB258" s="14"/>
      <c r="AC258" s="14"/>
      <c r="AD258" s="14"/>
      <c r="AE258" s="14"/>
      <c r="AT258" s="284" t="s">
        <v>170</v>
      </c>
      <c r="AU258" s="284" t="s">
        <v>137</v>
      </c>
      <c r="AV258" s="14" t="s">
        <v>169</v>
      </c>
      <c r="AW258" s="14" t="s">
        <v>5</v>
      </c>
      <c r="AX258" s="14" t="s">
        <v>85</v>
      </c>
      <c r="AY258" s="284" t="s">
        <v>163</v>
      </c>
    </row>
    <row r="259" s="2" customFormat="1" ht="37.8" customHeight="1">
      <c r="A259" s="38"/>
      <c r="B259" s="39"/>
      <c r="C259" s="247" t="s">
        <v>354</v>
      </c>
      <c r="D259" s="247" t="s">
        <v>165</v>
      </c>
      <c r="E259" s="248" t="s">
        <v>355</v>
      </c>
      <c r="F259" s="249" t="s">
        <v>356</v>
      </c>
      <c r="G259" s="250" t="s">
        <v>213</v>
      </c>
      <c r="H259" s="251">
        <v>18.448</v>
      </c>
      <c r="I259" s="252"/>
      <c r="J259" s="252"/>
      <c r="K259" s="251">
        <f>ROUND(P259*H259,3)</f>
        <v>0</v>
      </c>
      <c r="L259" s="253"/>
      <c r="M259" s="44"/>
      <c r="N259" s="254" t="s">
        <v>1</v>
      </c>
      <c r="O259" s="255" t="s">
        <v>41</v>
      </c>
      <c r="P259" s="256">
        <f>I259+J259</f>
        <v>0</v>
      </c>
      <c r="Q259" s="256">
        <f>ROUND(I259*H259,3)</f>
        <v>0</v>
      </c>
      <c r="R259" s="256">
        <f>ROUND(J259*H259,3)</f>
        <v>0</v>
      </c>
      <c r="S259" s="97"/>
      <c r="T259" s="257">
        <f>S259*H259</f>
        <v>0</v>
      </c>
      <c r="U259" s="257">
        <v>0</v>
      </c>
      <c r="V259" s="257">
        <f>U259*H259</f>
        <v>0</v>
      </c>
      <c r="W259" s="257">
        <v>0</v>
      </c>
      <c r="X259" s="258">
        <f>W259*H259</f>
        <v>0</v>
      </c>
      <c r="Y259" s="38"/>
      <c r="Z259" s="38"/>
      <c r="AA259" s="38"/>
      <c r="AB259" s="38"/>
      <c r="AC259" s="38"/>
      <c r="AD259" s="38"/>
      <c r="AE259" s="38"/>
      <c r="AR259" s="259" t="s">
        <v>169</v>
      </c>
      <c r="AT259" s="259" t="s">
        <v>165</v>
      </c>
      <c r="AU259" s="259" t="s">
        <v>137</v>
      </c>
      <c r="AY259" s="17" t="s">
        <v>163</v>
      </c>
      <c r="BE259" s="260">
        <f>IF(O259="základná",K259,0)</f>
        <v>0</v>
      </c>
      <c r="BF259" s="260">
        <f>IF(O259="znížená",K259,0)</f>
        <v>0</v>
      </c>
      <c r="BG259" s="260">
        <f>IF(O259="zákl. prenesená",K259,0)</f>
        <v>0</v>
      </c>
      <c r="BH259" s="260">
        <f>IF(O259="zníž. prenesená",K259,0)</f>
        <v>0</v>
      </c>
      <c r="BI259" s="260">
        <f>IF(O259="nulová",K259,0)</f>
        <v>0</v>
      </c>
      <c r="BJ259" s="17" t="s">
        <v>137</v>
      </c>
      <c r="BK259" s="261">
        <f>ROUND(P259*H259,3)</f>
        <v>0</v>
      </c>
      <c r="BL259" s="17" t="s">
        <v>169</v>
      </c>
      <c r="BM259" s="259" t="s">
        <v>357</v>
      </c>
    </row>
    <row r="260" s="12" customFormat="1" ht="22.8" customHeight="1">
      <c r="A260" s="12"/>
      <c r="B260" s="230"/>
      <c r="C260" s="231"/>
      <c r="D260" s="232" t="s">
        <v>76</v>
      </c>
      <c r="E260" s="245" t="s">
        <v>179</v>
      </c>
      <c r="F260" s="245" t="s">
        <v>358</v>
      </c>
      <c r="G260" s="231"/>
      <c r="H260" s="231"/>
      <c r="I260" s="234"/>
      <c r="J260" s="234"/>
      <c r="K260" s="246">
        <f>BK260</f>
        <v>0</v>
      </c>
      <c r="L260" s="231"/>
      <c r="M260" s="236"/>
      <c r="N260" s="237"/>
      <c r="O260" s="238"/>
      <c r="P260" s="238"/>
      <c r="Q260" s="239">
        <f>SUM(Q261:Q338)</f>
        <v>0</v>
      </c>
      <c r="R260" s="239">
        <f>SUM(R261:R338)</f>
        <v>0</v>
      </c>
      <c r="S260" s="238"/>
      <c r="T260" s="240">
        <f>SUM(T261:T338)</f>
        <v>0</v>
      </c>
      <c r="U260" s="238"/>
      <c r="V260" s="240">
        <f>SUM(V261:V338)</f>
        <v>0</v>
      </c>
      <c r="W260" s="238"/>
      <c r="X260" s="241">
        <f>SUM(X261:X338)</f>
        <v>0</v>
      </c>
      <c r="Y260" s="12"/>
      <c r="Z260" s="12"/>
      <c r="AA260" s="12"/>
      <c r="AB260" s="12"/>
      <c r="AC260" s="12"/>
      <c r="AD260" s="12"/>
      <c r="AE260" s="12"/>
      <c r="AR260" s="242" t="s">
        <v>85</v>
      </c>
      <c r="AT260" s="243" t="s">
        <v>76</v>
      </c>
      <c r="AU260" s="243" t="s">
        <v>85</v>
      </c>
      <c r="AY260" s="242" t="s">
        <v>163</v>
      </c>
      <c r="BK260" s="244">
        <f>SUM(BK261:BK338)</f>
        <v>0</v>
      </c>
    </row>
    <row r="261" s="2" customFormat="1" ht="76.35" customHeight="1">
      <c r="A261" s="38"/>
      <c r="B261" s="39"/>
      <c r="C261" s="247" t="s">
        <v>262</v>
      </c>
      <c r="D261" s="247" t="s">
        <v>165</v>
      </c>
      <c r="E261" s="248" t="s">
        <v>359</v>
      </c>
      <c r="F261" s="249" t="s">
        <v>360</v>
      </c>
      <c r="G261" s="250" t="s">
        <v>213</v>
      </c>
      <c r="H261" s="251">
        <v>1175.0730000000001</v>
      </c>
      <c r="I261" s="252"/>
      <c r="J261" s="252"/>
      <c r="K261" s="251">
        <f>ROUND(P261*H261,3)</f>
        <v>0</v>
      </c>
      <c r="L261" s="253"/>
      <c r="M261" s="44"/>
      <c r="N261" s="254" t="s">
        <v>1</v>
      </c>
      <c r="O261" s="255" t="s">
        <v>41</v>
      </c>
      <c r="P261" s="256">
        <f>I261+J261</f>
        <v>0</v>
      </c>
      <c r="Q261" s="256">
        <f>ROUND(I261*H261,3)</f>
        <v>0</v>
      </c>
      <c r="R261" s="256">
        <f>ROUND(J261*H261,3)</f>
        <v>0</v>
      </c>
      <c r="S261" s="97"/>
      <c r="T261" s="257">
        <f>S261*H261</f>
        <v>0</v>
      </c>
      <c r="U261" s="257">
        <v>0</v>
      </c>
      <c r="V261" s="257">
        <f>U261*H261</f>
        <v>0</v>
      </c>
      <c r="W261" s="257">
        <v>0</v>
      </c>
      <c r="X261" s="258">
        <f>W261*H261</f>
        <v>0</v>
      </c>
      <c r="Y261" s="38"/>
      <c r="Z261" s="38"/>
      <c r="AA261" s="38"/>
      <c r="AB261" s="38"/>
      <c r="AC261" s="38"/>
      <c r="AD261" s="38"/>
      <c r="AE261" s="38"/>
      <c r="AR261" s="259" t="s">
        <v>169</v>
      </c>
      <c r="AT261" s="259" t="s">
        <v>165</v>
      </c>
      <c r="AU261" s="259" t="s">
        <v>137</v>
      </c>
      <c r="AY261" s="17" t="s">
        <v>163</v>
      </c>
      <c r="BE261" s="260">
        <f>IF(O261="základná",K261,0)</f>
        <v>0</v>
      </c>
      <c r="BF261" s="260">
        <f>IF(O261="znížená",K261,0)</f>
        <v>0</v>
      </c>
      <c r="BG261" s="260">
        <f>IF(O261="zákl. prenesená",K261,0)</f>
        <v>0</v>
      </c>
      <c r="BH261" s="260">
        <f>IF(O261="zníž. prenesená",K261,0)</f>
        <v>0</v>
      </c>
      <c r="BI261" s="260">
        <f>IF(O261="nulová",K261,0)</f>
        <v>0</v>
      </c>
      <c r="BJ261" s="17" t="s">
        <v>137</v>
      </c>
      <c r="BK261" s="261">
        <f>ROUND(P261*H261,3)</f>
        <v>0</v>
      </c>
      <c r="BL261" s="17" t="s">
        <v>169</v>
      </c>
      <c r="BM261" s="259" t="s">
        <v>361</v>
      </c>
    </row>
    <row r="262" s="13" customFormat="1">
      <c r="A262" s="13"/>
      <c r="B262" s="262"/>
      <c r="C262" s="263"/>
      <c r="D262" s="264" t="s">
        <v>170</v>
      </c>
      <c r="E262" s="265" t="s">
        <v>1</v>
      </c>
      <c r="F262" s="266" t="s">
        <v>362</v>
      </c>
      <c r="G262" s="263"/>
      <c r="H262" s="267">
        <v>1027.895</v>
      </c>
      <c r="I262" s="268"/>
      <c r="J262" s="268"/>
      <c r="K262" s="263"/>
      <c r="L262" s="263"/>
      <c r="M262" s="269"/>
      <c r="N262" s="270"/>
      <c r="O262" s="271"/>
      <c r="P262" s="271"/>
      <c r="Q262" s="271"/>
      <c r="R262" s="271"/>
      <c r="S262" s="271"/>
      <c r="T262" s="271"/>
      <c r="U262" s="271"/>
      <c r="V262" s="271"/>
      <c r="W262" s="271"/>
      <c r="X262" s="272"/>
      <c r="Y262" s="13"/>
      <c r="Z262" s="13"/>
      <c r="AA262" s="13"/>
      <c r="AB262" s="13"/>
      <c r="AC262" s="13"/>
      <c r="AD262" s="13"/>
      <c r="AE262" s="13"/>
      <c r="AT262" s="273" t="s">
        <v>170</v>
      </c>
      <c r="AU262" s="273" t="s">
        <v>137</v>
      </c>
      <c r="AV262" s="13" t="s">
        <v>137</v>
      </c>
      <c r="AW262" s="13" t="s">
        <v>5</v>
      </c>
      <c r="AX262" s="13" t="s">
        <v>77</v>
      </c>
      <c r="AY262" s="273" t="s">
        <v>163</v>
      </c>
    </row>
    <row r="263" s="13" customFormat="1">
      <c r="A263" s="13"/>
      <c r="B263" s="262"/>
      <c r="C263" s="263"/>
      <c r="D263" s="264" t="s">
        <v>170</v>
      </c>
      <c r="E263" s="265" t="s">
        <v>1</v>
      </c>
      <c r="F263" s="266" t="s">
        <v>363</v>
      </c>
      <c r="G263" s="263"/>
      <c r="H263" s="267">
        <v>147.178</v>
      </c>
      <c r="I263" s="268"/>
      <c r="J263" s="268"/>
      <c r="K263" s="263"/>
      <c r="L263" s="263"/>
      <c r="M263" s="269"/>
      <c r="N263" s="270"/>
      <c r="O263" s="271"/>
      <c r="P263" s="271"/>
      <c r="Q263" s="271"/>
      <c r="R263" s="271"/>
      <c r="S263" s="271"/>
      <c r="T263" s="271"/>
      <c r="U263" s="271"/>
      <c r="V263" s="271"/>
      <c r="W263" s="271"/>
      <c r="X263" s="272"/>
      <c r="Y263" s="13"/>
      <c r="Z263" s="13"/>
      <c r="AA263" s="13"/>
      <c r="AB263" s="13"/>
      <c r="AC263" s="13"/>
      <c r="AD263" s="13"/>
      <c r="AE263" s="13"/>
      <c r="AT263" s="273" t="s">
        <v>170</v>
      </c>
      <c r="AU263" s="273" t="s">
        <v>137</v>
      </c>
      <c r="AV263" s="13" t="s">
        <v>137</v>
      </c>
      <c r="AW263" s="13" t="s">
        <v>5</v>
      </c>
      <c r="AX263" s="13" t="s">
        <v>77</v>
      </c>
      <c r="AY263" s="273" t="s">
        <v>163</v>
      </c>
    </row>
    <row r="264" s="14" customFormat="1">
      <c r="A264" s="14"/>
      <c r="B264" s="274"/>
      <c r="C264" s="275"/>
      <c r="D264" s="264" t="s">
        <v>170</v>
      </c>
      <c r="E264" s="276" t="s">
        <v>1</v>
      </c>
      <c r="F264" s="277" t="s">
        <v>173</v>
      </c>
      <c r="G264" s="275"/>
      <c r="H264" s="278">
        <v>1175.0730000000001</v>
      </c>
      <c r="I264" s="279"/>
      <c r="J264" s="279"/>
      <c r="K264" s="275"/>
      <c r="L264" s="275"/>
      <c r="M264" s="280"/>
      <c r="N264" s="281"/>
      <c r="O264" s="282"/>
      <c r="P264" s="282"/>
      <c r="Q264" s="282"/>
      <c r="R264" s="282"/>
      <c r="S264" s="282"/>
      <c r="T264" s="282"/>
      <c r="U264" s="282"/>
      <c r="V264" s="282"/>
      <c r="W264" s="282"/>
      <c r="X264" s="283"/>
      <c r="Y264" s="14"/>
      <c r="Z264" s="14"/>
      <c r="AA264" s="14"/>
      <c r="AB264" s="14"/>
      <c r="AC264" s="14"/>
      <c r="AD264" s="14"/>
      <c r="AE264" s="14"/>
      <c r="AT264" s="284" t="s">
        <v>170</v>
      </c>
      <c r="AU264" s="284" t="s">
        <v>137</v>
      </c>
      <c r="AV264" s="14" t="s">
        <v>169</v>
      </c>
      <c r="AW264" s="14" t="s">
        <v>5</v>
      </c>
      <c r="AX264" s="14" t="s">
        <v>85</v>
      </c>
      <c r="AY264" s="284" t="s">
        <v>163</v>
      </c>
    </row>
    <row r="265" s="2" customFormat="1" ht="24.15" customHeight="1">
      <c r="A265" s="38"/>
      <c r="B265" s="39"/>
      <c r="C265" s="247" t="s">
        <v>364</v>
      </c>
      <c r="D265" s="247" t="s">
        <v>165</v>
      </c>
      <c r="E265" s="248" t="s">
        <v>365</v>
      </c>
      <c r="F265" s="249" t="s">
        <v>366</v>
      </c>
      <c r="G265" s="250" t="s">
        <v>213</v>
      </c>
      <c r="H265" s="251">
        <v>755.07000000000005</v>
      </c>
      <c r="I265" s="252"/>
      <c r="J265" s="252"/>
      <c r="K265" s="251">
        <f>ROUND(P265*H265,3)</f>
        <v>0</v>
      </c>
      <c r="L265" s="253"/>
      <c r="M265" s="44"/>
      <c r="N265" s="254" t="s">
        <v>1</v>
      </c>
      <c r="O265" s="255" t="s">
        <v>41</v>
      </c>
      <c r="P265" s="256">
        <f>I265+J265</f>
        <v>0</v>
      </c>
      <c r="Q265" s="256">
        <f>ROUND(I265*H265,3)</f>
        <v>0</v>
      </c>
      <c r="R265" s="256">
        <f>ROUND(J265*H265,3)</f>
        <v>0</v>
      </c>
      <c r="S265" s="97"/>
      <c r="T265" s="257">
        <f>S265*H265</f>
        <v>0</v>
      </c>
      <c r="U265" s="257">
        <v>0</v>
      </c>
      <c r="V265" s="257">
        <f>U265*H265</f>
        <v>0</v>
      </c>
      <c r="W265" s="257">
        <v>0</v>
      </c>
      <c r="X265" s="258">
        <f>W265*H265</f>
        <v>0</v>
      </c>
      <c r="Y265" s="38"/>
      <c r="Z265" s="38"/>
      <c r="AA265" s="38"/>
      <c r="AB265" s="38"/>
      <c r="AC265" s="38"/>
      <c r="AD265" s="38"/>
      <c r="AE265" s="38"/>
      <c r="AR265" s="259" t="s">
        <v>169</v>
      </c>
      <c r="AT265" s="259" t="s">
        <v>165</v>
      </c>
      <c r="AU265" s="259" t="s">
        <v>137</v>
      </c>
      <c r="AY265" s="17" t="s">
        <v>163</v>
      </c>
      <c r="BE265" s="260">
        <f>IF(O265="základná",K265,0)</f>
        <v>0</v>
      </c>
      <c r="BF265" s="260">
        <f>IF(O265="znížená",K265,0)</f>
        <v>0</v>
      </c>
      <c r="BG265" s="260">
        <f>IF(O265="zákl. prenesená",K265,0)</f>
        <v>0</v>
      </c>
      <c r="BH265" s="260">
        <f>IF(O265="zníž. prenesená",K265,0)</f>
        <v>0</v>
      </c>
      <c r="BI265" s="260">
        <f>IF(O265="nulová",K265,0)</f>
        <v>0</v>
      </c>
      <c r="BJ265" s="17" t="s">
        <v>137</v>
      </c>
      <c r="BK265" s="261">
        <f>ROUND(P265*H265,3)</f>
        <v>0</v>
      </c>
      <c r="BL265" s="17" t="s">
        <v>169</v>
      </c>
      <c r="BM265" s="259" t="s">
        <v>367</v>
      </c>
    </row>
    <row r="266" s="13" customFormat="1">
      <c r="A266" s="13"/>
      <c r="B266" s="262"/>
      <c r="C266" s="263"/>
      <c r="D266" s="264" t="s">
        <v>170</v>
      </c>
      <c r="E266" s="265" t="s">
        <v>1</v>
      </c>
      <c r="F266" s="266" t="s">
        <v>368</v>
      </c>
      <c r="G266" s="263"/>
      <c r="H266" s="267">
        <v>284.73000000000002</v>
      </c>
      <c r="I266" s="268"/>
      <c r="J266" s="268"/>
      <c r="K266" s="263"/>
      <c r="L266" s="263"/>
      <c r="M266" s="269"/>
      <c r="N266" s="270"/>
      <c r="O266" s="271"/>
      <c r="P266" s="271"/>
      <c r="Q266" s="271"/>
      <c r="R266" s="271"/>
      <c r="S266" s="271"/>
      <c r="T266" s="271"/>
      <c r="U266" s="271"/>
      <c r="V266" s="271"/>
      <c r="W266" s="271"/>
      <c r="X266" s="272"/>
      <c r="Y266" s="13"/>
      <c r="Z266" s="13"/>
      <c r="AA266" s="13"/>
      <c r="AB266" s="13"/>
      <c r="AC266" s="13"/>
      <c r="AD266" s="13"/>
      <c r="AE266" s="13"/>
      <c r="AT266" s="273" t="s">
        <v>170</v>
      </c>
      <c r="AU266" s="273" t="s">
        <v>137</v>
      </c>
      <c r="AV266" s="13" t="s">
        <v>137</v>
      </c>
      <c r="AW266" s="13" t="s">
        <v>5</v>
      </c>
      <c r="AX266" s="13" t="s">
        <v>77</v>
      </c>
      <c r="AY266" s="273" t="s">
        <v>163</v>
      </c>
    </row>
    <row r="267" s="13" customFormat="1">
      <c r="A267" s="13"/>
      <c r="B267" s="262"/>
      <c r="C267" s="263"/>
      <c r="D267" s="264" t="s">
        <v>170</v>
      </c>
      <c r="E267" s="265" t="s">
        <v>1</v>
      </c>
      <c r="F267" s="266" t="s">
        <v>369</v>
      </c>
      <c r="G267" s="263"/>
      <c r="H267" s="267">
        <v>470.33999999999998</v>
      </c>
      <c r="I267" s="268"/>
      <c r="J267" s="268"/>
      <c r="K267" s="263"/>
      <c r="L267" s="263"/>
      <c r="M267" s="269"/>
      <c r="N267" s="270"/>
      <c r="O267" s="271"/>
      <c r="P267" s="271"/>
      <c r="Q267" s="271"/>
      <c r="R267" s="271"/>
      <c r="S267" s="271"/>
      <c r="T267" s="271"/>
      <c r="U267" s="271"/>
      <c r="V267" s="271"/>
      <c r="W267" s="271"/>
      <c r="X267" s="272"/>
      <c r="Y267" s="13"/>
      <c r="Z267" s="13"/>
      <c r="AA267" s="13"/>
      <c r="AB267" s="13"/>
      <c r="AC267" s="13"/>
      <c r="AD267" s="13"/>
      <c r="AE267" s="13"/>
      <c r="AT267" s="273" t="s">
        <v>170</v>
      </c>
      <c r="AU267" s="273" t="s">
        <v>137</v>
      </c>
      <c r="AV267" s="13" t="s">
        <v>137</v>
      </c>
      <c r="AW267" s="13" t="s">
        <v>5</v>
      </c>
      <c r="AX267" s="13" t="s">
        <v>77</v>
      </c>
      <c r="AY267" s="273" t="s">
        <v>163</v>
      </c>
    </row>
    <row r="268" s="14" customFormat="1">
      <c r="A268" s="14"/>
      <c r="B268" s="274"/>
      <c r="C268" s="275"/>
      <c r="D268" s="264" t="s">
        <v>170</v>
      </c>
      <c r="E268" s="276" t="s">
        <v>1</v>
      </c>
      <c r="F268" s="277" t="s">
        <v>173</v>
      </c>
      <c r="G268" s="275"/>
      <c r="H268" s="278">
        <v>755.07000000000005</v>
      </c>
      <c r="I268" s="279"/>
      <c r="J268" s="279"/>
      <c r="K268" s="275"/>
      <c r="L268" s="275"/>
      <c r="M268" s="280"/>
      <c r="N268" s="281"/>
      <c r="O268" s="282"/>
      <c r="P268" s="282"/>
      <c r="Q268" s="282"/>
      <c r="R268" s="282"/>
      <c r="S268" s="282"/>
      <c r="T268" s="282"/>
      <c r="U268" s="282"/>
      <c r="V268" s="282"/>
      <c r="W268" s="282"/>
      <c r="X268" s="283"/>
      <c r="Y268" s="14"/>
      <c r="Z268" s="14"/>
      <c r="AA268" s="14"/>
      <c r="AB268" s="14"/>
      <c r="AC268" s="14"/>
      <c r="AD268" s="14"/>
      <c r="AE268" s="14"/>
      <c r="AT268" s="284" t="s">
        <v>170</v>
      </c>
      <c r="AU268" s="284" t="s">
        <v>137</v>
      </c>
      <c r="AV268" s="14" t="s">
        <v>169</v>
      </c>
      <c r="AW268" s="14" t="s">
        <v>5</v>
      </c>
      <c r="AX268" s="14" t="s">
        <v>85</v>
      </c>
      <c r="AY268" s="284" t="s">
        <v>163</v>
      </c>
    </row>
    <row r="269" s="2" customFormat="1" ht="37.8" customHeight="1">
      <c r="A269" s="38"/>
      <c r="B269" s="39"/>
      <c r="C269" s="247" t="s">
        <v>267</v>
      </c>
      <c r="D269" s="247" t="s">
        <v>165</v>
      </c>
      <c r="E269" s="248" t="s">
        <v>370</v>
      </c>
      <c r="F269" s="249" t="s">
        <v>371</v>
      </c>
      <c r="G269" s="250" t="s">
        <v>213</v>
      </c>
      <c r="H269" s="251">
        <v>755.07000000000005</v>
      </c>
      <c r="I269" s="252"/>
      <c r="J269" s="252"/>
      <c r="K269" s="251">
        <f>ROUND(P269*H269,3)</f>
        <v>0</v>
      </c>
      <c r="L269" s="253"/>
      <c r="M269" s="44"/>
      <c r="N269" s="254" t="s">
        <v>1</v>
      </c>
      <c r="O269" s="255" t="s">
        <v>41</v>
      </c>
      <c r="P269" s="256">
        <f>I269+J269</f>
        <v>0</v>
      </c>
      <c r="Q269" s="256">
        <f>ROUND(I269*H269,3)</f>
        <v>0</v>
      </c>
      <c r="R269" s="256">
        <f>ROUND(J269*H269,3)</f>
        <v>0</v>
      </c>
      <c r="S269" s="97"/>
      <c r="T269" s="257">
        <f>S269*H269</f>
        <v>0</v>
      </c>
      <c r="U269" s="257">
        <v>0</v>
      </c>
      <c r="V269" s="257">
        <f>U269*H269</f>
        <v>0</v>
      </c>
      <c r="W269" s="257">
        <v>0</v>
      </c>
      <c r="X269" s="258">
        <f>W269*H269</f>
        <v>0</v>
      </c>
      <c r="Y269" s="38"/>
      <c r="Z269" s="38"/>
      <c r="AA269" s="38"/>
      <c r="AB269" s="38"/>
      <c r="AC269" s="38"/>
      <c r="AD269" s="38"/>
      <c r="AE269" s="38"/>
      <c r="AR269" s="259" t="s">
        <v>169</v>
      </c>
      <c r="AT269" s="259" t="s">
        <v>165</v>
      </c>
      <c r="AU269" s="259" t="s">
        <v>137</v>
      </c>
      <c r="AY269" s="17" t="s">
        <v>163</v>
      </c>
      <c r="BE269" s="260">
        <f>IF(O269="základná",K269,0)</f>
        <v>0</v>
      </c>
      <c r="BF269" s="260">
        <f>IF(O269="znížená",K269,0)</f>
        <v>0</v>
      </c>
      <c r="BG269" s="260">
        <f>IF(O269="zákl. prenesená",K269,0)</f>
        <v>0</v>
      </c>
      <c r="BH269" s="260">
        <f>IF(O269="zníž. prenesená",K269,0)</f>
        <v>0</v>
      </c>
      <c r="BI269" s="260">
        <f>IF(O269="nulová",K269,0)</f>
        <v>0</v>
      </c>
      <c r="BJ269" s="17" t="s">
        <v>137</v>
      </c>
      <c r="BK269" s="261">
        <f>ROUND(P269*H269,3)</f>
        <v>0</v>
      </c>
      <c r="BL269" s="17" t="s">
        <v>169</v>
      </c>
      <c r="BM269" s="259" t="s">
        <v>372</v>
      </c>
    </row>
    <row r="270" s="2" customFormat="1" ht="24.15" customHeight="1">
      <c r="A270" s="38"/>
      <c r="B270" s="39"/>
      <c r="C270" s="247" t="s">
        <v>373</v>
      </c>
      <c r="D270" s="247" t="s">
        <v>165</v>
      </c>
      <c r="E270" s="248" t="s">
        <v>374</v>
      </c>
      <c r="F270" s="249" t="s">
        <v>375</v>
      </c>
      <c r="G270" s="250" t="s">
        <v>213</v>
      </c>
      <c r="H270" s="251">
        <v>226.52099999999999</v>
      </c>
      <c r="I270" s="252"/>
      <c r="J270" s="252"/>
      <c r="K270" s="251">
        <f>ROUND(P270*H270,3)</f>
        <v>0</v>
      </c>
      <c r="L270" s="253"/>
      <c r="M270" s="44"/>
      <c r="N270" s="254" t="s">
        <v>1</v>
      </c>
      <c r="O270" s="255" t="s">
        <v>41</v>
      </c>
      <c r="P270" s="256">
        <f>I270+J270</f>
        <v>0</v>
      </c>
      <c r="Q270" s="256">
        <f>ROUND(I270*H270,3)</f>
        <v>0</v>
      </c>
      <c r="R270" s="256">
        <f>ROUND(J270*H270,3)</f>
        <v>0</v>
      </c>
      <c r="S270" s="97"/>
      <c r="T270" s="257">
        <f>S270*H270</f>
        <v>0</v>
      </c>
      <c r="U270" s="257">
        <v>0</v>
      </c>
      <c r="V270" s="257">
        <f>U270*H270</f>
        <v>0</v>
      </c>
      <c r="W270" s="257">
        <v>0</v>
      </c>
      <c r="X270" s="258">
        <f>W270*H270</f>
        <v>0</v>
      </c>
      <c r="Y270" s="38"/>
      <c r="Z270" s="38"/>
      <c r="AA270" s="38"/>
      <c r="AB270" s="38"/>
      <c r="AC270" s="38"/>
      <c r="AD270" s="38"/>
      <c r="AE270" s="38"/>
      <c r="AR270" s="259" t="s">
        <v>169</v>
      </c>
      <c r="AT270" s="259" t="s">
        <v>165</v>
      </c>
      <c r="AU270" s="259" t="s">
        <v>137</v>
      </c>
      <c r="AY270" s="17" t="s">
        <v>163</v>
      </c>
      <c r="BE270" s="260">
        <f>IF(O270="základná",K270,0)</f>
        <v>0</v>
      </c>
      <c r="BF270" s="260">
        <f>IF(O270="znížená",K270,0)</f>
        <v>0</v>
      </c>
      <c r="BG270" s="260">
        <f>IF(O270="zákl. prenesená",K270,0)</f>
        <v>0</v>
      </c>
      <c r="BH270" s="260">
        <f>IF(O270="zníž. prenesená",K270,0)</f>
        <v>0</v>
      </c>
      <c r="BI270" s="260">
        <f>IF(O270="nulová",K270,0)</f>
        <v>0</v>
      </c>
      <c r="BJ270" s="17" t="s">
        <v>137</v>
      </c>
      <c r="BK270" s="261">
        <f>ROUND(P270*H270,3)</f>
        <v>0</v>
      </c>
      <c r="BL270" s="17" t="s">
        <v>169</v>
      </c>
      <c r="BM270" s="259" t="s">
        <v>376</v>
      </c>
    </row>
    <row r="271" s="13" customFormat="1">
      <c r="A271" s="13"/>
      <c r="B271" s="262"/>
      <c r="C271" s="263"/>
      <c r="D271" s="264" t="s">
        <v>170</v>
      </c>
      <c r="E271" s="265" t="s">
        <v>1</v>
      </c>
      <c r="F271" s="266" t="s">
        <v>377</v>
      </c>
      <c r="G271" s="263"/>
      <c r="H271" s="267">
        <v>85.418999999999997</v>
      </c>
      <c r="I271" s="268"/>
      <c r="J271" s="268"/>
      <c r="K271" s="263"/>
      <c r="L271" s="263"/>
      <c r="M271" s="269"/>
      <c r="N271" s="270"/>
      <c r="O271" s="271"/>
      <c r="P271" s="271"/>
      <c r="Q271" s="271"/>
      <c r="R271" s="271"/>
      <c r="S271" s="271"/>
      <c r="T271" s="271"/>
      <c r="U271" s="271"/>
      <c r="V271" s="271"/>
      <c r="W271" s="271"/>
      <c r="X271" s="272"/>
      <c r="Y271" s="13"/>
      <c r="Z271" s="13"/>
      <c r="AA271" s="13"/>
      <c r="AB271" s="13"/>
      <c r="AC271" s="13"/>
      <c r="AD271" s="13"/>
      <c r="AE271" s="13"/>
      <c r="AT271" s="273" t="s">
        <v>170</v>
      </c>
      <c r="AU271" s="273" t="s">
        <v>137</v>
      </c>
      <c r="AV271" s="13" t="s">
        <v>137</v>
      </c>
      <c r="AW271" s="13" t="s">
        <v>5</v>
      </c>
      <c r="AX271" s="13" t="s">
        <v>77</v>
      </c>
      <c r="AY271" s="273" t="s">
        <v>163</v>
      </c>
    </row>
    <row r="272" s="13" customFormat="1">
      <c r="A272" s="13"/>
      <c r="B272" s="262"/>
      <c r="C272" s="263"/>
      <c r="D272" s="264" t="s">
        <v>170</v>
      </c>
      <c r="E272" s="265" t="s">
        <v>1</v>
      </c>
      <c r="F272" s="266" t="s">
        <v>378</v>
      </c>
      <c r="G272" s="263"/>
      <c r="H272" s="267">
        <v>141.102</v>
      </c>
      <c r="I272" s="268"/>
      <c r="J272" s="268"/>
      <c r="K272" s="263"/>
      <c r="L272" s="263"/>
      <c r="M272" s="269"/>
      <c r="N272" s="270"/>
      <c r="O272" s="271"/>
      <c r="P272" s="271"/>
      <c r="Q272" s="271"/>
      <c r="R272" s="271"/>
      <c r="S272" s="271"/>
      <c r="T272" s="271"/>
      <c r="U272" s="271"/>
      <c r="V272" s="271"/>
      <c r="W272" s="271"/>
      <c r="X272" s="272"/>
      <c r="Y272" s="13"/>
      <c r="Z272" s="13"/>
      <c r="AA272" s="13"/>
      <c r="AB272" s="13"/>
      <c r="AC272" s="13"/>
      <c r="AD272" s="13"/>
      <c r="AE272" s="13"/>
      <c r="AT272" s="273" t="s">
        <v>170</v>
      </c>
      <c r="AU272" s="273" t="s">
        <v>137</v>
      </c>
      <c r="AV272" s="13" t="s">
        <v>137</v>
      </c>
      <c r="AW272" s="13" t="s">
        <v>5</v>
      </c>
      <c r="AX272" s="13" t="s">
        <v>77</v>
      </c>
      <c r="AY272" s="273" t="s">
        <v>163</v>
      </c>
    </row>
    <row r="273" s="14" customFormat="1">
      <c r="A273" s="14"/>
      <c r="B273" s="274"/>
      <c r="C273" s="275"/>
      <c r="D273" s="264" t="s">
        <v>170</v>
      </c>
      <c r="E273" s="276" t="s">
        <v>1</v>
      </c>
      <c r="F273" s="277" t="s">
        <v>173</v>
      </c>
      <c r="G273" s="275"/>
      <c r="H273" s="278">
        <v>226.52099999999999</v>
      </c>
      <c r="I273" s="279"/>
      <c r="J273" s="279"/>
      <c r="K273" s="275"/>
      <c r="L273" s="275"/>
      <c r="M273" s="280"/>
      <c r="N273" s="281"/>
      <c r="O273" s="282"/>
      <c r="P273" s="282"/>
      <c r="Q273" s="282"/>
      <c r="R273" s="282"/>
      <c r="S273" s="282"/>
      <c r="T273" s="282"/>
      <c r="U273" s="282"/>
      <c r="V273" s="282"/>
      <c r="W273" s="282"/>
      <c r="X273" s="283"/>
      <c r="Y273" s="14"/>
      <c r="Z273" s="14"/>
      <c r="AA273" s="14"/>
      <c r="AB273" s="14"/>
      <c r="AC273" s="14"/>
      <c r="AD273" s="14"/>
      <c r="AE273" s="14"/>
      <c r="AT273" s="284" t="s">
        <v>170</v>
      </c>
      <c r="AU273" s="284" t="s">
        <v>137</v>
      </c>
      <c r="AV273" s="14" t="s">
        <v>169</v>
      </c>
      <c r="AW273" s="14" t="s">
        <v>5</v>
      </c>
      <c r="AX273" s="14" t="s">
        <v>85</v>
      </c>
      <c r="AY273" s="284" t="s">
        <v>163</v>
      </c>
    </row>
    <row r="274" s="2" customFormat="1" ht="24.15" customHeight="1">
      <c r="A274" s="38"/>
      <c r="B274" s="39"/>
      <c r="C274" s="247" t="s">
        <v>270</v>
      </c>
      <c r="D274" s="247" t="s">
        <v>165</v>
      </c>
      <c r="E274" s="248" t="s">
        <v>379</v>
      </c>
      <c r="F274" s="249" t="s">
        <v>380</v>
      </c>
      <c r="G274" s="250" t="s">
        <v>213</v>
      </c>
      <c r="H274" s="251">
        <v>755.07000000000005</v>
      </c>
      <c r="I274" s="252"/>
      <c r="J274" s="252"/>
      <c r="K274" s="251">
        <f>ROUND(P274*H274,3)</f>
        <v>0</v>
      </c>
      <c r="L274" s="253"/>
      <c r="M274" s="44"/>
      <c r="N274" s="254" t="s">
        <v>1</v>
      </c>
      <c r="O274" s="255" t="s">
        <v>41</v>
      </c>
      <c r="P274" s="256">
        <f>I274+J274</f>
        <v>0</v>
      </c>
      <c r="Q274" s="256">
        <f>ROUND(I274*H274,3)</f>
        <v>0</v>
      </c>
      <c r="R274" s="256">
        <f>ROUND(J274*H274,3)</f>
        <v>0</v>
      </c>
      <c r="S274" s="97"/>
      <c r="T274" s="257">
        <f>S274*H274</f>
        <v>0</v>
      </c>
      <c r="U274" s="257">
        <v>0</v>
      </c>
      <c r="V274" s="257">
        <f>U274*H274</f>
        <v>0</v>
      </c>
      <c r="W274" s="257">
        <v>0</v>
      </c>
      <c r="X274" s="258">
        <f>W274*H274</f>
        <v>0</v>
      </c>
      <c r="Y274" s="38"/>
      <c r="Z274" s="38"/>
      <c r="AA274" s="38"/>
      <c r="AB274" s="38"/>
      <c r="AC274" s="38"/>
      <c r="AD274" s="38"/>
      <c r="AE274" s="38"/>
      <c r="AR274" s="259" t="s">
        <v>169</v>
      </c>
      <c r="AT274" s="259" t="s">
        <v>165</v>
      </c>
      <c r="AU274" s="259" t="s">
        <v>137</v>
      </c>
      <c r="AY274" s="17" t="s">
        <v>163</v>
      </c>
      <c r="BE274" s="260">
        <f>IF(O274="základná",K274,0)</f>
        <v>0</v>
      </c>
      <c r="BF274" s="260">
        <f>IF(O274="znížená",K274,0)</f>
        <v>0</v>
      </c>
      <c r="BG274" s="260">
        <f>IF(O274="zákl. prenesená",K274,0)</f>
        <v>0</v>
      </c>
      <c r="BH274" s="260">
        <f>IF(O274="zníž. prenesená",K274,0)</f>
        <v>0</v>
      </c>
      <c r="BI274" s="260">
        <f>IF(O274="nulová",K274,0)</f>
        <v>0</v>
      </c>
      <c r="BJ274" s="17" t="s">
        <v>137</v>
      </c>
      <c r="BK274" s="261">
        <f>ROUND(P274*H274,3)</f>
        <v>0</v>
      </c>
      <c r="BL274" s="17" t="s">
        <v>169</v>
      </c>
      <c r="BM274" s="259" t="s">
        <v>381</v>
      </c>
    </row>
    <row r="275" s="2" customFormat="1" ht="24.15" customHeight="1">
      <c r="A275" s="38"/>
      <c r="B275" s="39"/>
      <c r="C275" s="247" t="s">
        <v>382</v>
      </c>
      <c r="D275" s="247" t="s">
        <v>165</v>
      </c>
      <c r="E275" s="248" t="s">
        <v>383</v>
      </c>
      <c r="F275" s="249" t="s">
        <v>384</v>
      </c>
      <c r="G275" s="250" t="s">
        <v>213</v>
      </c>
      <c r="H275" s="251">
        <v>1531.3309999999999</v>
      </c>
      <c r="I275" s="252"/>
      <c r="J275" s="252"/>
      <c r="K275" s="251">
        <f>ROUND(P275*H275,3)</f>
        <v>0</v>
      </c>
      <c r="L275" s="253"/>
      <c r="M275" s="44"/>
      <c r="N275" s="254" t="s">
        <v>1</v>
      </c>
      <c r="O275" s="255" t="s">
        <v>41</v>
      </c>
      <c r="P275" s="256">
        <f>I275+J275</f>
        <v>0</v>
      </c>
      <c r="Q275" s="256">
        <f>ROUND(I275*H275,3)</f>
        <v>0</v>
      </c>
      <c r="R275" s="256">
        <f>ROUND(J275*H275,3)</f>
        <v>0</v>
      </c>
      <c r="S275" s="97"/>
      <c r="T275" s="257">
        <f>S275*H275</f>
        <v>0</v>
      </c>
      <c r="U275" s="257">
        <v>0</v>
      </c>
      <c r="V275" s="257">
        <f>U275*H275</f>
        <v>0</v>
      </c>
      <c r="W275" s="257">
        <v>0</v>
      </c>
      <c r="X275" s="258">
        <f>W275*H275</f>
        <v>0</v>
      </c>
      <c r="Y275" s="38"/>
      <c r="Z275" s="38"/>
      <c r="AA275" s="38"/>
      <c r="AB275" s="38"/>
      <c r="AC275" s="38"/>
      <c r="AD275" s="38"/>
      <c r="AE275" s="38"/>
      <c r="AR275" s="259" t="s">
        <v>169</v>
      </c>
      <c r="AT275" s="259" t="s">
        <v>165</v>
      </c>
      <c r="AU275" s="259" t="s">
        <v>137</v>
      </c>
      <c r="AY275" s="17" t="s">
        <v>163</v>
      </c>
      <c r="BE275" s="260">
        <f>IF(O275="základná",K275,0)</f>
        <v>0</v>
      </c>
      <c r="BF275" s="260">
        <f>IF(O275="znížená",K275,0)</f>
        <v>0</v>
      </c>
      <c r="BG275" s="260">
        <f>IF(O275="zákl. prenesená",K275,0)</f>
        <v>0</v>
      </c>
      <c r="BH275" s="260">
        <f>IF(O275="zníž. prenesená",K275,0)</f>
        <v>0</v>
      </c>
      <c r="BI275" s="260">
        <f>IF(O275="nulová",K275,0)</f>
        <v>0</v>
      </c>
      <c r="BJ275" s="17" t="s">
        <v>137</v>
      </c>
      <c r="BK275" s="261">
        <f>ROUND(P275*H275,3)</f>
        <v>0</v>
      </c>
      <c r="BL275" s="17" t="s">
        <v>169</v>
      </c>
      <c r="BM275" s="259" t="s">
        <v>385</v>
      </c>
    </row>
    <row r="276" s="13" customFormat="1">
      <c r="A276" s="13"/>
      <c r="B276" s="262"/>
      <c r="C276" s="263"/>
      <c r="D276" s="264" t="s">
        <v>170</v>
      </c>
      <c r="E276" s="265" t="s">
        <v>1</v>
      </c>
      <c r="F276" s="266" t="s">
        <v>386</v>
      </c>
      <c r="G276" s="263"/>
      <c r="H276" s="267">
        <v>577.27999999999997</v>
      </c>
      <c r="I276" s="268"/>
      <c r="J276" s="268"/>
      <c r="K276" s="263"/>
      <c r="L276" s="263"/>
      <c r="M276" s="269"/>
      <c r="N276" s="270"/>
      <c r="O276" s="271"/>
      <c r="P276" s="271"/>
      <c r="Q276" s="271"/>
      <c r="R276" s="271"/>
      <c r="S276" s="271"/>
      <c r="T276" s="271"/>
      <c r="U276" s="271"/>
      <c r="V276" s="271"/>
      <c r="W276" s="271"/>
      <c r="X276" s="272"/>
      <c r="Y276" s="13"/>
      <c r="Z276" s="13"/>
      <c r="AA276" s="13"/>
      <c r="AB276" s="13"/>
      <c r="AC276" s="13"/>
      <c r="AD276" s="13"/>
      <c r="AE276" s="13"/>
      <c r="AT276" s="273" t="s">
        <v>170</v>
      </c>
      <c r="AU276" s="273" t="s">
        <v>137</v>
      </c>
      <c r="AV276" s="13" t="s">
        <v>137</v>
      </c>
      <c r="AW276" s="13" t="s">
        <v>5</v>
      </c>
      <c r="AX276" s="13" t="s">
        <v>77</v>
      </c>
      <c r="AY276" s="273" t="s">
        <v>163</v>
      </c>
    </row>
    <row r="277" s="13" customFormat="1">
      <c r="A277" s="13"/>
      <c r="B277" s="262"/>
      <c r="C277" s="263"/>
      <c r="D277" s="264" t="s">
        <v>170</v>
      </c>
      <c r="E277" s="265" t="s">
        <v>1</v>
      </c>
      <c r="F277" s="266" t="s">
        <v>387</v>
      </c>
      <c r="G277" s="263"/>
      <c r="H277" s="267">
        <v>-8.2390000000000008</v>
      </c>
      <c r="I277" s="268"/>
      <c r="J277" s="268"/>
      <c r="K277" s="263"/>
      <c r="L277" s="263"/>
      <c r="M277" s="269"/>
      <c r="N277" s="270"/>
      <c r="O277" s="271"/>
      <c r="P277" s="271"/>
      <c r="Q277" s="271"/>
      <c r="R277" s="271"/>
      <c r="S277" s="271"/>
      <c r="T277" s="271"/>
      <c r="U277" s="271"/>
      <c r="V277" s="271"/>
      <c r="W277" s="271"/>
      <c r="X277" s="272"/>
      <c r="Y277" s="13"/>
      <c r="Z277" s="13"/>
      <c r="AA277" s="13"/>
      <c r="AB277" s="13"/>
      <c r="AC277" s="13"/>
      <c r="AD277" s="13"/>
      <c r="AE277" s="13"/>
      <c r="AT277" s="273" t="s">
        <v>170</v>
      </c>
      <c r="AU277" s="273" t="s">
        <v>137</v>
      </c>
      <c r="AV277" s="13" t="s">
        <v>137</v>
      </c>
      <c r="AW277" s="13" t="s">
        <v>5</v>
      </c>
      <c r="AX277" s="13" t="s">
        <v>77</v>
      </c>
      <c r="AY277" s="273" t="s">
        <v>163</v>
      </c>
    </row>
    <row r="278" s="13" customFormat="1">
      <c r="A278" s="13"/>
      <c r="B278" s="262"/>
      <c r="C278" s="263"/>
      <c r="D278" s="264" t="s">
        <v>170</v>
      </c>
      <c r="E278" s="265" t="s">
        <v>1</v>
      </c>
      <c r="F278" s="266" t="s">
        <v>388</v>
      </c>
      <c r="G278" s="263"/>
      <c r="H278" s="267">
        <v>-39.472000000000001</v>
      </c>
      <c r="I278" s="268"/>
      <c r="J278" s="268"/>
      <c r="K278" s="263"/>
      <c r="L278" s="263"/>
      <c r="M278" s="269"/>
      <c r="N278" s="270"/>
      <c r="O278" s="271"/>
      <c r="P278" s="271"/>
      <c r="Q278" s="271"/>
      <c r="R278" s="271"/>
      <c r="S278" s="271"/>
      <c r="T278" s="271"/>
      <c r="U278" s="271"/>
      <c r="V278" s="271"/>
      <c r="W278" s="271"/>
      <c r="X278" s="272"/>
      <c r="Y278" s="13"/>
      <c r="Z278" s="13"/>
      <c r="AA278" s="13"/>
      <c r="AB278" s="13"/>
      <c r="AC278" s="13"/>
      <c r="AD278" s="13"/>
      <c r="AE278" s="13"/>
      <c r="AT278" s="273" t="s">
        <v>170</v>
      </c>
      <c r="AU278" s="273" t="s">
        <v>137</v>
      </c>
      <c r="AV278" s="13" t="s">
        <v>137</v>
      </c>
      <c r="AW278" s="13" t="s">
        <v>5</v>
      </c>
      <c r="AX278" s="13" t="s">
        <v>77</v>
      </c>
      <c r="AY278" s="273" t="s">
        <v>163</v>
      </c>
    </row>
    <row r="279" s="13" customFormat="1">
      <c r="A279" s="13"/>
      <c r="B279" s="262"/>
      <c r="C279" s="263"/>
      <c r="D279" s="264" t="s">
        <v>170</v>
      </c>
      <c r="E279" s="265" t="s">
        <v>1</v>
      </c>
      <c r="F279" s="266" t="s">
        <v>389</v>
      </c>
      <c r="G279" s="263"/>
      <c r="H279" s="267">
        <v>36.250999999999998</v>
      </c>
      <c r="I279" s="268"/>
      <c r="J279" s="268"/>
      <c r="K279" s="263"/>
      <c r="L279" s="263"/>
      <c r="M279" s="269"/>
      <c r="N279" s="270"/>
      <c r="O279" s="271"/>
      <c r="P279" s="271"/>
      <c r="Q279" s="271"/>
      <c r="R279" s="271"/>
      <c r="S279" s="271"/>
      <c r="T279" s="271"/>
      <c r="U279" s="271"/>
      <c r="V279" s="271"/>
      <c r="W279" s="271"/>
      <c r="X279" s="272"/>
      <c r="Y279" s="13"/>
      <c r="Z279" s="13"/>
      <c r="AA279" s="13"/>
      <c r="AB279" s="13"/>
      <c r="AC279" s="13"/>
      <c r="AD279" s="13"/>
      <c r="AE279" s="13"/>
      <c r="AT279" s="273" t="s">
        <v>170</v>
      </c>
      <c r="AU279" s="273" t="s">
        <v>137</v>
      </c>
      <c r="AV279" s="13" t="s">
        <v>137</v>
      </c>
      <c r="AW279" s="13" t="s">
        <v>5</v>
      </c>
      <c r="AX279" s="13" t="s">
        <v>77</v>
      </c>
      <c r="AY279" s="273" t="s">
        <v>163</v>
      </c>
    </row>
    <row r="280" s="13" customFormat="1">
      <c r="A280" s="13"/>
      <c r="B280" s="262"/>
      <c r="C280" s="263"/>
      <c r="D280" s="264" t="s">
        <v>170</v>
      </c>
      <c r="E280" s="265" t="s">
        <v>1</v>
      </c>
      <c r="F280" s="266" t="s">
        <v>390</v>
      </c>
      <c r="G280" s="263"/>
      <c r="H280" s="267">
        <v>1031.278</v>
      </c>
      <c r="I280" s="268"/>
      <c r="J280" s="268"/>
      <c r="K280" s="263"/>
      <c r="L280" s="263"/>
      <c r="M280" s="269"/>
      <c r="N280" s="270"/>
      <c r="O280" s="271"/>
      <c r="P280" s="271"/>
      <c r="Q280" s="271"/>
      <c r="R280" s="271"/>
      <c r="S280" s="271"/>
      <c r="T280" s="271"/>
      <c r="U280" s="271"/>
      <c r="V280" s="271"/>
      <c r="W280" s="271"/>
      <c r="X280" s="272"/>
      <c r="Y280" s="13"/>
      <c r="Z280" s="13"/>
      <c r="AA280" s="13"/>
      <c r="AB280" s="13"/>
      <c r="AC280" s="13"/>
      <c r="AD280" s="13"/>
      <c r="AE280" s="13"/>
      <c r="AT280" s="273" t="s">
        <v>170</v>
      </c>
      <c r="AU280" s="273" t="s">
        <v>137</v>
      </c>
      <c r="AV280" s="13" t="s">
        <v>137</v>
      </c>
      <c r="AW280" s="13" t="s">
        <v>5</v>
      </c>
      <c r="AX280" s="13" t="s">
        <v>77</v>
      </c>
      <c r="AY280" s="273" t="s">
        <v>163</v>
      </c>
    </row>
    <row r="281" s="13" customFormat="1">
      <c r="A281" s="13"/>
      <c r="B281" s="262"/>
      <c r="C281" s="263"/>
      <c r="D281" s="264" t="s">
        <v>170</v>
      </c>
      <c r="E281" s="265" t="s">
        <v>1</v>
      </c>
      <c r="F281" s="266" t="s">
        <v>391</v>
      </c>
      <c r="G281" s="263"/>
      <c r="H281" s="267">
        <v>-113.895</v>
      </c>
      <c r="I281" s="268"/>
      <c r="J281" s="268"/>
      <c r="K281" s="263"/>
      <c r="L281" s="263"/>
      <c r="M281" s="269"/>
      <c r="N281" s="270"/>
      <c r="O281" s="271"/>
      <c r="P281" s="271"/>
      <c r="Q281" s="271"/>
      <c r="R281" s="271"/>
      <c r="S281" s="271"/>
      <c r="T281" s="271"/>
      <c r="U281" s="271"/>
      <c r="V281" s="271"/>
      <c r="W281" s="271"/>
      <c r="X281" s="272"/>
      <c r="Y281" s="13"/>
      <c r="Z281" s="13"/>
      <c r="AA281" s="13"/>
      <c r="AB281" s="13"/>
      <c r="AC281" s="13"/>
      <c r="AD281" s="13"/>
      <c r="AE281" s="13"/>
      <c r="AT281" s="273" t="s">
        <v>170</v>
      </c>
      <c r="AU281" s="273" t="s">
        <v>137</v>
      </c>
      <c r="AV281" s="13" t="s">
        <v>137</v>
      </c>
      <c r="AW281" s="13" t="s">
        <v>5</v>
      </c>
      <c r="AX281" s="13" t="s">
        <v>77</v>
      </c>
      <c r="AY281" s="273" t="s">
        <v>163</v>
      </c>
    </row>
    <row r="282" s="13" customFormat="1">
      <c r="A282" s="13"/>
      <c r="B282" s="262"/>
      <c r="C282" s="263"/>
      <c r="D282" s="264" t="s">
        <v>170</v>
      </c>
      <c r="E282" s="265" t="s">
        <v>1</v>
      </c>
      <c r="F282" s="266" t="s">
        <v>392</v>
      </c>
      <c r="G282" s="263"/>
      <c r="H282" s="267">
        <v>48.128</v>
      </c>
      <c r="I282" s="268"/>
      <c r="J282" s="268"/>
      <c r="K282" s="263"/>
      <c r="L282" s="263"/>
      <c r="M282" s="269"/>
      <c r="N282" s="270"/>
      <c r="O282" s="271"/>
      <c r="P282" s="271"/>
      <c r="Q282" s="271"/>
      <c r="R282" s="271"/>
      <c r="S282" s="271"/>
      <c r="T282" s="271"/>
      <c r="U282" s="271"/>
      <c r="V282" s="271"/>
      <c r="W282" s="271"/>
      <c r="X282" s="272"/>
      <c r="Y282" s="13"/>
      <c r="Z282" s="13"/>
      <c r="AA282" s="13"/>
      <c r="AB282" s="13"/>
      <c r="AC282" s="13"/>
      <c r="AD282" s="13"/>
      <c r="AE282" s="13"/>
      <c r="AT282" s="273" t="s">
        <v>170</v>
      </c>
      <c r="AU282" s="273" t="s">
        <v>137</v>
      </c>
      <c r="AV282" s="13" t="s">
        <v>137</v>
      </c>
      <c r="AW282" s="13" t="s">
        <v>5</v>
      </c>
      <c r="AX282" s="13" t="s">
        <v>77</v>
      </c>
      <c r="AY282" s="273" t="s">
        <v>163</v>
      </c>
    </row>
    <row r="283" s="14" customFormat="1">
      <c r="A283" s="14"/>
      <c r="B283" s="274"/>
      <c r="C283" s="275"/>
      <c r="D283" s="264" t="s">
        <v>170</v>
      </c>
      <c r="E283" s="276" t="s">
        <v>1</v>
      </c>
      <c r="F283" s="277" t="s">
        <v>173</v>
      </c>
      <c r="G283" s="275"/>
      <c r="H283" s="278">
        <v>1531.3309999999999</v>
      </c>
      <c r="I283" s="279"/>
      <c r="J283" s="279"/>
      <c r="K283" s="275"/>
      <c r="L283" s="275"/>
      <c r="M283" s="280"/>
      <c r="N283" s="281"/>
      <c r="O283" s="282"/>
      <c r="P283" s="282"/>
      <c r="Q283" s="282"/>
      <c r="R283" s="282"/>
      <c r="S283" s="282"/>
      <c r="T283" s="282"/>
      <c r="U283" s="282"/>
      <c r="V283" s="282"/>
      <c r="W283" s="282"/>
      <c r="X283" s="283"/>
      <c r="Y283" s="14"/>
      <c r="Z283" s="14"/>
      <c r="AA283" s="14"/>
      <c r="AB283" s="14"/>
      <c r="AC283" s="14"/>
      <c r="AD283" s="14"/>
      <c r="AE283" s="14"/>
      <c r="AT283" s="284" t="s">
        <v>170</v>
      </c>
      <c r="AU283" s="284" t="s">
        <v>137</v>
      </c>
      <c r="AV283" s="14" t="s">
        <v>169</v>
      </c>
      <c r="AW283" s="14" t="s">
        <v>5</v>
      </c>
      <c r="AX283" s="14" t="s">
        <v>85</v>
      </c>
      <c r="AY283" s="284" t="s">
        <v>163</v>
      </c>
    </row>
    <row r="284" s="2" customFormat="1" ht="24.15" customHeight="1">
      <c r="A284" s="38"/>
      <c r="B284" s="39"/>
      <c r="C284" s="247" t="s">
        <v>274</v>
      </c>
      <c r="D284" s="247" t="s">
        <v>165</v>
      </c>
      <c r="E284" s="248" t="s">
        <v>393</v>
      </c>
      <c r="F284" s="249" t="s">
        <v>394</v>
      </c>
      <c r="G284" s="250" t="s">
        <v>213</v>
      </c>
      <c r="H284" s="251">
        <v>670.76400000000001</v>
      </c>
      <c r="I284" s="252"/>
      <c r="J284" s="252"/>
      <c r="K284" s="251">
        <f>ROUND(P284*H284,3)</f>
        <v>0</v>
      </c>
      <c r="L284" s="253"/>
      <c r="M284" s="44"/>
      <c r="N284" s="254" t="s">
        <v>1</v>
      </c>
      <c r="O284" s="255" t="s">
        <v>41</v>
      </c>
      <c r="P284" s="256">
        <f>I284+J284</f>
        <v>0</v>
      </c>
      <c r="Q284" s="256">
        <f>ROUND(I284*H284,3)</f>
        <v>0</v>
      </c>
      <c r="R284" s="256">
        <f>ROUND(J284*H284,3)</f>
        <v>0</v>
      </c>
      <c r="S284" s="97"/>
      <c r="T284" s="257">
        <f>S284*H284</f>
        <v>0</v>
      </c>
      <c r="U284" s="257">
        <v>0</v>
      </c>
      <c r="V284" s="257">
        <f>U284*H284</f>
        <v>0</v>
      </c>
      <c r="W284" s="257">
        <v>0</v>
      </c>
      <c r="X284" s="258">
        <f>W284*H284</f>
        <v>0</v>
      </c>
      <c r="Y284" s="38"/>
      <c r="Z284" s="38"/>
      <c r="AA284" s="38"/>
      <c r="AB284" s="38"/>
      <c r="AC284" s="38"/>
      <c r="AD284" s="38"/>
      <c r="AE284" s="38"/>
      <c r="AR284" s="259" t="s">
        <v>169</v>
      </c>
      <c r="AT284" s="259" t="s">
        <v>165</v>
      </c>
      <c r="AU284" s="259" t="s">
        <v>137</v>
      </c>
      <c r="AY284" s="17" t="s">
        <v>163</v>
      </c>
      <c r="BE284" s="260">
        <f>IF(O284="základná",K284,0)</f>
        <v>0</v>
      </c>
      <c r="BF284" s="260">
        <f>IF(O284="znížená",K284,0)</f>
        <v>0</v>
      </c>
      <c r="BG284" s="260">
        <f>IF(O284="zákl. prenesená",K284,0)</f>
        <v>0</v>
      </c>
      <c r="BH284" s="260">
        <f>IF(O284="zníž. prenesená",K284,0)</f>
        <v>0</v>
      </c>
      <c r="BI284" s="260">
        <f>IF(O284="nulová",K284,0)</f>
        <v>0</v>
      </c>
      <c r="BJ284" s="17" t="s">
        <v>137</v>
      </c>
      <c r="BK284" s="261">
        <f>ROUND(P284*H284,3)</f>
        <v>0</v>
      </c>
      <c r="BL284" s="17" t="s">
        <v>169</v>
      </c>
      <c r="BM284" s="259" t="s">
        <v>395</v>
      </c>
    </row>
    <row r="285" s="13" customFormat="1">
      <c r="A285" s="13"/>
      <c r="B285" s="262"/>
      <c r="C285" s="263"/>
      <c r="D285" s="264" t="s">
        <v>170</v>
      </c>
      <c r="E285" s="265" t="s">
        <v>1</v>
      </c>
      <c r="F285" s="266" t="s">
        <v>396</v>
      </c>
      <c r="G285" s="263"/>
      <c r="H285" s="267">
        <v>459.399</v>
      </c>
      <c r="I285" s="268"/>
      <c r="J285" s="268"/>
      <c r="K285" s="263"/>
      <c r="L285" s="263"/>
      <c r="M285" s="269"/>
      <c r="N285" s="270"/>
      <c r="O285" s="271"/>
      <c r="P285" s="271"/>
      <c r="Q285" s="271"/>
      <c r="R285" s="271"/>
      <c r="S285" s="271"/>
      <c r="T285" s="271"/>
      <c r="U285" s="271"/>
      <c r="V285" s="271"/>
      <c r="W285" s="271"/>
      <c r="X285" s="272"/>
      <c r="Y285" s="13"/>
      <c r="Z285" s="13"/>
      <c r="AA285" s="13"/>
      <c r="AB285" s="13"/>
      <c r="AC285" s="13"/>
      <c r="AD285" s="13"/>
      <c r="AE285" s="13"/>
      <c r="AT285" s="273" t="s">
        <v>170</v>
      </c>
      <c r="AU285" s="273" t="s">
        <v>137</v>
      </c>
      <c r="AV285" s="13" t="s">
        <v>137</v>
      </c>
      <c r="AW285" s="13" t="s">
        <v>5</v>
      </c>
      <c r="AX285" s="13" t="s">
        <v>77</v>
      </c>
      <c r="AY285" s="273" t="s">
        <v>163</v>
      </c>
    </row>
    <row r="286" s="13" customFormat="1">
      <c r="A286" s="13"/>
      <c r="B286" s="262"/>
      <c r="C286" s="263"/>
      <c r="D286" s="264" t="s">
        <v>170</v>
      </c>
      <c r="E286" s="265" t="s">
        <v>1</v>
      </c>
      <c r="F286" s="266" t="s">
        <v>397</v>
      </c>
      <c r="G286" s="263"/>
      <c r="H286" s="267">
        <v>23.5</v>
      </c>
      <c r="I286" s="268"/>
      <c r="J286" s="268"/>
      <c r="K286" s="263"/>
      <c r="L286" s="263"/>
      <c r="M286" s="269"/>
      <c r="N286" s="270"/>
      <c r="O286" s="271"/>
      <c r="P286" s="271"/>
      <c r="Q286" s="271"/>
      <c r="R286" s="271"/>
      <c r="S286" s="271"/>
      <c r="T286" s="271"/>
      <c r="U286" s="271"/>
      <c r="V286" s="271"/>
      <c r="W286" s="271"/>
      <c r="X286" s="272"/>
      <c r="Y286" s="13"/>
      <c r="Z286" s="13"/>
      <c r="AA286" s="13"/>
      <c r="AB286" s="13"/>
      <c r="AC286" s="13"/>
      <c r="AD286" s="13"/>
      <c r="AE286" s="13"/>
      <c r="AT286" s="273" t="s">
        <v>170</v>
      </c>
      <c r="AU286" s="273" t="s">
        <v>137</v>
      </c>
      <c r="AV286" s="13" t="s">
        <v>137</v>
      </c>
      <c r="AW286" s="13" t="s">
        <v>5</v>
      </c>
      <c r="AX286" s="13" t="s">
        <v>77</v>
      </c>
      <c r="AY286" s="273" t="s">
        <v>163</v>
      </c>
    </row>
    <row r="287" s="13" customFormat="1">
      <c r="A287" s="13"/>
      <c r="B287" s="262"/>
      <c r="C287" s="263"/>
      <c r="D287" s="264" t="s">
        <v>170</v>
      </c>
      <c r="E287" s="265" t="s">
        <v>1</v>
      </c>
      <c r="F287" s="266" t="s">
        <v>398</v>
      </c>
      <c r="G287" s="263"/>
      <c r="H287" s="267">
        <v>6.4400000000000004</v>
      </c>
      <c r="I287" s="268"/>
      <c r="J287" s="268"/>
      <c r="K287" s="263"/>
      <c r="L287" s="263"/>
      <c r="M287" s="269"/>
      <c r="N287" s="270"/>
      <c r="O287" s="271"/>
      <c r="P287" s="271"/>
      <c r="Q287" s="271"/>
      <c r="R287" s="271"/>
      <c r="S287" s="271"/>
      <c r="T287" s="271"/>
      <c r="U287" s="271"/>
      <c r="V287" s="271"/>
      <c r="W287" s="271"/>
      <c r="X287" s="272"/>
      <c r="Y287" s="13"/>
      <c r="Z287" s="13"/>
      <c r="AA287" s="13"/>
      <c r="AB287" s="13"/>
      <c r="AC287" s="13"/>
      <c r="AD287" s="13"/>
      <c r="AE287" s="13"/>
      <c r="AT287" s="273" t="s">
        <v>170</v>
      </c>
      <c r="AU287" s="273" t="s">
        <v>137</v>
      </c>
      <c r="AV287" s="13" t="s">
        <v>137</v>
      </c>
      <c r="AW287" s="13" t="s">
        <v>5</v>
      </c>
      <c r="AX287" s="13" t="s">
        <v>77</v>
      </c>
      <c r="AY287" s="273" t="s">
        <v>163</v>
      </c>
    </row>
    <row r="288" s="13" customFormat="1">
      <c r="A288" s="13"/>
      <c r="B288" s="262"/>
      <c r="C288" s="263"/>
      <c r="D288" s="264" t="s">
        <v>170</v>
      </c>
      <c r="E288" s="265" t="s">
        <v>1</v>
      </c>
      <c r="F288" s="266" t="s">
        <v>399</v>
      </c>
      <c r="G288" s="263"/>
      <c r="H288" s="267">
        <v>114.31999999999999</v>
      </c>
      <c r="I288" s="268"/>
      <c r="J288" s="268"/>
      <c r="K288" s="263"/>
      <c r="L288" s="263"/>
      <c r="M288" s="269"/>
      <c r="N288" s="270"/>
      <c r="O288" s="271"/>
      <c r="P288" s="271"/>
      <c r="Q288" s="271"/>
      <c r="R288" s="271"/>
      <c r="S288" s="271"/>
      <c r="T288" s="271"/>
      <c r="U288" s="271"/>
      <c r="V288" s="271"/>
      <c r="W288" s="271"/>
      <c r="X288" s="272"/>
      <c r="Y288" s="13"/>
      <c r="Z288" s="13"/>
      <c r="AA288" s="13"/>
      <c r="AB288" s="13"/>
      <c r="AC288" s="13"/>
      <c r="AD288" s="13"/>
      <c r="AE288" s="13"/>
      <c r="AT288" s="273" t="s">
        <v>170</v>
      </c>
      <c r="AU288" s="273" t="s">
        <v>137</v>
      </c>
      <c r="AV288" s="13" t="s">
        <v>137</v>
      </c>
      <c r="AW288" s="13" t="s">
        <v>5</v>
      </c>
      <c r="AX288" s="13" t="s">
        <v>77</v>
      </c>
      <c r="AY288" s="273" t="s">
        <v>163</v>
      </c>
    </row>
    <row r="289" s="13" customFormat="1">
      <c r="A289" s="13"/>
      <c r="B289" s="262"/>
      <c r="C289" s="263"/>
      <c r="D289" s="264" t="s">
        <v>170</v>
      </c>
      <c r="E289" s="265" t="s">
        <v>1</v>
      </c>
      <c r="F289" s="266" t="s">
        <v>400</v>
      </c>
      <c r="G289" s="263"/>
      <c r="H289" s="267">
        <v>27.48</v>
      </c>
      <c r="I289" s="268"/>
      <c r="J289" s="268"/>
      <c r="K289" s="263"/>
      <c r="L289" s="263"/>
      <c r="M289" s="269"/>
      <c r="N289" s="270"/>
      <c r="O289" s="271"/>
      <c r="P289" s="271"/>
      <c r="Q289" s="271"/>
      <c r="R289" s="271"/>
      <c r="S289" s="271"/>
      <c r="T289" s="271"/>
      <c r="U289" s="271"/>
      <c r="V289" s="271"/>
      <c r="W289" s="271"/>
      <c r="X289" s="272"/>
      <c r="Y289" s="13"/>
      <c r="Z289" s="13"/>
      <c r="AA289" s="13"/>
      <c r="AB289" s="13"/>
      <c r="AC289" s="13"/>
      <c r="AD289" s="13"/>
      <c r="AE289" s="13"/>
      <c r="AT289" s="273" t="s">
        <v>170</v>
      </c>
      <c r="AU289" s="273" t="s">
        <v>137</v>
      </c>
      <c r="AV289" s="13" t="s">
        <v>137</v>
      </c>
      <c r="AW289" s="13" t="s">
        <v>5</v>
      </c>
      <c r="AX289" s="13" t="s">
        <v>77</v>
      </c>
      <c r="AY289" s="273" t="s">
        <v>163</v>
      </c>
    </row>
    <row r="290" s="13" customFormat="1">
      <c r="A290" s="13"/>
      <c r="B290" s="262"/>
      <c r="C290" s="263"/>
      <c r="D290" s="264" t="s">
        <v>170</v>
      </c>
      <c r="E290" s="265" t="s">
        <v>1</v>
      </c>
      <c r="F290" s="266" t="s">
        <v>401</v>
      </c>
      <c r="G290" s="263"/>
      <c r="H290" s="267">
        <v>14.550000000000001</v>
      </c>
      <c r="I290" s="268"/>
      <c r="J290" s="268"/>
      <c r="K290" s="263"/>
      <c r="L290" s="263"/>
      <c r="M290" s="269"/>
      <c r="N290" s="270"/>
      <c r="O290" s="271"/>
      <c r="P290" s="271"/>
      <c r="Q290" s="271"/>
      <c r="R290" s="271"/>
      <c r="S290" s="271"/>
      <c r="T290" s="271"/>
      <c r="U290" s="271"/>
      <c r="V290" s="271"/>
      <c r="W290" s="271"/>
      <c r="X290" s="272"/>
      <c r="Y290" s="13"/>
      <c r="Z290" s="13"/>
      <c r="AA290" s="13"/>
      <c r="AB290" s="13"/>
      <c r="AC290" s="13"/>
      <c r="AD290" s="13"/>
      <c r="AE290" s="13"/>
      <c r="AT290" s="273" t="s">
        <v>170</v>
      </c>
      <c r="AU290" s="273" t="s">
        <v>137</v>
      </c>
      <c r="AV290" s="13" t="s">
        <v>137</v>
      </c>
      <c r="AW290" s="13" t="s">
        <v>5</v>
      </c>
      <c r="AX290" s="13" t="s">
        <v>77</v>
      </c>
      <c r="AY290" s="273" t="s">
        <v>163</v>
      </c>
    </row>
    <row r="291" s="13" customFormat="1">
      <c r="A291" s="13"/>
      <c r="B291" s="262"/>
      <c r="C291" s="263"/>
      <c r="D291" s="264" t="s">
        <v>170</v>
      </c>
      <c r="E291" s="265" t="s">
        <v>1</v>
      </c>
      <c r="F291" s="266" t="s">
        <v>402</v>
      </c>
      <c r="G291" s="263"/>
      <c r="H291" s="267">
        <v>10.550000000000001</v>
      </c>
      <c r="I291" s="268"/>
      <c r="J291" s="268"/>
      <c r="K291" s="263"/>
      <c r="L291" s="263"/>
      <c r="M291" s="269"/>
      <c r="N291" s="270"/>
      <c r="O291" s="271"/>
      <c r="P291" s="271"/>
      <c r="Q291" s="271"/>
      <c r="R291" s="271"/>
      <c r="S291" s="271"/>
      <c r="T291" s="271"/>
      <c r="U291" s="271"/>
      <c r="V291" s="271"/>
      <c r="W291" s="271"/>
      <c r="X291" s="272"/>
      <c r="Y291" s="13"/>
      <c r="Z291" s="13"/>
      <c r="AA291" s="13"/>
      <c r="AB291" s="13"/>
      <c r="AC291" s="13"/>
      <c r="AD291" s="13"/>
      <c r="AE291" s="13"/>
      <c r="AT291" s="273" t="s">
        <v>170</v>
      </c>
      <c r="AU291" s="273" t="s">
        <v>137</v>
      </c>
      <c r="AV291" s="13" t="s">
        <v>137</v>
      </c>
      <c r="AW291" s="13" t="s">
        <v>5</v>
      </c>
      <c r="AX291" s="13" t="s">
        <v>77</v>
      </c>
      <c r="AY291" s="273" t="s">
        <v>163</v>
      </c>
    </row>
    <row r="292" s="13" customFormat="1">
      <c r="A292" s="13"/>
      <c r="B292" s="262"/>
      <c r="C292" s="263"/>
      <c r="D292" s="264" t="s">
        <v>170</v>
      </c>
      <c r="E292" s="265" t="s">
        <v>1</v>
      </c>
      <c r="F292" s="266" t="s">
        <v>403</v>
      </c>
      <c r="G292" s="263"/>
      <c r="H292" s="267">
        <v>14.525</v>
      </c>
      <c r="I292" s="268"/>
      <c r="J292" s="268"/>
      <c r="K292" s="263"/>
      <c r="L292" s="263"/>
      <c r="M292" s="269"/>
      <c r="N292" s="270"/>
      <c r="O292" s="271"/>
      <c r="P292" s="271"/>
      <c r="Q292" s="271"/>
      <c r="R292" s="271"/>
      <c r="S292" s="271"/>
      <c r="T292" s="271"/>
      <c r="U292" s="271"/>
      <c r="V292" s="271"/>
      <c r="W292" s="271"/>
      <c r="X292" s="272"/>
      <c r="Y292" s="13"/>
      <c r="Z292" s="13"/>
      <c r="AA292" s="13"/>
      <c r="AB292" s="13"/>
      <c r="AC292" s="13"/>
      <c r="AD292" s="13"/>
      <c r="AE292" s="13"/>
      <c r="AT292" s="273" t="s">
        <v>170</v>
      </c>
      <c r="AU292" s="273" t="s">
        <v>137</v>
      </c>
      <c r="AV292" s="13" t="s">
        <v>137</v>
      </c>
      <c r="AW292" s="13" t="s">
        <v>5</v>
      </c>
      <c r="AX292" s="13" t="s">
        <v>77</v>
      </c>
      <c r="AY292" s="273" t="s">
        <v>163</v>
      </c>
    </row>
    <row r="293" s="14" customFormat="1">
      <c r="A293" s="14"/>
      <c r="B293" s="274"/>
      <c r="C293" s="275"/>
      <c r="D293" s="264" t="s">
        <v>170</v>
      </c>
      <c r="E293" s="276" t="s">
        <v>1</v>
      </c>
      <c r="F293" s="277" t="s">
        <v>173</v>
      </c>
      <c r="G293" s="275"/>
      <c r="H293" s="278">
        <v>670.76400000000001</v>
      </c>
      <c r="I293" s="279"/>
      <c r="J293" s="279"/>
      <c r="K293" s="275"/>
      <c r="L293" s="275"/>
      <c r="M293" s="280"/>
      <c r="N293" s="281"/>
      <c r="O293" s="282"/>
      <c r="P293" s="282"/>
      <c r="Q293" s="282"/>
      <c r="R293" s="282"/>
      <c r="S293" s="282"/>
      <c r="T293" s="282"/>
      <c r="U293" s="282"/>
      <c r="V293" s="282"/>
      <c r="W293" s="282"/>
      <c r="X293" s="283"/>
      <c r="Y293" s="14"/>
      <c r="Z293" s="14"/>
      <c r="AA293" s="14"/>
      <c r="AB293" s="14"/>
      <c r="AC293" s="14"/>
      <c r="AD293" s="14"/>
      <c r="AE293" s="14"/>
      <c r="AT293" s="284" t="s">
        <v>170</v>
      </c>
      <c r="AU293" s="284" t="s">
        <v>137</v>
      </c>
      <c r="AV293" s="14" t="s">
        <v>169</v>
      </c>
      <c r="AW293" s="14" t="s">
        <v>5</v>
      </c>
      <c r="AX293" s="14" t="s">
        <v>85</v>
      </c>
      <c r="AY293" s="284" t="s">
        <v>163</v>
      </c>
    </row>
    <row r="294" s="2" customFormat="1" ht="24.15" customHeight="1">
      <c r="A294" s="38"/>
      <c r="B294" s="39"/>
      <c r="C294" s="247" t="s">
        <v>404</v>
      </c>
      <c r="D294" s="247" t="s">
        <v>165</v>
      </c>
      <c r="E294" s="248" t="s">
        <v>405</v>
      </c>
      <c r="F294" s="249" t="s">
        <v>406</v>
      </c>
      <c r="G294" s="250" t="s">
        <v>213</v>
      </c>
      <c r="H294" s="251">
        <v>1531.3309999999999</v>
      </c>
      <c r="I294" s="252"/>
      <c r="J294" s="252"/>
      <c r="K294" s="251">
        <f>ROUND(P294*H294,3)</f>
        <v>0</v>
      </c>
      <c r="L294" s="253"/>
      <c r="M294" s="44"/>
      <c r="N294" s="254" t="s">
        <v>1</v>
      </c>
      <c r="O294" s="255" t="s">
        <v>41</v>
      </c>
      <c r="P294" s="256">
        <f>I294+J294</f>
        <v>0</v>
      </c>
      <c r="Q294" s="256">
        <f>ROUND(I294*H294,3)</f>
        <v>0</v>
      </c>
      <c r="R294" s="256">
        <f>ROUND(J294*H294,3)</f>
        <v>0</v>
      </c>
      <c r="S294" s="97"/>
      <c r="T294" s="257">
        <f>S294*H294</f>
        <v>0</v>
      </c>
      <c r="U294" s="257">
        <v>0</v>
      </c>
      <c r="V294" s="257">
        <f>U294*H294</f>
        <v>0</v>
      </c>
      <c r="W294" s="257">
        <v>0</v>
      </c>
      <c r="X294" s="258">
        <f>W294*H294</f>
        <v>0</v>
      </c>
      <c r="Y294" s="38"/>
      <c r="Z294" s="38"/>
      <c r="AA294" s="38"/>
      <c r="AB294" s="38"/>
      <c r="AC294" s="38"/>
      <c r="AD294" s="38"/>
      <c r="AE294" s="38"/>
      <c r="AR294" s="259" t="s">
        <v>169</v>
      </c>
      <c r="AT294" s="259" t="s">
        <v>165</v>
      </c>
      <c r="AU294" s="259" t="s">
        <v>137</v>
      </c>
      <c r="AY294" s="17" t="s">
        <v>163</v>
      </c>
      <c r="BE294" s="260">
        <f>IF(O294="základná",K294,0)</f>
        <v>0</v>
      </c>
      <c r="BF294" s="260">
        <f>IF(O294="znížená",K294,0)</f>
        <v>0</v>
      </c>
      <c r="BG294" s="260">
        <f>IF(O294="zákl. prenesená",K294,0)</f>
        <v>0</v>
      </c>
      <c r="BH294" s="260">
        <f>IF(O294="zníž. prenesená",K294,0)</f>
        <v>0</v>
      </c>
      <c r="BI294" s="260">
        <f>IF(O294="nulová",K294,0)</f>
        <v>0</v>
      </c>
      <c r="BJ294" s="17" t="s">
        <v>137</v>
      </c>
      <c r="BK294" s="261">
        <f>ROUND(P294*H294,3)</f>
        <v>0</v>
      </c>
      <c r="BL294" s="17" t="s">
        <v>169</v>
      </c>
      <c r="BM294" s="259" t="s">
        <v>407</v>
      </c>
    </row>
    <row r="295" s="2" customFormat="1" ht="24.15" customHeight="1">
      <c r="A295" s="38"/>
      <c r="B295" s="39"/>
      <c r="C295" s="247" t="s">
        <v>280</v>
      </c>
      <c r="D295" s="247" t="s">
        <v>165</v>
      </c>
      <c r="E295" s="248" t="s">
        <v>408</v>
      </c>
      <c r="F295" s="249" t="s">
        <v>409</v>
      </c>
      <c r="G295" s="250" t="s">
        <v>213</v>
      </c>
      <c r="H295" s="251">
        <v>34.850999999999999</v>
      </c>
      <c r="I295" s="252"/>
      <c r="J295" s="252"/>
      <c r="K295" s="251">
        <f>ROUND(P295*H295,3)</f>
        <v>0</v>
      </c>
      <c r="L295" s="253"/>
      <c r="M295" s="44"/>
      <c r="N295" s="254" t="s">
        <v>1</v>
      </c>
      <c r="O295" s="255" t="s">
        <v>41</v>
      </c>
      <c r="P295" s="256">
        <f>I295+J295</f>
        <v>0</v>
      </c>
      <c r="Q295" s="256">
        <f>ROUND(I295*H295,3)</f>
        <v>0</v>
      </c>
      <c r="R295" s="256">
        <f>ROUND(J295*H295,3)</f>
        <v>0</v>
      </c>
      <c r="S295" s="97"/>
      <c r="T295" s="257">
        <f>S295*H295</f>
        <v>0</v>
      </c>
      <c r="U295" s="257">
        <v>0</v>
      </c>
      <c r="V295" s="257">
        <f>U295*H295</f>
        <v>0</v>
      </c>
      <c r="W295" s="257">
        <v>0</v>
      </c>
      <c r="X295" s="258">
        <f>W295*H295</f>
        <v>0</v>
      </c>
      <c r="Y295" s="38"/>
      <c r="Z295" s="38"/>
      <c r="AA295" s="38"/>
      <c r="AB295" s="38"/>
      <c r="AC295" s="38"/>
      <c r="AD295" s="38"/>
      <c r="AE295" s="38"/>
      <c r="AR295" s="259" t="s">
        <v>169</v>
      </c>
      <c r="AT295" s="259" t="s">
        <v>165</v>
      </c>
      <c r="AU295" s="259" t="s">
        <v>137</v>
      </c>
      <c r="AY295" s="17" t="s">
        <v>163</v>
      </c>
      <c r="BE295" s="260">
        <f>IF(O295="základná",K295,0)</f>
        <v>0</v>
      </c>
      <c r="BF295" s="260">
        <f>IF(O295="znížená",K295,0)</f>
        <v>0</v>
      </c>
      <c r="BG295" s="260">
        <f>IF(O295="zákl. prenesená",K295,0)</f>
        <v>0</v>
      </c>
      <c r="BH295" s="260">
        <f>IF(O295="zníž. prenesená",K295,0)</f>
        <v>0</v>
      </c>
      <c r="BI295" s="260">
        <f>IF(O295="nulová",K295,0)</f>
        <v>0</v>
      </c>
      <c r="BJ295" s="17" t="s">
        <v>137</v>
      </c>
      <c r="BK295" s="261">
        <f>ROUND(P295*H295,3)</f>
        <v>0</v>
      </c>
      <c r="BL295" s="17" t="s">
        <v>169</v>
      </c>
      <c r="BM295" s="259" t="s">
        <v>410</v>
      </c>
    </row>
    <row r="296" s="13" customFormat="1">
      <c r="A296" s="13"/>
      <c r="B296" s="262"/>
      <c r="C296" s="263"/>
      <c r="D296" s="264" t="s">
        <v>170</v>
      </c>
      <c r="E296" s="265" t="s">
        <v>1</v>
      </c>
      <c r="F296" s="266" t="s">
        <v>411</v>
      </c>
      <c r="G296" s="263"/>
      <c r="H296" s="267">
        <v>33.231000000000002</v>
      </c>
      <c r="I296" s="268"/>
      <c r="J296" s="268"/>
      <c r="K296" s="263"/>
      <c r="L296" s="263"/>
      <c r="M296" s="269"/>
      <c r="N296" s="270"/>
      <c r="O296" s="271"/>
      <c r="P296" s="271"/>
      <c r="Q296" s="271"/>
      <c r="R296" s="271"/>
      <c r="S296" s="271"/>
      <c r="T296" s="271"/>
      <c r="U296" s="271"/>
      <c r="V296" s="271"/>
      <c r="W296" s="271"/>
      <c r="X296" s="272"/>
      <c r="Y296" s="13"/>
      <c r="Z296" s="13"/>
      <c r="AA296" s="13"/>
      <c r="AB296" s="13"/>
      <c r="AC296" s="13"/>
      <c r="AD296" s="13"/>
      <c r="AE296" s="13"/>
      <c r="AT296" s="273" t="s">
        <v>170</v>
      </c>
      <c r="AU296" s="273" t="s">
        <v>137</v>
      </c>
      <c r="AV296" s="13" t="s">
        <v>137</v>
      </c>
      <c r="AW296" s="13" t="s">
        <v>5</v>
      </c>
      <c r="AX296" s="13" t="s">
        <v>77</v>
      </c>
      <c r="AY296" s="273" t="s">
        <v>163</v>
      </c>
    </row>
    <row r="297" s="13" customFormat="1">
      <c r="A297" s="13"/>
      <c r="B297" s="262"/>
      <c r="C297" s="263"/>
      <c r="D297" s="264" t="s">
        <v>170</v>
      </c>
      <c r="E297" s="265" t="s">
        <v>1</v>
      </c>
      <c r="F297" s="266" t="s">
        <v>412</v>
      </c>
      <c r="G297" s="263"/>
      <c r="H297" s="267">
        <v>1.6200000000000001</v>
      </c>
      <c r="I297" s="268"/>
      <c r="J297" s="268"/>
      <c r="K297" s="263"/>
      <c r="L297" s="263"/>
      <c r="M297" s="269"/>
      <c r="N297" s="270"/>
      <c r="O297" s="271"/>
      <c r="P297" s="271"/>
      <c r="Q297" s="271"/>
      <c r="R297" s="271"/>
      <c r="S297" s="271"/>
      <c r="T297" s="271"/>
      <c r="U297" s="271"/>
      <c r="V297" s="271"/>
      <c r="W297" s="271"/>
      <c r="X297" s="272"/>
      <c r="Y297" s="13"/>
      <c r="Z297" s="13"/>
      <c r="AA297" s="13"/>
      <c r="AB297" s="13"/>
      <c r="AC297" s="13"/>
      <c r="AD297" s="13"/>
      <c r="AE297" s="13"/>
      <c r="AT297" s="273" t="s">
        <v>170</v>
      </c>
      <c r="AU297" s="273" t="s">
        <v>137</v>
      </c>
      <c r="AV297" s="13" t="s">
        <v>137</v>
      </c>
      <c r="AW297" s="13" t="s">
        <v>5</v>
      </c>
      <c r="AX297" s="13" t="s">
        <v>77</v>
      </c>
      <c r="AY297" s="273" t="s">
        <v>163</v>
      </c>
    </row>
    <row r="298" s="14" customFormat="1">
      <c r="A298" s="14"/>
      <c r="B298" s="274"/>
      <c r="C298" s="275"/>
      <c r="D298" s="264" t="s">
        <v>170</v>
      </c>
      <c r="E298" s="276" t="s">
        <v>1</v>
      </c>
      <c r="F298" s="277" t="s">
        <v>173</v>
      </c>
      <c r="G298" s="275"/>
      <c r="H298" s="278">
        <v>34.850999999999999</v>
      </c>
      <c r="I298" s="279"/>
      <c r="J298" s="279"/>
      <c r="K298" s="275"/>
      <c r="L298" s="275"/>
      <c r="M298" s="280"/>
      <c r="N298" s="281"/>
      <c r="O298" s="282"/>
      <c r="P298" s="282"/>
      <c r="Q298" s="282"/>
      <c r="R298" s="282"/>
      <c r="S298" s="282"/>
      <c r="T298" s="282"/>
      <c r="U298" s="282"/>
      <c r="V298" s="282"/>
      <c r="W298" s="282"/>
      <c r="X298" s="283"/>
      <c r="Y298" s="14"/>
      <c r="Z298" s="14"/>
      <c r="AA298" s="14"/>
      <c r="AB298" s="14"/>
      <c r="AC298" s="14"/>
      <c r="AD298" s="14"/>
      <c r="AE298" s="14"/>
      <c r="AT298" s="284" t="s">
        <v>170</v>
      </c>
      <c r="AU298" s="284" t="s">
        <v>137</v>
      </c>
      <c r="AV298" s="14" t="s">
        <v>169</v>
      </c>
      <c r="AW298" s="14" t="s">
        <v>5</v>
      </c>
      <c r="AX298" s="14" t="s">
        <v>85</v>
      </c>
      <c r="AY298" s="284" t="s">
        <v>163</v>
      </c>
    </row>
    <row r="299" s="2" customFormat="1" ht="24.15" customHeight="1">
      <c r="A299" s="38"/>
      <c r="B299" s="39"/>
      <c r="C299" s="247" t="s">
        <v>413</v>
      </c>
      <c r="D299" s="247" t="s">
        <v>165</v>
      </c>
      <c r="E299" s="248" t="s">
        <v>414</v>
      </c>
      <c r="F299" s="249" t="s">
        <v>415</v>
      </c>
      <c r="G299" s="250" t="s">
        <v>213</v>
      </c>
      <c r="H299" s="251">
        <v>820.53999999999996</v>
      </c>
      <c r="I299" s="252"/>
      <c r="J299" s="252"/>
      <c r="K299" s="251">
        <f>ROUND(P299*H299,3)</f>
        <v>0</v>
      </c>
      <c r="L299" s="253"/>
      <c r="M299" s="44"/>
      <c r="N299" s="254" t="s">
        <v>1</v>
      </c>
      <c r="O299" s="255" t="s">
        <v>41</v>
      </c>
      <c r="P299" s="256">
        <f>I299+J299</f>
        <v>0</v>
      </c>
      <c r="Q299" s="256">
        <f>ROUND(I299*H299,3)</f>
        <v>0</v>
      </c>
      <c r="R299" s="256">
        <f>ROUND(J299*H299,3)</f>
        <v>0</v>
      </c>
      <c r="S299" s="97"/>
      <c r="T299" s="257">
        <f>S299*H299</f>
        <v>0</v>
      </c>
      <c r="U299" s="257">
        <v>0</v>
      </c>
      <c r="V299" s="257">
        <f>U299*H299</f>
        <v>0</v>
      </c>
      <c r="W299" s="257">
        <v>0</v>
      </c>
      <c r="X299" s="258">
        <f>W299*H299</f>
        <v>0</v>
      </c>
      <c r="Y299" s="38"/>
      <c r="Z299" s="38"/>
      <c r="AA299" s="38"/>
      <c r="AB299" s="38"/>
      <c r="AC299" s="38"/>
      <c r="AD299" s="38"/>
      <c r="AE299" s="38"/>
      <c r="AR299" s="259" t="s">
        <v>169</v>
      </c>
      <c r="AT299" s="259" t="s">
        <v>165</v>
      </c>
      <c r="AU299" s="259" t="s">
        <v>137</v>
      </c>
      <c r="AY299" s="17" t="s">
        <v>163</v>
      </c>
      <c r="BE299" s="260">
        <f>IF(O299="základná",K299,0)</f>
        <v>0</v>
      </c>
      <c r="BF299" s="260">
        <f>IF(O299="znížená",K299,0)</f>
        <v>0</v>
      </c>
      <c r="BG299" s="260">
        <f>IF(O299="zákl. prenesená",K299,0)</f>
        <v>0</v>
      </c>
      <c r="BH299" s="260">
        <f>IF(O299="zníž. prenesená",K299,0)</f>
        <v>0</v>
      </c>
      <c r="BI299" s="260">
        <f>IF(O299="nulová",K299,0)</f>
        <v>0</v>
      </c>
      <c r="BJ299" s="17" t="s">
        <v>137</v>
      </c>
      <c r="BK299" s="261">
        <f>ROUND(P299*H299,3)</f>
        <v>0</v>
      </c>
      <c r="BL299" s="17" t="s">
        <v>169</v>
      </c>
      <c r="BM299" s="259" t="s">
        <v>416</v>
      </c>
    </row>
    <row r="300" s="13" customFormat="1">
      <c r="A300" s="13"/>
      <c r="B300" s="262"/>
      <c r="C300" s="263"/>
      <c r="D300" s="264" t="s">
        <v>170</v>
      </c>
      <c r="E300" s="265" t="s">
        <v>1</v>
      </c>
      <c r="F300" s="266" t="s">
        <v>417</v>
      </c>
      <c r="G300" s="263"/>
      <c r="H300" s="267">
        <v>820.53999999999996</v>
      </c>
      <c r="I300" s="268"/>
      <c r="J300" s="268"/>
      <c r="K300" s="263"/>
      <c r="L300" s="263"/>
      <c r="M300" s="269"/>
      <c r="N300" s="270"/>
      <c r="O300" s="271"/>
      <c r="P300" s="271"/>
      <c r="Q300" s="271"/>
      <c r="R300" s="271"/>
      <c r="S300" s="271"/>
      <c r="T300" s="271"/>
      <c r="U300" s="271"/>
      <c r="V300" s="271"/>
      <c r="W300" s="271"/>
      <c r="X300" s="272"/>
      <c r="Y300" s="13"/>
      <c r="Z300" s="13"/>
      <c r="AA300" s="13"/>
      <c r="AB300" s="13"/>
      <c r="AC300" s="13"/>
      <c r="AD300" s="13"/>
      <c r="AE300" s="13"/>
      <c r="AT300" s="273" t="s">
        <v>170</v>
      </c>
      <c r="AU300" s="273" t="s">
        <v>137</v>
      </c>
      <c r="AV300" s="13" t="s">
        <v>137</v>
      </c>
      <c r="AW300" s="13" t="s">
        <v>5</v>
      </c>
      <c r="AX300" s="13" t="s">
        <v>77</v>
      </c>
      <c r="AY300" s="273" t="s">
        <v>163</v>
      </c>
    </row>
    <row r="301" s="14" customFormat="1">
      <c r="A301" s="14"/>
      <c r="B301" s="274"/>
      <c r="C301" s="275"/>
      <c r="D301" s="264" t="s">
        <v>170</v>
      </c>
      <c r="E301" s="276" t="s">
        <v>1</v>
      </c>
      <c r="F301" s="277" t="s">
        <v>173</v>
      </c>
      <c r="G301" s="275"/>
      <c r="H301" s="278">
        <v>820.53999999999996</v>
      </c>
      <c r="I301" s="279"/>
      <c r="J301" s="279"/>
      <c r="K301" s="275"/>
      <c r="L301" s="275"/>
      <c r="M301" s="280"/>
      <c r="N301" s="281"/>
      <c r="O301" s="282"/>
      <c r="P301" s="282"/>
      <c r="Q301" s="282"/>
      <c r="R301" s="282"/>
      <c r="S301" s="282"/>
      <c r="T301" s="282"/>
      <c r="U301" s="282"/>
      <c r="V301" s="282"/>
      <c r="W301" s="282"/>
      <c r="X301" s="283"/>
      <c r="Y301" s="14"/>
      <c r="Z301" s="14"/>
      <c r="AA301" s="14"/>
      <c r="AB301" s="14"/>
      <c r="AC301" s="14"/>
      <c r="AD301" s="14"/>
      <c r="AE301" s="14"/>
      <c r="AT301" s="284" t="s">
        <v>170</v>
      </c>
      <c r="AU301" s="284" t="s">
        <v>137</v>
      </c>
      <c r="AV301" s="14" t="s">
        <v>169</v>
      </c>
      <c r="AW301" s="14" t="s">
        <v>5</v>
      </c>
      <c r="AX301" s="14" t="s">
        <v>85</v>
      </c>
      <c r="AY301" s="284" t="s">
        <v>163</v>
      </c>
    </row>
    <row r="302" s="2" customFormat="1" ht="24.15" customHeight="1">
      <c r="A302" s="38"/>
      <c r="B302" s="39"/>
      <c r="C302" s="247" t="s">
        <v>286</v>
      </c>
      <c r="D302" s="247" t="s">
        <v>165</v>
      </c>
      <c r="E302" s="248" t="s">
        <v>418</v>
      </c>
      <c r="F302" s="249" t="s">
        <v>419</v>
      </c>
      <c r="G302" s="250" t="s">
        <v>213</v>
      </c>
      <c r="H302" s="251">
        <v>819.06399999999996</v>
      </c>
      <c r="I302" s="252"/>
      <c r="J302" s="252"/>
      <c r="K302" s="251">
        <f>ROUND(P302*H302,3)</f>
        <v>0</v>
      </c>
      <c r="L302" s="253"/>
      <c r="M302" s="44"/>
      <c r="N302" s="254" t="s">
        <v>1</v>
      </c>
      <c r="O302" s="255" t="s">
        <v>41</v>
      </c>
      <c r="P302" s="256">
        <f>I302+J302</f>
        <v>0</v>
      </c>
      <c r="Q302" s="256">
        <f>ROUND(I302*H302,3)</f>
        <v>0</v>
      </c>
      <c r="R302" s="256">
        <f>ROUND(J302*H302,3)</f>
        <v>0</v>
      </c>
      <c r="S302" s="97"/>
      <c r="T302" s="257">
        <f>S302*H302</f>
        <v>0</v>
      </c>
      <c r="U302" s="257">
        <v>0</v>
      </c>
      <c r="V302" s="257">
        <f>U302*H302</f>
        <v>0</v>
      </c>
      <c r="W302" s="257">
        <v>0</v>
      </c>
      <c r="X302" s="258">
        <f>W302*H302</f>
        <v>0</v>
      </c>
      <c r="Y302" s="38"/>
      <c r="Z302" s="38"/>
      <c r="AA302" s="38"/>
      <c r="AB302" s="38"/>
      <c r="AC302" s="38"/>
      <c r="AD302" s="38"/>
      <c r="AE302" s="38"/>
      <c r="AR302" s="259" t="s">
        <v>169</v>
      </c>
      <c r="AT302" s="259" t="s">
        <v>165</v>
      </c>
      <c r="AU302" s="259" t="s">
        <v>137</v>
      </c>
      <c r="AY302" s="17" t="s">
        <v>163</v>
      </c>
      <c r="BE302" s="260">
        <f>IF(O302="základná",K302,0)</f>
        <v>0</v>
      </c>
      <c r="BF302" s="260">
        <f>IF(O302="znížená",K302,0)</f>
        <v>0</v>
      </c>
      <c r="BG302" s="260">
        <f>IF(O302="zákl. prenesená",K302,0)</f>
        <v>0</v>
      </c>
      <c r="BH302" s="260">
        <f>IF(O302="zníž. prenesená",K302,0)</f>
        <v>0</v>
      </c>
      <c r="BI302" s="260">
        <f>IF(O302="nulová",K302,0)</f>
        <v>0</v>
      </c>
      <c r="BJ302" s="17" t="s">
        <v>137</v>
      </c>
      <c r="BK302" s="261">
        <f>ROUND(P302*H302,3)</f>
        <v>0</v>
      </c>
      <c r="BL302" s="17" t="s">
        <v>169</v>
      </c>
      <c r="BM302" s="259" t="s">
        <v>420</v>
      </c>
    </row>
    <row r="303" s="13" customFormat="1">
      <c r="A303" s="13"/>
      <c r="B303" s="262"/>
      <c r="C303" s="263"/>
      <c r="D303" s="264" t="s">
        <v>170</v>
      </c>
      <c r="E303" s="265" t="s">
        <v>1</v>
      </c>
      <c r="F303" s="266" t="s">
        <v>421</v>
      </c>
      <c r="G303" s="263"/>
      <c r="H303" s="267">
        <v>86.332999999999998</v>
      </c>
      <c r="I303" s="268"/>
      <c r="J303" s="268"/>
      <c r="K303" s="263"/>
      <c r="L303" s="263"/>
      <c r="M303" s="269"/>
      <c r="N303" s="270"/>
      <c r="O303" s="271"/>
      <c r="P303" s="271"/>
      <c r="Q303" s="271"/>
      <c r="R303" s="271"/>
      <c r="S303" s="271"/>
      <c r="T303" s="271"/>
      <c r="U303" s="271"/>
      <c r="V303" s="271"/>
      <c r="W303" s="271"/>
      <c r="X303" s="272"/>
      <c r="Y303" s="13"/>
      <c r="Z303" s="13"/>
      <c r="AA303" s="13"/>
      <c r="AB303" s="13"/>
      <c r="AC303" s="13"/>
      <c r="AD303" s="13"/>
      <c r="AE303" s="13"/>
      <c r="AT303" s="273" t="s">
        <v>170</v>
      </c>
      <c r="AU303" s="273" t="s">
        <v>137</v>
      </c>
      <c r="AV303" s="13" t="s">
        <v>137</v>
      </c>
      <c r="AW303" s="13" t="s">
        <v>5</v>
      </c>
      <c r="AX303" s="13" t="s">
        <v>77</v>
      </c>
      <c r="AY303" s="273" t="s">
        <v>163</v>
      </c>
    </row>
    <row r="304" s="13" customFormat="1">
      <c r="A304" s="13"/>
      <c r="B304" s="262"/>
      <c r="C304" s="263"/>
      <c r="D304" s="264" t="s">
        <v>170</v>
      </c>
      <c r="E304" s="265" t="s">
        <v>1</v>
      </c>
      <c r="F304" s="266" t="s">
        <v>422</v>
      </c>
      <c r="G304" s="263"/>
      <c r="H304" s="267">
        <v>732.73099999999999</v>
      </c>
      <c r="I304" s="268"/>
      <c r="J304" s="268"/>
      <c r="K304" s="263"/>
      <c r="L304" s="263"/>
      <c r="M304" s="269"/>
      <c r="N304" s="270"/>
      <c r="O304" s="271"/>
      <c r="P304" s="271"/>
      <c r="Q304" s="271"/>
      <c r="R304" s="271"/>
      <c r="S304" s="271"/>
      <c r="T304" s="271"/>
      <c r="U304" s="271"/>
      <c r="V304" s="271"/>
      <c r="W304" s="271"/>
      <c r="X304" s="272"/>
      <c r="Y304" s="13"/>
      <c r="Z304" s="13"/>
      <c r="AA304" s="13"/>
      <c r="AB304" s="13"/>
      <c r="AC304" s="13"/>
      <c r="AD304" s="13"/>
      <c r="AE304" s="13"/>
      <c r="AT304" s="273" t="s">
        <v>170</v>
      </c>
      <c r="AU304" s="273" t="s">
        <v>137</v>
      </c>
      <c r="AV304" s="13" t="s">
        <v>137</v>
      </c>
      <c r="AW304" s="13" t="s">
        <v>5</v>
      </c>
      <c r="AX304" s="13" t="s">
        <v>77</v>
      </c>
      <c r="AY304" s="273" t="s">
        <v>163</v>
      </c>
    </row>
    <row r="305" s="14" customFormat="1">
      <c r="A305" s="14"/>
      <c r="B305" s="274"/>
      <c r="C305" s="275"/>
      <c r="D305" s="264" t="s">
        <v>170</v>
      </c>
      <c r="E305" s="276" t="s">
        <v>1</v>
      </c>
      <c r="F305" s="277" t="s">
        <v>173</v>
      </c>
      <c r="G305" s="275"/>
      <c r="H305" s="278">
        <v>819.06399999999996</v>
      </c>
      <c r="I305" s="279"/>
      <c r="J305" s="279"/>
      <c r="K305" s="275"/>
      <c r="L305" s="275"/>
      <c r="M305" s="280"/>
      <c r="N305" s="281"/>
      <c r="O305" s="282"/>
      <c r="P305" s="282"/>
      <c r="Q305" s="282"/>
      <c r="R305" s="282"/>
      <c r="S305" s="282"/>
      <c r="T305" s="282"/>
      <c r="U305" s="282"/>
      <c r="V305" s="282"/>
      <c r="W305" s="282"/>
      <c r="X305" s="283"/>
      <c r="Y305" s="14"/>
      <c r="Z305" s="14"/>
      <c r="AA305" s="14"/>
      <c r="AB305" s="14"/>
      <c r="AC305" s="14"/>
      <c r="AD305" s="14"/>
      <c r="AE305" s="14"/>
      <c r="AT305" s="284" t="s">
        <v>170</v>
      </c>
      <c r="AU305" s="284" t="s">
        <v>137</v>
      </c>
      <c r="AV305" s="14" t="s">
        <v>169</v>
      </c>
      <c r="AW305" s="14" t="s">
        <v>5</v>
      </c>
      <c r="AX305" s="14" t="s">
        <v>85</v>
      </c>
      <c r="AY305" s="284" t="s">
        <v>163</v>
      </c>
    </row>
    <row r="306" s="2" customFormat="1" ht="37.8" customHeight="1">
      <c r="A306" s="38"/>
      <c r="B306" s="39"/>
      <c r="C306" s="247" t="s">
        <v>423</v>
      </c>
      <c r="D306" s="247" t="s">
        <v>165</v>
      </c>
      <c r="E306" s="248" t="s">
        <v>424</v>
      </c>
      <c r="F306" s="249" t="s">
        <v>425</v>
      </c>
      <c r="G306" s="250" t="s">
        <v>213</v>
      </c>
      <c r="H306" s="251">
        <v>1.6200000000000001</v>
      </c>
      <c r="I306" s="252"/>
      <c r="J306" s="252"/>
      <c r="K306" s="251">
        <f>ROUND(P306*H306,3)</f>
        <v>0</v>
      </c>
      <c r="L306" s="253"/>
      <c r="M306" s="44"/>
      <c r="N306" s="254" t="s">
        <v>1</v>
      </c>
      <c r="O306" s="255" t="s">
        <v>41</v>
      </c>
      <c r="P306" s="256">
        <f>I306+J306</f>
        <v>0</v>
      </c>
      <c r="Q306" s="256">
        <f>ROUND(I306*H306,3)</f>
        <v>0</v>
      </c>
      <c r="R306" s="256">
        <f>ROUND(J306*H306,3)</f>
        <v>0</v>
      </c>
      <c r="S306" s="97"/>
      <c r="T306" s="257">
        <f>S306*H306</f>
        <v>0</v>
      </c>
      <c r="U306" s="257">
        <v>0</v>
      </c>
      <c r="V306" s="257">
        <f>U306*H306</f>
        <v>0</v>
      </c>
      <c r="W306" s="257">
        <v>0</v>
      </c>
      <c r="X306" s="258">
        <f>W306*H306</f>
        <v>0</v>
      </c>
      <c r="Y306" s="38"/>
      <c r="Z306" s="38"/>
      <c r="AA306" s="38"/>
      <c r="AB306" s="38"/>
      <c r="AC306" s="38"/>
      <c r="AD306" s="38"/>
      <c r="AE306" s="38"/>
      <c r="AR306" s="259" t="s">
        <v>169</v>
      </c>
      <c r="AT306" s="259" t="s">
        <v>165</v>
      </c>
      <c r="AU306" s="259" t="s">
        <v>137</v>
      </c>
      <c r="AY306" s="17" t="s">
        <v>163</v>
      </c>
      <c r="BE306" s="260">
        <f>IF(O306="základná",K306,0)</f>
        <v>0</v>
      </c>
      <c r="BF306" s="260">
        <f>IF(O306="znížená",K306,0)</f>
        <v>0</v>
      </c>
      <c r="BG306" s="260">
        <f>IF(O306="zákl. prenesená",K306,0)</f>
        <v>0</v>
      </c>
      <c r="BH306" s="260">
        <f>IF(O306="zníž. prenesená",K306,0)</f>
        <v>0</v>
      </c>
      <c r="BI306" s="260">
        <f>IF(O306="nulová",K306,0)</f>
        <v>0</v>
      </c>
      <c r="BJ306" s="17" t="s">
        <v>137</v>
      </c>
      <c r="BK306" s="261">
        <f>ROUND(P306*H306,3)</f>
        <v>0</v>
      </c>
      <c r="BL306" s="17" t="s">
        <v>169</v>
      </c>
      <c r="BM306" s="259" t="s">
        <v>426</v>
      </c>
    </row>
    <row r="307" s="13" customFormat="1">
      <c r="A307" s="13"/>
      <c r="B307" s="262"/>
      <c r="C307" s="263"/>
      <c r="D307" s="264" t="s">
        <v>170</v>
      </c>
      <c r="E307" s="265" t="s">
        <v>1</v>
      </c>
      <c r="F307" s="266" t="s">
        <v>427</v>
      </c>
      <c r="G307" s="263"/>
      <c r="H307" s="267">
        <v>1.6200000000000001</v>
      </c>
      <c r="I307" s="268"/>
      <c r="J307" s="268"/>
      <c r="K307" s="263"/>
      <c r="L307" s="263"/>
      <c r="M307" s="269"/>
      <c r="N307" s="270"/>
      <c r="O307" s="271"/>
      <c r="P307" s="271"/>
      <c r="Q307" s="271"/>
      <c r="R307" s="271"/>
      <c r="S307" s="271"/>
      <c r="T307" s="271"/>
      <c r="U307" s="271"/>
      <c r="V307" s="271"/>
      <c r="W307" s="271"/>
      <c r="X307" s="272"/>
      <c r="Y307" s="13"/>
      <c r="Z307" s="13"/>
      <c r="AA307" s="13"/>
      <c r="AB307" s="13"/>
      <c r="AC307" s="13"/>
      <c r="AD307" s="13"/>
      <c r="AE307" s="13"/>
      <c r="AT307" s="273" t="s">
        <v>170</v>
      </c>
      <c r="AU307" s="273" t="s">
        <v>137</v>
      </c>
      <c r="AV307" s="13" t="s">
        <v>137</v>
      </c>
      <c r="AW307" s="13" t="s">
        <v>5</v>
      </c>
      <c r="AX307" s="13" t="s">
        <v>77</v>
      </c>
      <c r="AY307" s="273" t="s">
        <v>163</v>
      </c>
    </row>
    <row r="308" s="14" customFormat="1">
      <c r="A308" s="14"/>
      <c r="B308" s="274"/>
      <c r="C308" s="275"/>
      <c r="D308" s="264" t="s">
        <v>170</v>
      </c>
      <c r="E308" s="276" t="s">
        <v>1</v>
      </c>
      <c r="F308" s="277" t="s">
        <v>173</v>
      </c>
      <c r="G308" s="275"/>
      <c r="H308" s="278">
        <v>1.6200000000000001</v>
      </c>
      <c r="I308" s="279"/>
      <c r="J308" s="279"/>
      <c r="K308" s="275"/>
      <c r="L308" s="275"/>
      <c r="M308" s="280"/>
      <c r="N308" s="281"/>
      <c r="O308" s="282"/>
      <c r="P308" s="282"/>
      <c r="Q308" s="282"/>
      <c r="R308" s="282"/>
      <c r="S308" s="282"/>
      <c r="T308" s="282"/>
      <c r="U308" s="282"/>
      <c r="V308" s="282"/>
      <c r="W308" s="282"/>
      <c r="X308" s="283"/>
      <c r="Y308" s="14"/>
      <c r="Z308" s="14"/>
      <c r="AA308" s="14"/>
      <c r="AB308" s="14"/>
      <c r="AC308" s="14"/>
      <c r="AD308" s="14"/>
      <c r="AE308" s="14"/>
      <c r="AT308" s="284" t="s">
        <v>170</v>
      </c>
      <c r="AU308" s="284" t="s">
        <v>137</v>
      </c>
      <c r="AV308" s="14" t="s">
        <v>169</v>
      </c>
      <c r="AW308" s="14" t="s">
        <v>5</v>
      </c>
      <c r="AX308" s="14" t="s">
        <v>85</v>
      </c>
      <c r="AY308" s="284" t="s">
        <v>163</v>
      </c>
    </row>
    <row r="309" s="2" customFormat="1" ht="37.8" customHeight="1">
      <c r="A309" s="38"/>
      <c r="B309" s="39"/>
      <c r="C309" s="247" t="s">
        <v>289</v>
      </c>
      <c r="D309" s="247" t="s">
        <v>165</v>
      </c>
      <c r="E309" s="248" t="s">
        <v>428</v>
      </c>
      <c r="F309" s="249" t="s">
        <v>429</v>
      </c>
      <c r="G309" s="250" t="s">
        <v>213</v>
      </c>
      <c r="H309" s="251">
        <v>33.231000000000002</v>
      </c>
      <c r="I309" s="252"/>
      <c r="J309" s="252"/>
      <c r="K309" s="251">
        <f>ROUND(P309*H309,3)</f>
        <v>0</v>
      </c>
      <c r="L309" s="253"/>
      <c r="M309" s="44"/>
      <c r="N309" s="254" t="s">
        <v>1</v>
      </c>
      <c r="O309" s="255" t="s">
        <v>41</v>
      </c>
      <c r="P309" s="256">
        <f>I309+J309</f>
        <v>0</v>
      </c>
      <c r="Q309" s="256">
        <f>ROUND(I309*H309,3)</f>
        <v>0</v>
      </c>
      <c r="R309" s="256">
        <f>ROUND(J309*H309,3)</f>
        <v>0</v>
      </c>
      <c r="S309" s="97"/>
      <c r="T309" s="257">
        <f>S309*H309</f>
        <v>0</v>
      </c>
      <c r="U309" s="257">
        <v>0</v>
      </c>
      <c r="V309" s="257">
        <f>U309*H309</f>
        <v>0</v>
      </c>
      <c r="W309" s="257">
        <v>0</v>
      </c>
      <c r="X309" s="258">
        <f>W309*H309</f>
        <v>0</v>
      </c>
      <c r="Y309" s="38"/>
      <c r="Z309" s="38"/>
      <c r="AA309" s="38"/>
      <c r="AB309" s="38"/>
      <c r="AC309" s="38"/>
      <c r="AD309" s="38"/>
      <c r="AE309" s="38"/>
      <c r="AR309" s="259" t="s">
        <v>169</v>
      </c>
      <c r="AT309" s="259" t="s">
        <v>165</v>
      </c>
      <c r="AU309" s="259" t="s">
        <v>137</v>
      </c>
      <c r="AY309" s="17" t="s">
        <v>163</v>
      </c>
      <c r="BE309" s="260">
        <f>IF(O309="základná",K309,0)</f>
        <v>0</v>
      </c>
      <c r="BF309" s="260">
        <f>IF(O309="znížená",K309,0)</f>
        <v>0</v>
      </c>
      <c r="BG309" s="260">
        <f>IF(O309="zákl. prenesená",K309,0)</f>
        <v>0</v>
      </c>
      <c r="BH309" s="260">
        <f>IF(O309="zníž. prenesená",K309,0)</f>
        <v>0</v>
      </c>
      <c r="BI309" s="260">
        <f>IF(O309="nulová",K309,0)</f>
        <v>0</v>
      </c>
      <c r="BJ309" s="17" t="s">
        <v>137</v>
      </c>
      <c r="BK309" s="261">
        <f>ROUND(P309*H309,3)</f>
        <v>0</v>
      </c>
      <c r="BL309" s="17" t="s">
        <v>169</v>
      </c>
      <c r="BM309" s="259" t="s">
        <v>430</v>
      </c>
    </row>
    <row r="310" s="13" customFormat="1">
      <c r="A310" s="13"/>
      <c r="B310" s="262"/>
      <c r="C310" s="263"/>
      <c r="D310" s="264" t="s">
        <v>170</v>
      </c>
      <c r="E310" s="265" t="s">
        <v>1</v>
      </c>
      <c r="F310" s="266" t="s">
        <v>431</v>
      </c>
      <c r="G310" s="263"/>
      <c r="H310" s="267">
        <v>33.231000000000002</v>
      </c>
      <c r="I310" s="268"/>
      <c r="J310" s="268"/>
      <c r="K310" s="263"/>
      <c r="L310" s="263"/>
      <c r="M310" s="269"/>
      <c r="N310" s="270"/>
      <c r="O310" s="271"/>
      <c r="P310" s="271"/>
      <c r="Q310" s="271"/>
      <c r="R310" s="271"/>
      <c r="S310" s="271"/>
      <c r="T310" s="271"/>
      <c r="U310" s="271"/>
      <c r="V310" s="271"/>
      <c r="W310" s="271"/>
      <c r="X310" s="272"/>
      <c r="Y310" s="13"/>
      <c r="Z310" s="13"/>
      <c r="AA310" s="13"/>
      <c r="AB310" s="13"/>
      <c r="AC310" s="13"/>
      <c r="AD310" s="13"/>
      <c r="AE310" s="13"/>
      <c r="AT310" s="273" t="s">
        <v>170</v>
      </c>
      <c r="AU310" s="273" t="s">
        <v>137</v>
      </c>
      <c r="AV310" s="13" t="s">
        <v>137</v>
      </c>
      <c r="AW310" s="13" t="s">
        <v>5</v>
      </c>
      <c r="AX310" s="13" t="s">
        <v>77</v>
      </c>
      <c r="AY310" s="273" t="s">
        <v>163</v>
      </c>
    </row>
    <row r="311" s="15" customFormat="1">
      <c r="A311" s="15"/>
      <c r="B311" s="285"/>
      <c r="C311" s="286"/>
      <c r="D311" s="264" t="s">
        <v>170</v>
      </c>
      <c r="E311" s="287" t="s">
        <v>1</v>
      </c>
      <c r="F311" s="288" t="s">
        <v>432</v>
      </c>
      <c r="G311" s="286"/>
      <c r="H311" s="287" t="s">
        <v>1</v>
      </c>
      <c r="I311" s="289"/>
      <c r="J311" s="289"/>
      <c r="K311" s="286"/>
      <c r="L311" s="286"/>
      <c r="M311" s="290"/>
      <c r="N311" s="291"/>
      <c r="O311" s="292"/>
      <c r="P311" s="292"/>
      <c r="Q311" s="292"/>
      <c r="R311" s="292"/>
      <c r="S311" s="292"/>
      <c r="T311" s="292"/>
      <c r="U311" s="292"/>
      <c r="V311" s="292"/>
      <c r="W311" s="292"/>
      <c r="X311" s="293"/>
      <c r="Y311" s="15"/>
      <c r="Z311" s="15"/>
      <c r="AA311" s="15"/>
      <c r="AB311" s="15"/>
      <c r="AC311" s="15"/>
      <c r="AD311" s="15"/>
      <c r="AE311" s="15"/>
      <c r="AT311" s="294" t="s">
        <v>170</v>
      </c>
      <c r="AU311" s="294" t="s">
        <v>137</v>
      </c>
      <c r="AV311" s="15" t="s">
        <v>85</v>
      </c>
      <c r="AW311" s="15" t="s">
        <v>5</v>
      </c>
      <c r="AX311" s="15" t="s">
        <v>77</v>
      </c>
      <c r="AY311" s="294" t="s">
        <v>163</v>
      </c>
    </row>
    <row r="312" s="14" customFormat="1">
      <c r="A312" s="14"/>
      <c r="B312" s="274"/>
      <c r="C312" s="275"/>
      <c r="D312" s="264" t="s">
        <v>170</v>
      </c>
      <c r="E312" s="276" t="s">
        <v>1</v>
      </c>
      <c r="F312" s="277" t="s">
        <v>173</v>
      </c>
      <c r="G312" s="275"/>
      <c r="H312" s="278">
        <v>33.231000000000002</v>
      </c>
      <c r="I312" s="279"/>
      <c r="J312" s="279"/>
      <c r="K312" s="275"/>
      <c r="L312" s="275"/>
      <c r="M312" s="280"/>
      <c r="N312" s="281"/>
      <c r="O312" s="282"/>
      <c r="P312" s="282"/>
      <c r="Q312" s="282"/>
      <c r="R312" s="282"/>
      <c r="S312" s="282"/>
      <c r="T312" s="282"/>
      <c r="U312" s="282"/>
      <c r="V312" s="282"/>
      <c r="W312" s="282"/>
      <c r="X312" s="283"/>
      <c r="Y312" s="14"/>
      <c r="Z312" s="14"/>
      <c r="AA312" s="14"/>
      <c r="AB312" s="14"/>
      <c r="AC312" s="14"/>
      <c r="AD312" s="14"/>
      <c r="AE312" s="14"/>
      <c r="AT312" s="284" t="s">
        <v>170</v>
      </c>
      <c r="AU312" s="284" t="s">
        <v>137</v>
      </c>
      <c r="AV312" s="14" t="s">
        <v>169</v>
      </c>
      <c r="AW312" s="14" t="s">
        <v>5</v>
      </c>
      <c r="AX312" s="14" t="s">
        <v>85</v>
      </c>
      <c r="AY312" s="284" t="s">
        <v>163</v>
      </c>
    </row>
    <row r="313" s="2" customFormat="1" ht="24.15" customHeight="1">
      <c r="A313" s="38"/>
      <c r="B313" s="39"/>
      <c r="C313" s="247" t="s">
        <v>433</v>
      </c>
      <c r="D313" s="247" t="s">
        <v>165</v>
      </c>
      <c r="E313" s="248" t="s">
        <v>434</v>
      </c>
      <c r="F313" s="249" t="s">
        <v>435</v>
      </c>
      <c r="G313" s="250" t="s">
        <v>213</v>
      </c>
      <c r="H313" s="251">
        <v>119.708</v>
      </c>
      <c r="I313" s="252"/>
      <c r="J313" s="252"/>
      <c r="K313" s="251">
        <f>ROUND(P313*H313,3)</f>
        <v>0</v>
      </c>
      <c r="L313" s="253"/>
      <c r="M313" s="44"/>
      <c r="N313" s="254" t="s">
        <v>1</v>
      </c>
      <c r="O313" s="255" t="s">
        <v>41</v>
      </c>
      <c r="P313" s="256">
        <f>I313+J313</f>
        <v>0</v>
      </c>
      <c r="Q313" s="256">
        <f>ROUND(I313*H313,3)</f>
        <v>0</v>
      </c>
      <c r="R313" s="256">
        <f>ROUND(J313*H313,3)</f>
        <v>0</v>
      </c>
      <c r="S313" s="97"/>
      <c r="T313" s="257">
        <f>S313*H313</f>
        <v>0</v>
      </c>
      <c r="U313" s="257">
        <v>0</v>
      </c>
      <c r="V313" s="257">
        <f>U313*H313</f>
        <v>0</v>
      </c>
      <c r="W313" s="257">
        <v>0</v>
      </c>
      <c r="X313" s="258">
        <f>W313*H313</f>
        <v>0</v>
      </c>
      <c r="Y313" s="38"/>
      <c r="Z313" s="38"/>
      <c r="AA313" s="38"/>
      <c r="AB313" s="38"/>
      <c r="AC313" s="38"/>
      <c r="AD313" s="38"/>
      <c r="AE313" s="38"/>
      <c r="AR313" s="259" t="s">
        <v>169</v>
      </c>
      <c r="AT313" s="259" t="s">
        <v>165</v>
      </c>
      <c r="AU313" s="259" t="s">
        <v>137</v>
      </c>
      <c r="AY313" s="17" t="s">
        <v>163</v>
      </c>
      <c r="BE313" s="260">
        <f>IF(O313="základná",K313,0)</f>
        <v>0</v>
      </c>
      <c r="BF313" s="260">
        <f>IF(O313="znížená",K313,0)</f>
        <v>0</v>
      </c>
      <c r="BG313" s="260">
        <f>IF(O313="zákl. prenesená",K313,0)</f>
        <v>0</v>
      </c>
      <c r="BH313" s="260">
        <f>IF(O313="zníž. prenesená",K313,0)</f>
        <v>0</v>
      </c>
      <c r="BI313" s="260">
        <f>IF(O313="nulová",K313,0)</f>
        <v>0</v>
      </c>
      <c r="BJ313" s="17" t="s">
        <v>137</v>
      </c>
      <c r="BK313" s="261">
        <f>ROUND(P313*H313,3)</f>
        <v>0</v>
      </c>
      <c r="BL313" s="17" t="s">
        <v>169</v>
      </c>
      <c r="BM313" s="259" t="s">
        <v>436</v>
      </c>
    </row>
    <row r="314" s="13" customFormat="1">
      <c r="A314" s="13"/>
      <c r="B314" s="262"/>
      <c r="C314" s="263"/>
      <c r="D314" s="264" t="s">
        <v>170</v>
      </c>
      <c r="E314" s="265" t="s">
        <v>1</v>
      </c>
      <c r="F314" s="266" t="s">
        <v>437</v>
      </c>
      <c r="G314" s="263"/>
      <c r="H314" s="267">
        <v>43.283999999999999</v>
      </c>
      <c r="I314" s="268"/>
      <c r="J314" s="268"/>
      <c r="K314" s="263"/>
      <c r="L314" s="263"/>
      <c r="M314" s="269"/>
      <c r="N314" s="270"/>
      <c r="O314" s="271"/>
      <c r="P314" s="271"/>
      <c r="Q314" s="271"/>
      <c r="R314" s="271"/>
      <c r="S314" s="271"/>
      <c r="T314" s="271"/>
      <c r="U314" s="271"/>
      <c r="V314" s="271"/>
      <c r="W314" s="271"/>
      <c r="X314" s="272"/>
      <c r="Y314" s="13"/>
      <c r="Z314" s="13"/>
      <c r="AA314" s="13"/>
      <c r="AB314" s="13"/>
      <c r="AC314" s="13"/>
      <c r="AD314" s="13"/>
      <c r="AE314" s="13"/>
      <c r="AT314" s="273" t="s">
        <v>170</v>
      </c>
      <c r="AU314" s="273" t="s">
        <v>137</v>
      </c>
      <c r="AV314" s="13" t="s">
        <v>137</v>
      </c>
      <c r="AW314" s="13" t="s">
        <v>5</v>
      </c>
      <c r="AX314" s="13" t="s">
        <v>77</v>
      </c>
      <c r="AY314" s="273" t="s">
        <v>163</v>
      </c>
    </row>
    <row r="315" s="13" customFormat="1">
      <c r="A315" s="13"/>
      <c r="B315" s="262"/>
      <c r="C315" s="263"/>
      <c r="D315" s="264" t="s">
        <v>170</v>
      </c>
      <c r="E315" s="265" t="s">
        <v>1</v>
      </c>
      <c r="F315" s="266" t="s">
        <v>438</v>
      </c>
      <c r="G315" s="263"/>
      <c r="H315" s="267">
        <v>43.048999999999999</v>
      </c>
      <c r="I315" s="268"/>
      <c r="J315" s="268"/>
      <c r="K315" s="263"/>
      <c r="L315" s="263"/>
      <c r="M315" s="269"/>
      <c r="N315" s="270"/>
      <c r="O315" s="271"/>
      <c r="P315" s="271"/>
      <c r="Q315" s="271"/>
      <c r="R315" s="271"/>
      <c r="S315" s="271"/>
      <c r="T315" s="271"/>
      <c r="U315" s="271"/>
      <c r="V315" s="271"/>
      <c r="W315" s="271"/>
      <c r="X315" s="272"/>
      <c r="Y315" s="13"/>
      <c r="Z315" s="13"/>
      <c r="AA315" s="13"/>
      <c r="AB315" s="13"/>
      <c r="AC315" s="13"/>
      <c r="AD315" s="13"/>
      <c r="AE315" s="13"/>
      <c r="AT315" s="273" t="s">
        <v>170</v>
      </c>
      <c r="AU315" s="273" t="s">
        <v>137</v>
      </c>
      <c r="AV315" s="13" t="s">
        <v>137</v>
      </c>
      <c r="AW315" s="13" t="s">
        <v>5</v>
      </c>
      <c r="AX315" s="13" t="s">
        <v>77</v>
      </c>
      <c r="AY315" s="273" t="s">
        <v>163</v>
      </c>
    </row>
    <row r="316" s="13" customFormat="1">
      <c r="A316" s="13"/>
      <c r="B316" s="262"/>
      <c r="C316" s="263"/>
      <c r="D316" s="264" t="s">
        <v>170</v>
      </c>
      <c r="E316" s="265" t="s">
        <v>1</v>
      </c>
      <c r="F316" s="266" t="s">
        <v>439</v>
      </c>
      <c r="G316" s="263"/>
      <c r="H316" s="267">
        <v>33.375</v>
      </c>
      <c r="I316" s="268"/>
      <c r="J316" s="268"/>
      <c r="K316" s="263"/>
      <c r="L316" s="263"/>
      <c r="M316" s="269"/>
      <c r="N316" s="270"/>
      <c r="O316" s="271"/>
      <c r="P316" s="271"/>
      <c r="Q316" s="271"/>
      <c r="R316" s="271"/>
      <c r="S316" s="271"/>
      <c r="T316" s="271"/>
      <c r="U316" s="271"/>
      <c r="V316" s="271"/>
      <c r="W316" s="271"/>
      <c r="X316" s="272"/>
      <c r="Y316" s="13"/>
      <c r="Z316" s="13"/>
      <c r="AA316" s="13"/>
      <c r="AB316" s="13"/>
      <c r="AC316" s="13"/>
      <c r="AD316" s="13"/>
      <c r="AE316" s="13"/>
      <c r="AT316" s="273" t="s">
        <v>170</v>
      </c>
      <c r="AU316" s="273" t="s">
        <v>137</v>
      </c>
      <c r="AV316" s="13" t="s">
        <v>137</v>
      </c>
      <c r="AW316" s="13" t="s">
        <v>5</v>
      </c>
      <c r="AX316" s="13" t="s">
        <v>77</v>
      </c>
      <c r="AY316" s="273" t="s">
        <v>163</v>
      </c>
    </row>
    <row r="317" s="14" customFormat="1">
      <c r="A317" s="14"/>
      <c r="B317" s="274"/>
      <c r="C317" s="275"/>
      <c r="D317" s="264" t="s">
        <v>170</v>
      </c>
      <c r="E317" s="276" t="s">
        <v>1</v>
      </c>
      <c r="F317" s="277" t="s">
        <v>173</v>
      </c>
      <c r="G317" s="275"/>
      <c r="H317" s="278">
        <v>119.708</v>
      </c>
      <c r="I317" s="279"/>
      <c r="J317" s="279"/>
      <c r="K317" s="275"/>
      <c r="L317" s="275"/>
      <c r="M317" s="280"/>
      <c r="N317" s="281"/>
      <c r="O317" s="282"/>
      <c r="P317" s="282"/>
      <c r="Q317" s="282"/>
      <c r="R317" s="282"/>
      <c r="S317" s="282"/>
      <c r="T317" s="282"/>
      <c r="U317" s="282"/>
      <c r="V317" s="282"/>
      <c r="W317" s="282"/>
      <c r="X317" s="283"/>
      <c r="Y317" s="14"/>
      <c r="Z317" s="14"/>
      <c r="AA317" s="14"/>
      <c r="AB317" s="14"/>
      <c r="AC317" s="14"/>
      <c r="AD317" s="14"/>
      <c r="AE317" s="14"/>
      <c r="AT317" s="284" t="s">
        <v>170</v>
      </c>
      <c r="AU317" s="284" t="s">
        <v>137</v>
      </c>
      <c r="AV317" s="14" t="s">
        <v>169</v>
      </c>
      <c r="AW317" s="14" t="s">
        <v>5</v>
      </c>
      <c r="AX317" s="14" t="s">
        <v>85</v>
      </c>
      <c r="AY317" s="284" t="s">
        <v>163</v>
      </c>
    </row>
    <row r="318" s="2" customFormat="1" ht="24.15" customHeight="1">
      <c r="A318" s="38"/>
      <c r="B318" s="39"/>
      <c r="C318" s="247" t="s">
        <v>295</v>
      </c>
      <c r="D318" s="247" t="s">
        <v>165</v>
      </c>
      <c r="E318" s="248" t="s">
        <v>440</v>
      </c>
      <c r="F318" s="249" t="s">
        <v>441</v>
      </c>
      <c r="G318" s="250" t="s">
        <v>213</v>
      </c>
      <c r="H318" s="251">
        <v>699.35599999999999</v>
      </c>
      <c r="I318" s="252"/>
      <c r="J318" s="252"/>
      <c r="K318" s="251">
        <f>ROUND(P318*H318,3)</f>
        <v>0</v>
      </c>
      <c r="L318" s="253"/>
      <c r="M318" s="44"/>
      <c r="N318" s="254" t="s">
        <v>1</v>
      </c>
      <c r="O318" s="255" t="s">
        <v>41</v>
      </c>
      <c r="P318" s="256">
        <f>I318+J318</f>
        <v>0</v>
      </c>
      <c r="Q318" s="256">
        <f>ROUND(I318*H318,3)</f>
        <v>0</v>
      </c>
      <c r="R318" s="256">
        <f>ROUND(J318*H318,3)</f>
        <v>0</v>
      </c>
      <c r="S318" s="97"/>
      <c r="T318" s="257">
        <f>S318*H318</f>
        <v>0</v>
      </c>
      <c r="U318" s="257">
        <v>0</v>
      </c>
      <c r="V318" s="257">
        <f>U318*H318</f>
        <v>0</v>
      </c>
      <c r="W318" s="257">
        <v>0</v>
      </c>
      <c r="X318" s="258">
        <f>W318*H318</f>
        <v>0</v>
      </c>
      <c r="Y318" s="38"/>
      <c r="Z318" s="38"/>
      <c r="AA318" s="38"/>
      <c r="AB318" s="38"/>
      <c r="AC318" s="38"/>
      <c r="AD318" s="38"/>
      <c r="AE318" s="38"/>
      <c r="AR318" s="259" t="s">
        <v>169</v>
      </c>
      <c r="AT318" s="259" t="s">
        <v>165</v>
      </c>
      <c r="AU318" s="259" t="s">
        <v>137</v>
      </c>
      <c r="AY318" s="17" t="s">
        <v>163</v>
      </c>
      <c r="BE318" s="260">
        <f>IF(O318="základná",K318,0)</f>
        <v>0</v>
      </c>
      <c r="BF318" s="260">
        <f>IF(O318="znížená",K318,0)</f>
        <v>0</v>
      </c>
      <c r="BG318" s="260">
        <f>IF(O318="zákl. prenesená",K318,0)</f>
        <v>0</v>
      </c>
      <c r="BH318" s="260">
        <f>IF(O318="zníž. prenesená",K318,0)</f>
        <v>0</v>
      </c>
      <c r="BI318" s="260">
        <f>IF(O318="nulová",K318,0)</f>
        <v>0</v>
      </c>
      <c r="BJ318" s="17" t="s">
        <v>137</v>
      </c>
      <c r="BK318" s="261">
        <f>ROUND(P318*H318,3)</f>
        <v>0</v>
      </c>
      <c r="BL318" s="17" t="s">
        <v>169</v>
      </c>
      <c r="BM318" s="259" t="s">
        <v>442</v>
      </c>
    </row>
    <row r="319" s="13" customFormat="1">
      <c r="A319" s="13"/>
      <c r="B319" s="262"/>
      <c r="C319" s="263"/>
      <c r="D319" s="264" t="s">
        <v>170</v>
      </c>
      <c r="E319" s="265" t="s">
        <v>1</v>
      </c>
      <c r="F319" s="266" t="s">
        <v>443</v>
      </c>
      <c r="G319" s="263"/>
      <c r="H319" s="267">
        <v>643.57000000000005</v>
      </c>
      <c r="I319" s="268"/>
      <c r="J319" s="268"/>
      <c r="K319" s="263"/>
      <c r="L319" s="263"/>
      <c r="M319" s="269"/>
      <c r="N319" s="270"/>
      <c r="O319" s="271"/>
      <c r="P319" s="271"/>
      <c r="Q319" s="271"/>
      <c r="R319" s="271"/>
      <c r="S319" s="271"/>
      <c r="T319" s="271"/>
      <c r="U319" s="271"/>
      <c r="V319" s="271"/>
      <c r="W319" s="271"/>
      <c r="X319" s="272"/>
      <c r="Y319" s="13"/>
      <c r="Z319" s="13"/>
      <c r="AA319" s="13"/>
      <c r="AB319" s="13"/>
      <c r="AC319" s="13"/>
      <c r="AD319" s="13"/>
      <c r="AE319" s="13"/>
      <c r="AT319" s="273" t="s">
        <v>170</v>
      </c>
      <c r="AU319" s="273" t="s">
        <v>137</v>
      </c>
      <c r="AV319" s="13" t="s">
        <v>137</v>
      </c>
      <c r="AW319" s="13" t="s">
        <v>5</v>
      </c>
      <c r="AX319" s="13" t="s">
        <v>77</v>
      </c>
      <c r="AY319" s="273" t="s">
        <v>163</v>
      </c>
    </row>
    <row r="320" s="13" customFormat="1">
      <c r="A320" s="13"/>
      <c r="B320" s="262"/>
      <c r="C320" s="263"/>
      <c r="D320" s="264" t="s">
        <v>170</v>
      </c>
      <c r="E320" s="265" t="s">
        <v>1</v>
      </c>
      <c r="F320" s="266" t="s">
        <v>444</v>
      </c>
      <c r="G320" s="263"/>
      <c r="H320" s="267">
        <v>-7.7919999999999998</v>
      </c>
      <c r="I320" s="268"/>
      <c r="J320" s="268"/>
      <c r="K320" s="263"/>
      <c r="L320" s="263"/>
      <c r="M320" s="269"/>
      <c r="N320" s="270"/>
      <c r="O320" s="271"/>
      <c r="P320" s="271"/>
      <c r="Q320" s="271"/>
      <c r="R320" s="271"/>
      <c r="S320" s="271"/>
      <c r="T320" s="271"/>
      <c r="U320" s="271"/>
      <c r="V320" s="271"/>
      <c r="W320" s="271"/>
      <c r="X320" s="272"/>
      <c r="Y320" s="13"/>
      <c r="Z320" s="13"/>
      <c r="AA320" s="13"/>
      <c r="AB320" s="13"/>
      <c r="AC320" s="13"/>
      <c r="AD320" s="13"/>
      <c r="AE320" s="13"/>
      <c r="AT320" s="273" t="s">
        <v>170</v>
      </c>
      <c r="AU320" s="273" t="s">
        <v>137</v>
      </c>
      <c r="AV320" s="13" t="s">
        <v>137</v>
      </c>
      <c r="AW320" s="13" t="s">
        <v>5</v>
      </c>
      <c r="AX320" s="13" t="s">
        <v>77</v>
      </c>
      <c r="AY320" s="273" t="s">
        <v>163</v>
      </c>
    </row>
    <row r="321" s="14" customFormat="1">
      <c r="A321" s="14"/>
      <c r="B321" s="274"/>
      <c r="C321" s="275"/>
      <c r="D321" s="264" t="s">
        <v>170</v>
      </c>
      <c r="E321" s="276" t="s">
        <v>1</v>
      </c>
      <c r="F321" s="277" t="s">
        <v>173</v>
      </c>
      <c r="G321" s="275"/>
      <c r="H321" s="278">
        <v>635.77800000000002</v>
      </c>
      <c r="I321" s="279"/>
      <c r="J321" s="279"/>
      <c r="K321" s="275"/>
      <c r="L321" s="275"/>
      <c r="M321" s="280"/>
      <c r="N321" s="281"/>
      <c r="O321" s="282"/>
      <c r="P321" s="282"/>
      <c r="Q321" s="282"/>
      <c r="R321" s="282"/>
      <c r="S321" s="282"/>
      <c r="T321" s="282"/>
      <c r="U321" s="282"/>
      <c r="V321" s="282"/>
      <c r="W321" s="282"/>
      <c r="X321" s="283"/>
      <c r="Y321" s="14"/>
      <c r="Z321" s="14"/>
      <c r="AA321" s="14"/>
      <c r="AB321" s="14"/>
      <c r="AC321" s="14"/>
      <c r="AD321" s="14"/>
      <c r="AE321" s="14"/>
      <c r="AT321" s="284" t="s">
        <v>170</v>
      </c>
      <c r="AU321" s="284" t="s">
        <v>137</v>
      </c>
      <c r="AV321" s="14" t="s">
        <v>169</v>
      </c>
      <c r="AW321" s="14" t="s">
        <v>5</v>
      </c>
      <c r="AX321" s="14" t="s">
        <v>77</v>
      </c>
      <c r="AY321" s="284" t="s">
        <v>163</v>
      </c>
    </row>
    <row r="322" s="13" customFormat="1">
      <c r="A322" s="13"/>
      <c r="B322" s="262"/>
      <c r="C322" s="263"/>
      <c r="D322" s="264" t="s">
        <v>170</v>
      </c>
      <c r="E322" s="265" t="s">
        <v>1</v>
      </c>
      <c r="F322" s="266" t="s">
        <v>445</v>
      </c>
      <c r="G322" s="263"/>
      <c r="H322" s="267">
        <v>699.35599999999999</v>
      </c>
      <c r="I322" s="268"/>
      <c r="J322" s="268"/>
      <c r="K322" s="263"/>
      <c r="L322" s="263"/>
      <c r="M322" s="269"/>
      <c r="N322" s="270"/>
      <c r="O322" s="271"/>
      <c r="P322" s="271"/>
      <c r="Q322" s="271"/>
      <c r="R322" s="271"/>
      <c r="S322" s="271"/>
      <c r="T322" s="271"/>
      <c r="U322" s="271"/>
      <c r="V322" s="271"/>
      <c r="W322" s="271"/>
      <c r="X322" s="272"/>
      <c r="Y322" s="13"/>
      <c r="Z322" s="13"/>
      <c r="AA322" s="13"/>
      <c r="AB322" s="13"/>
      <c r="AC322" s="13"/>
      <c r="AD322" s="13"/>
      <c r="AE322" s="13"/>
      <c r="AT322" s="273" t="s">
        <v>170</v>
      </c>
      <c r="AU322" s="273" t="s">
        <v>137</v>
      </c>
      <c r="AV322" s="13" t="s">
        <v>137</v>
      </c>
      <c r="AW322" s="13" t="s">
        <v>5</v>
      </c>
      <c r="AX322" s="13" t="s">
        <v>77</v>
      </c>
      <c r="AY322" s="273" t="s">
        <v>163</v>
      </c>
    </row>
    <row r="323" s="14" customFormat="1">
      <c r="A323" s="14"/>
      <c r="B323" s="274"/>
      <c r="C323" s="275"/>
      <c r="D323" s="264" t="s">
        <v>170</v>
      </c>
      <c r="E323" s="276" t="s">
        <v>1</v>
      </c>
      <c r="F323" s="277" t="s">
        <v>173</v>
      </c>
      <c r="G323" s="275"/>
      <c r="H323" s="278">
        <v>699.35599999999999</v>
      </c>
      <c r="I323" s="279"/>
      <c r="J323" s="279"/>
      <c r="K323" s="275"/>
      <c r="L323" s="275"/>
      <c r="M323" s="280"/>
      <c r="N323" s="281"/>
      <c r="O323" s="282"/>
      <c r="P323" s="282"/>
      <c r="Q323" s="282"/>
      <c r="R323" s="282"/>
      <c r="S323" s="282"/>
      <c r="T323" s="282"/>
      <c r="U323" s="282"/>
      <c r="V323" s="282"/>
      <c r="W323" s="282"/>
      <c r="X323" s="283"/>
      <c r="Y323" s="14"/>
      <c r="Z323" s="14"/>
      <c r="AA323" s="14"/>
      <c r="AB323" s="14"/>
      <c r="AC323" s="14"/>
      <c r="AD323" s="14"/>
      <c r="AE323" s="14"/>
      <c r="AT323" s="284" t="s">
        <v>170</v>
      </c>
      <c r="AU323" s="284" t="s">
        <v>137</v>
      </c>
      <c r="AV323" s="14" t="s">
        <v>169</v>
      </c>
      <c r="AW323" s="14" t="s">
        <v>5</v>
      </c>
      <c r="AX323" s="14" t="s">
        <v>85</v>
      </c>
      <c r="AY323" s="284" t="s">
        <v>163</v>
      </c>
    </row>
    <row r="324" s="2" customFormat="1" ht="37.8" customHeight="1">
      <c r="A324" s="38"/>
      <c r="B324" s="39"/>
      <c r="C324" s="247" t="s">
        <v>446</v>
      </c>
      <c r="D324" s="247" t="s">
        <v>165</v>
      </c>
      <c r="E324" s="248" t="s">
        <v>447</v>
      </c>
      <c r="F324" s="249" t="s">
        <v>448</v>
      </c>
      <c r="G324" s="250" t="s">
        <v>168</v>
      </c>
      <c r="H324" s="251">
        <v>2.758</v>
      </c>
      <c r="I324" s="252"/>
      <c r="J324" s="252"/>
      <c r="K324" s="251">
        <f>ROUND(P324*H324,3)</f>
        <v>0</v>
      </c>
      <c r="L324" s="253"/>
      <c r="M324" s="44"/>
      <c r="N324" s="254" t="s">
        <v>1</v>
      </c>
      <c r="O324" s="255" t="s">
        <v>41</v>
      </c>
      <c r="P324" s="256">
        <f>I324+J324</f>
        <v>0</v>
      </c>
      <c r="Q324" s="256">
        <f>ROUND(I324*H324,3)</f>
        <v>0</v>
      </c>
      <c r="R324" s="256">
        <f>ROUND(J324*H324,3)</f>
        <v>0</v>
      </c>
      <c r="S324" s="97"/>
      <c r="T324" s="257">
        <f>S324*H324</f>
        <v>0</v>
      </c>
      <c r="U324" s="257">
        <v>0</v>
      </c>
      <c r="V324" s="257">
        <f>U324*H324</f>
        <v>0</v>
      </c>
      <c r="W324" s="257">
        <v>0</v>
      </c>
      <c r="X324" s="258">
        <f>W324*H324</f>
        <v>0</v>
      </c>
      <c r="Y324" s="38"/>
      <c r="Z324" s="38"/>
      <c r="AA324" s="38"/>
      <c r="AB324" s="38"/>
      <c r="AC324" s="38"/>
      <c r="AD324" s="38"/>
      <c r="AE324" s="38"/>
      <c r="AR324" s="259" t="s">
        <v>169</v>
      </c>
      <c r="AT324" s="259" t="s">
        <v>165</v>
      </c>
      <c r="AU324" s="259" t="s">
        <v>137</v>
      </c>
      <c r="AY324" s="17" t="s">
        <v>163</v>
      </c>
      <c r="BE324" s="260">
        <f>IF(O324="základná",K324,0)</f>
        <v>0</v>
      </c>
      <c r="BF324" s="260">
        <f>IF(O324="znížená",K324,0)</f>
        <v>0</v>
      </c>
      <c r="BG324" s="260">
        <f>IF(O324="zákl. prenesená",K324,0)</f>
        <v>0</v>
      </c>
      <c r="BH324" s="260">
        <f>IF(O324="zníž. prenesená",K324,0)</f>
        <v>0</v>
      </c>
      <c r="BI324" s="260">
        <f>IF(O324="nulová",K324,0)</f>
        <v>0</v>
      </c>
      <c r="BJ324" s="17" t="s">
        <v>137</v>
      </c>
      <c r="BK324" s="261">
        <f>ROUND(P324*H324,3)</f>
        <v>0</v>
      </c>
      <c r="BL324" s="17" t="s">
        <v>169</v>
      </c>
      <c r="BM324" s="259" t="s">
        <v>449</v>
      </c>
    </row>
    <row r="325" s="13" customFormat="1">
      <c r="A325" s="13"/>
      <c r="B325" s="262"/>
      <c r="C325" s="263"/>
      <c r="D325" s="264" t="s">
        <v>170</v>
      </c>
      <c r="E325" s="265" t="s">
        <v>1</v>
      </c>
      <c r="F325" s="266" t="s">
        <v>450</v>
      </c>
      <c r="G325" s="263"/>
      <c r="H325" s="267">
        <v>2.758</v>
      </c>
      <c r="I325" s="268"/>
      <c r="J325" s="268"/>
      <c r="K325" s="263"/>
      <c r="L325" s="263"/>
      <c r="M325" s="269"/>
      <c r="N325" s="270"/>
      <c r="O325" s="271"/>
      <c r="P325" s="271"/>
      <c r="Q325" s="271"/>
      <c r="R325" s="271"/>
      <c r="S325" s="271"/>
      <c r="T325" s="271"/>
      <c r="U325" s="271"/>
      <c r="V325" s="271"/>
      <c r="W325" s="271"/>
      <c r="X325" s="272"/>
      <c r="Y325" s="13"/>
      <c r="Z325" s="13"/>
      <c r="AA325" s="13"/>
      <c r="AB325" s="13"/>
      <c r="AC325" s="13"/>
      <c r="AD325" s="13"/>
      <c r="AE325" s="13"/>
      <c r="AT325" s="273" t="s">
        <v>170</v>
      </c>
      <c r="AU325" s="273" t="s">
        <v>137</v>
      </c>
      <c r="AV325" s="13" t="s">
        <v>137</v>
      </c>
      <c r="AW325" s="13" t="s">
        <v>5</v>
      </c>
      <c r="AX325" s="13" t="s">
        <v>77</v>
      </c>
      <c r="AY325" s="273" t="s">
        <v>163</v>
      </c>
    </row>
    <row r="326" s="14" customFormat="1">
      <c r="A326" s="14"/>
      <c r="B326" s="274"/>
      <c r="C326" s="275"/>
      <c r="D326" s="264" t="s">
        <v>170</v>
      </c>
      <c r="E326" s="276" t="s">
        <v>1</v>
      </c>
      <c r="F326" s="277" t="s">
        <v>173</v>
      </c>
      <c r="G326" s="275"/>
      <c r="H326" s="278">
        <v>2.758</v>
      </c>
      <c r="I326" s="279"/>
      <c r="J326" s="279"/>
      <c r="K326" s="275"/>
      <c r="L326" s="275"/>
      <c r="M326" s="280"/>
      <c r="N326" s="281"/>
      <c r="O326" s="282"/>
      <c r="P326" s="282"/>
      <c r="Q326" s="282"/>
      <c r="R326" s="282"/>
      <c r="S326" s="282"/>
      <c r="T326" s="282"/>
      <c r="U326" s="282"/>
      <c r="V326" s="282"/>
      <c r="W326" s="282"/>
      <c r="X326" s="283"/>
      <c r="Y326" s="14"/>
      <c r="Z326" s="14"/>
      <c r="AA326" s="14"/>
      <c r="AB326" s="14"/>
      <c r="AC326" s="14"/>
      <c r="AD326" s="14"/>
      <c r="AE326" s="14"/>
      <c r="AT326" s="284" t="s">
        <v>170</v>
      </c>
      <c r="AU326" s="284" t="s">
        <v>137</v>
      </c>
      <c r="AV326" s="14" t="s">
        <v>169</v>
      </c>
      <c r="AW326" s="14" t="s">
        <v>5</v>
      </c>
      <c r="AX326" s="14" t="s">
        <v>85</v>
      </c>
      <c r="AY326" s="284" t="s">
        <v>163</v>
      </c>
    </row>
    <row r="327" s="2" customFormat="1" ht="24.15" customHeight="1">
      <c r="A327" s="38"/>
      <c r="B327" s="39"/>
      <c r="C327" s="247" t="s">
        <v>299</v>
      </c>
      <c r="D327" s="247" t="s">
        <v>165</v>
      </c>
      <c r="E327" s="248" t="s">
        <v>451</v>
      </c>
      <c r="F327" s="249" t="s">
        <v>452</v>
      </c>
      <c r="G327" s="250" t="s">
        <v>213</v>
      </c>
      <c r="H327" s="251">
        <v>195.113</v>
      </c>
      <c r="I327" s="252"/>
      <c r="J327" s="252"/>
      <c r="K327" s="251">
        <f>ROUND(P327*H327,3)</f>
        <v>0</v>
      </c>
      <c r="L327" s="253"/>
      <c r="M327" s="44"/>
      <c r="N327" s="254" t="s">
        <v>1</v>
      </c>
      <c r="O327" s="255" t="s">
        <v>41</v>
      </c>
      <c r="P327" s="256">
        <f>I327+J327</f>
        <v>0</v>
      </c>
      <c r="Q327" s="256">
        <f>ROUND(I327*H327,3)</f>
        <v>0</v>
      </c>
      <c r="R327" s="256">
        <f>ROUND(J327*H327,3)</f>
        <v>0</v>
      </c>
      <c r="S327" s="97"/>
      <c r="T327" s="257">
        <f>S327*H327</f>
        <v>0</v>
      </c>
      <c r="U327" s="257">
        <v>0</v>
      </c>
      <c r="V327" s="257">
        <f>U327*H327</f>
        <v>0</v>
      </c>
      <c r="W327" s="257">
        <v>0</v>
      </c>
      <c r="X327" s="258">
        <f>W327*H327</f>
        <v>0</v>
      </c>
      <c r="Y327" s="38"/>
      <c r="Z327" s="38"/>
      <c r="AA327" s="38"/>
      <c r="AB327" s="38"/>
      <c r="AC327" s="38"/>
      <c r="AD327" s="38"/>
      <c r="AE327" s="38"/>
      <c r="AR327" s="259" t="s">
        <v>169</v>
      </c>
      <c r="AT327" s="259" t="s">
        <v>165</v>
      </c>
      <c r="AU327" s="259" t="s">
        <v>137</v>
      </c>
      <c r="AY327" s="17" t="s">
        <v>163</v>
      </c>
      <c r="BE327" s="260">
        <f>IF(O327="základná",K327,0)</f>
        <v>0</v>
      </c>
      <c r="BF327" s="260">
        <f>IF(O327="znížená",K327,0)</f>
        <v>0</v>
      </c>
      <c r="BG327" s="260">
        <f>IF(O327="zákl. prenesená",K327,0)</f>
        <v>0</v>
      </c>
      <c r="BH327" s="260">
        <f>IF(O327="zníž. prenesená",K327,0)</f>
        <v>0</v>
      </c>
      <c r="BI327" s="260">
        <f>IF(O327="nulová",K327,0)</f>
        <v>0</v>
      </c>
      <c r="BJ327" s="17" t="s">
        <v>137</v>
      </c>
      <c r="BK327" s="261">
        <f>ROUND(P327*H327,3)</f>
        <v>0</v>
      </c>
      <c r="BL327" s="17" t="s">
        <v>169</v>
      </c>
      <c r="BM327" s="259" t="s">
        <v>453</v>
      </c>
    </row>
    <row r="328" s="13" customFormat="1">
      <c r="A328" s="13"/>
      <c r="B328" s="262"/>
      <c r="C328" s="263"/>
      <c r="D328" s="264" t="s">
        <v>170</v>
      </c>
      <c r="E328" s="265" t="s">
        <v>1</v>
      </c>
      <c r="F328" s="266" t="s">
        <v>454</v>
      </c>
      <c r="G328" s="263"/>
      <c r="H328" s="267">
        <v>69.263000000000005</v>
      </c>
      <c r="I328" s="268"/>
      <c r="J328" s="268"/>
      <c r="K328" s="263"/>
      <c r="L328" s="263"/>
      <c r="M328" s="269"/>
      <c r="N328" s="270"/>
      <c r="O328" s="271"/>
      <c r="P328" s="271"/>
      <c r="Q328" s="271"/>
      <c r="R328" s="271"/>
      <c r="S328" s="271"/>
      <c r="T328" s="271"/>
      <c r="U328" s="271"/>
      <c r="V328" s="271"/>
      <c r="W328" s="271"/>
      <c r="X328" s="272"/>
      <c r="Y328" s="13"/>
      <c r="Z328" s="13"/>
      <c r="AA328" s="13"/>
      <c r="AB328" s="13"/>
      <c r="AC328" s="13"/>
      <c r="AD328" s="13"/>
      <c r="AE328" s="13"/>
      <c r="AT328" s="273" t="s">
        <v>170</v>
      </c>
      <c r="AU328" s="273" t="s">
        <v>137</v>
      </c>
      <c r="AV328" s="13" t="s">
        <v>137</v>
      </c>
      <c r="AW328" s="13" t="s">
        <v>5</v>
      </c>
      <c r="AX328" s="13" t="s">
        <v>77</v>
      </c>
      <c r="AY328" s="273" t="s">
        <v>163</v>
      </c>
    </row>
    <row r="329" s="13" customFormat="1">
      <c r="A329" s="13"/>
      <c r="B329" s="262"/>
      <c r="C329" s="263"/>
      <c r="D329" s="264" t="s">
        <v>170</v>
      </c>
      <c r="E329" s="265" t="s">
        <v>1</v>
      </c>
      <c r="F329" s="266" t="s">
        <v>455</v>
      </c>
      <c r="G329" s="263"/>
      <c r="H329" s="267">
        <v>125.84999999999999</v>
      </c>
      <c r="I329" s="268"/>
      <c r="J329" s="268"/>
      <c r="K329" s="263"/>
      <c r="L329" s="263"/>
      <c r="M329" s="269"/>
      <c r="N329" s="270"/>
      <c r="O329" s="271"/>
      <c r="P329" s="271"/>
      <c r="Q329" s="271"/>
      <c r="R329" s="271"/>
      <c r="S329" s="271"/>
      <c r="T329" s="271"/>
      <c r="U329" s="271"/>
      <c r="V329" s="271"/>
      <c r="W329" s="271"/>
      <c r="X329" s="272"/>
      <c r="Y329" s="13"/>
      <c r="Z329" s="13"/>
      <c r="AA329" s="13"/>
      <c r="AB329" s="13"/>
      <c r="AC329" s="13"/>
      <c r="AD329" s="13"/>
      <c r="AE329" s="13"/>
      <c r="AT329" s="273" t="s">
        <v>170</v>
      </c>
      <c r="AU329" s="273" t="s">
        <v>137</v>
      </c>
      <c r="AV329" s="13" t="s">
        <v>137</v>
      </c>
      <c r="AW329" s="13" t="s">
        <v>5</v>
      </c>
      <c r="AX329" s="13" t="s">
        <v>77</v>
      </c>
      <c r="AY329" s="273" t="s">
        <v>163</v>
      </c>
    </row>
    <row r="330" s="14" customFormat="1">
      <c r="A330" s="14"/>
      <c r="B330" s="274"/>
      <c r="C330" s="275"/>
      <c r="D330" s="264" t="s">
        <v>170</v>
      </c>
      <c r="E330" s="276" t="s">
        <v>1</v>
      </c>
      <c r="F330" s="277" t="s">
        <v>173</v>
      </c>
      <c r="G330" s="275"/>
      <c r="H330" s="278">
        <v>195.113</v>
      </c>
      <c r="I330" s="279"/>
      <c r="J330" s="279"/>
      <c r="K330" s="275"/>
      <c r="L330" s="275"/>
      <c r="M330" s="280"/>
      <c r="N330" s="281"/>
      <c r="O330" s="282"/>
      <c r="P330" s="282"/>
      <c r="Q330" s="282"/>
      <c r="R330" s="282"/>
      <c r="S330" s="282"/>
      <c r="T330" s="282"/>
      <c r="U330" s="282"/>
      <c r="V330" s="282"/>
      <c r="W330" s="282"/>
      <c r="X330" s="283"/>
      <c r="Y330" s="14"/>
      <c r="Z330" s="14"/>
      <c r="AA330" s="14"/>
      <c r="AB330" s="14"/>
      <c r="AC330" s="14"/>
      <c r="AD330" s="14"/>
      <c r="AE330" s="14"/>
      <c r="AT330" s="284" t="s">
        <v>170</v>
      </c>
      <c r="AU330" s="284" t="s">
        <v>137</v>
      </c>
      <c r="AV330" s="14" t="s">
        <v>169</v>
      </c>
      <c r="AW330" s="14" t="s">
        <v>5</v>
      </c>
      <c r="AX330" s="14" t="s">
        <v>85</v>
      </c>
      <c r="AY330" s="284" t="s">
        <v>163</v>
      </c>
    </row>
    <row r="331" s="2" customFormat="1" ht="24.15" customHeight="1">
      <c r="A331" s="38"/>
      <c r="B331" s="39"/>
      <c r="C331" s="247" t="s">
        <v>456</v>
      </c>
      <c r="D331" s="247" t="s">
        <v>165</v>
      </c>
      <c r="E331" s="248" t="s">
        <v>457</v>
      </c>
      <c r="F331" s="249" t="s">
        <v>458</v>
      </c>
      <c r="G331" s="250" t="s">
        <v>213</v>
      </c>
      <c r="H331" s="251">
        <v>692.63</v>
      </c>
      <c r="I331" s="252"/>
      <c r="J331" s="252"/>
      <c r="K331" s="251">
        <f>ROUND(P331*H331,3)</f>
        <v>0</v>
      </c>
      <c r="L331" s="253"/>
      <c r="M331" s="44"/>
      <c r="N331" s="254" t="s">
        <v>1</v>
      </c>
      <c r="O331" s="255" t="s">
        <v>41</v>
      </c>
      <c r="P331" s="256">
        <f>I331+J331</f>
        <v>0</v>
      </c>
      <c r="Q331" s="256">
        <f>ROUND(I331*H331,3)</f>
        <v>0</v>
      </c>
      <c r="R331" s="256">
        <f>ROUND(J331*H331,3)</f>
        <v>0</v>
      </c>
      <c r="S331" s="97"/>
      <c r="T331" s="257">
        <f>S331*H331</f>
        <v>0</v>
      </c>
      <c r="U331" s="257">
        <v>0</v>
      </c>
      <c r="V331" s="257">
        <f>U331*H331</f>
        <v>0</v>
      </c>
      <c r="W331" s="257">
        <v>0</v>
      </c>
      <c r="X331" s="258">
        <f>W331*H331</f>
        <v>0</v>
      </c>
      <c r="Y331" s="38"/>
      <c r="Z331" s="38"/>
      <c r="AA331" s="38"/>
      <c r="AB331" s="38"/>
      <c r="AC331" s="38"/>
      <c r="AD331" s="38"/>
      <c r="AE331" s="38"/>
      <c r="AR331" s="259" t="s">
        <v>169</v>
      </c>
      <c r="AT331" s="259" t="s">
        <v>165</v>
      </c>
      <c r="AU331" s="259" t="s">
        <v>137</v>
      </c>
      <c r="AY331" s="17" t="s">
        <v>163</v>
      </c>
      <c r="BE331" s="260">
        <f>IF(O331="základná",K331,0)</f>
        <v>0</v>
      </c>
      <c r="BF331" s="260">
        <f>IF(O331="znížená",K331,0)</f>
        <v>0</v>
      </c>
      <c r="BG331" s="260">
        <f>IF(O331="zákl. prenesená",K331,0)</f>
        <v>0</v>
      </c>
      <c r="BH331" s="260">
        <f>IF(O331="zníž. prenesená",K331,0)</f>
        <v>0</v>
      </c>
      <c r="BI331" s="260">
        <f>IF(O331="nulová",K331,0)</f>
        <v>0</v>
      </c>
      <c r="BJ331" s="17" t="s">
        <v>137</v>
      </c>
      <c r="BK331" s="261">
        <f>ROUND(P331*H331,3)</f>
        <v>0</v>
      </c>
      <c r="BL331" s="17" t="s">
        <v>169</v>
      </c>
      <c r="BM331" s="259" t="s">
        <v>459</v>
      </c>
    </row>
    <row r="332" s="13" customFormat="1">
      <c r="A332" s="13"/>
      <c r="B332" s="262"/>
      <c r="C332" s="263"/>
      <c r="D332" s="264" t="s">
        <v>170</v>
      </c>
      <c r="E332" s="265" t="s">
        <v>1</v>
      </c>
      <c r="F332" s="266" t="s">
        <v>460</v>
      </c>
      <c r="G332" s="263"/>
      <c r="H332" s="267">
        <v>228.88</v>
      </c>
      <c r="I332" s="268"/>
      <c r="J332" s="268"/>
      <c r="K332" s="263"/>
      <c r="L332" s="263"/>
      <c r="M332" s="269"/>
      <c r="N332" s="270"/>
      <c r="O332" s="271"/>
      <c r="P332" s="271"/>
      <c r="Q332" s="271"/>
      <c r="R332" s="271"/>
      <c r="S332" s="271"/>
      <c r="T332" s="271"/>
      <c r="U332" s="271"/>
      <c r="V332" s="271"/>
      <c r="W332" s="271"/>
      <c r="X332" s="272"/>
      <c r="Y332" s="13"/>
      <c r="Z332" s="13"/>
      <c r="AA332" s="13"/>
      <c r="AB332" s="13"/>
      <c r="AC332" s="13"/>
      <c r="AD332" s="13"/>
      <c r="AE332" s="13"/>
      <c r="AT332" s="273" t="s">
        <v>170</v>
      </c>
      <c r="AU332" s="273" t="s">
        <v>137</v>
      </c>
      <c r="AV332" s="13" t="s">
        <v>137</v>
      </c>
      <c r="AW332" s="13" t="s">
        <v>5</v>
      </c>
      <c r="AX332" s="13" t="s">
        <v>77</v>
      </c>
      <c r="AY332" s="273" t="s">
        <v>163</v>
      </c>
    </row>
    <row r="333" s="13" customFormat="1">
      <c r="A333" s="13"/>
      <c r="B333" s="262"/>
      <c r="C333" s="263"/>
      <c r="D333" s="264" t="s">
        <v>170</v>
      </c>
      <c r="E333" s="265" t="s">
        <v>1</v>
      </c>
      <c r="F333" s="266" t="s">
        <v>461</v>
      </c>
      <c r="G333" s="263"/>
      <c r="H333" s="267">
        <v>463.75</v>
      </c>
      <c r="I333" s="268"/>
      <c r="J333" s="268"/>
      <c r="K333" s="263"/>
      <c r="L333" s="263"/>
      <c r="M333" s="269"/>
      <c r="N333" s="270"/>
      <c r="O333" s="271"/>
      <c r="P333" s="271"/>
      <c r="Q333" s="271"/>
      <c r="R333" s="271"/>
      <c r="S333" s="271"/>
      <c r="T333" s="271"/>
      <c r="U333" s="271"/>
      <c r="V333" s="271"/>
      <c r="W333" s="271"/>
      <c r="X333" s="272"/>
      <c r="Y333" s="13"/>
      <c r="Z333" s="13"/>
      <c r="AA333" s="13"/>
      <c r="AB333" s="13"/>
      <c r="AC333" s="13"/>
      <c r="AD333" s="13"/>
      <c r="AE333" s="13"/>
      <c r="AT333" s="273" t="s">
        <v>170</v>
      </c>
      <c r="AU333" s="273" t="s">
        <v>137</v>
      </c>
      <c r="AV333" s="13" t="s">
        <v>137</v>
      </c>
      <c r="AW333" s="13" t="s">
        <v>5</v>
      </c>
      <c r="AX333" s="13" t="s">
        <v>77</v>
      </c>
      <c r="AY333" s="273" t="s">
        <v>163</v>
      </c>
    </row>
    <row r="334" s="14" customFormat="1">
      <c r="A334" s="14"/>
      <c r="B334" s="274"/>
      <c r="C334" s="275"/>
      <c r="D334" s="264" t="s">
        <v>170</v>
      </c>
      <c r="E334" s="276" t="s">
        <v>1</v>
      </c>
      <c r="F334" s="277" t="s">
        <v>173</v>
      </c>
      <c r="G334" s="275"/>
      <c r="H334" s="278">
        <v>692.63</v>
      </c>
      <c r="I334" s="279"/>
      <c r="J334" s="279"/>
      <c r="K334" s="275"/>
      <c r="L334" s="275"/>
      <c r="M334" s="280"/>
      <c r="N334" s="281"/>
      <c r="O334" s="282"/>
      <c r="P334" s="282"/>
      <c r="Q334" s="282"/>
      <c r="R334" s="282"/>
      <c r="S334" s="282"/>
      <c r="T334" s="282"/>
      <c r="U334" s="282"/>
      <c r="V334" s="282"/>
      <c r="W334" s="282"/>
      <c r="X334" s="283"/>
      <c r="Y334" s="14"/>
      <c r="Z334" s="14"/>
      <c r="AA334" s="14"/>
      <c r="AB334" s="14"/>
      <c r="AC334" s="14"/>
      <c r="AD334" s="14"/>
      <c r="AE334" s="14"/>
      <c r="AT334" s="284" t="s">
        <v>170</v>
      </c>
      <c r="AU334" s="284" t="s">
        <v>137</v>
      </c>
      <c r="AV334" s="14" t="s">
        <v>169</v>
      </c>
      <c r="AW334" s="14" t="s">
        <v>5</v>
      </c>
      <c r="AX334" s="14" t="s">
        <v>85</v>
      </c>
      <c r="AY334" s="284" t="s">
        <v>163</v>
      </c>
    </row>
    <row r="335" s="2" customFormat="1" ht="24.15" customHeight="1">
      <c r="A335" s="38"/>
      <c r="B335" s="39"/>
      <c r="C335" s="247" t="s">
        <v>304</v>
      </c>
      <c r="D335" s="247" t="s">
        <v>165</v>
      </c>
      <c r="E335" s="248" t="s">
        <v>462</v>
      </c>
      <c r="F335" s="249" t="s">
        <v>463</v>
      </c>
      <c r="G335" s="250" t="s">
        <v>234</v>
      </c>
      <c r="H335" s="251">
        <v>12</v>
      </c>
      <c r="I335" s="252"/>
      <c r="J335" s="252"/>
      <c r="K335" s="251">
        <f>ROUND(P335*H335,3)</f>
        <v>0</v>
      </c>
      <c r="L335" s="253"/>
      <c r="M335" s="44"/>
      <c r="N335" s="254" t="s">
        <v>1</v>
      </c>
      <c r="O335" s="255" t="s">
        <v>41</v>
      </c>
      <c r="P335" s="256">
        <f>I335+J335</f>
        <v>0</v>
      </c>
      <c r="Q335" s="256">
        <f>ROUND(I335*H335,3)</f>
        <v>0</v>
      </c>
      <c r="R335" s="256">
        <f>ROUND(J335*H335,3)</f>
        <v>0</v>
      </c>
      <c r="S335" s="97"/>
      <c r="T335" s="257">
        <f>S335*H335</f>
        <v>0</v>
      </c>
      <c r="U335" s="257">
        <v>0</v>
      </c>
      <c r="V335" s="257">
        <f>U335*H335</f>
        <v>0</v>
      </c>
      <c r="W335" s="257">
        <v>0</v>
      </c>
      <c r="X335" s="258">
        <f>W335*H335</f>
        <v>0</v>
      </c>
      <c r="Y335" s="38"/>
      <c r="Z335" s="38"/>
      <c r="AA335" s="38"/>
      <c r="AB335" s="38"/>
      <c r="AC335" s="38"/>
      <c r="AD335" s="38"/>
      <c r="AE335" s="38"/>
      <c r="AR335" s="259" t="s">
        <v>169</v>
      </c>
      <c r="AT335" s="259" t="s">
        <v>165</v>
      </c>
      <c r="AU335" s="259" t="s">
        <v>137</v>
      </c>
      <c r="AY335" s="17" t="s">
        <v>163</v>
      </c>
      <c r="BE335" s="260">
        <f>IF(O335="základná",K335,0)</f>
        <v>0</v>
      </c>
      <c r="BF335" s="260">
        <f>IF(O335="znížená",K335,0)</f>
        <v>0</v>
      </c>
      <c r="BG335" s="260">
        <f>IF(O335="zákl. prenesená",K335,0)</f>
        <v>0</v>
      </c>
      <c r="BH335" s="260">
        <f>IF(O335="zníž. prenesená",K335,0)</f>
        <v>0</v>
      </c>
      <c r="BI335" s="260">
        <f>IF(O335="nulová",K335,0)</f>
        <v>0</v>
      </c>
      <c r="BJ335" s="17" t="s">
        <v>137</v>
      </c>
      <c r="BK335" s="261">
        <f>ROUND(P335*H335,3)</f>
        <v>0</v>
      </c>
      <c r="BL335" s="17" t="s">
        <v>169</v>
      </c>
      <c r="BM335" s="259" t="s">
        <v>464</v>
      </c>
    </row>
    <row r="336" s="2" customFormat="1" ht="24.15" customHeight="1">
      <c r="A336" s="38"/>
      <c r="B336" s="39"/>
      <c r="C336" s="295" t="s">
        <v>465</v>
      </c>
      <c r="D336" s="295" t="s">
        <v>466</v>
      </c>
      <c r="E336" s="296" t="s">
        <v>467</v>
      </c>
      <c r="F336" s="297" t="s">
        <v>468</v>
      </c>
      <c r="G336" s="298" t="s">
        <v>234</v>
      </c>
      <c r="H336" s="299">
        <v>12</v>
      </c>
      <c r="I336" s="300"/>
      <c r="J336" s="301"/>
      <c r="K336" s="299">
        <f>ROUND(P336*H336,3)</f>
        <v>0</v>
      </c>
      <c r="L336" s="301"/>
      <c r="M336" s="302"/>
      <c r="N336" s="303" t="s">
        <v>1</v>
      </c>
      <c r="O336" s="255" t="s">
        <v>41</v>
      </c>
      <c r="P336" s="256">
        <f>I336+J336</f>
        <v>0</v>
      </c>
      <c r="Q336" s="256">
        <f>ROUND(I336*H336,3)</f>
        <v>0</v>
      </c>
      <c r="R336" s="256">
        <f>ROUND(J336*H336,3)</f>
        <v>0</v>
      </c>
      <c r="S336" s="97"/>
      <c r="T336" s="257">
        <f>S336*H336</f>
        <v>0</v>
      </c>
      <c r="U336" s="257">
        <v>0</v>
      </c>
      <c r="V336" s="257">
        <f>U336*H336</f>
        <v>0</v>
      </c>
      <c r="W336" s="257">
        <v>0</v>
      </c>
      <c r="X336" s="258">
        <f>W336*H336</f>
        <v>0</v>
      </c>
      <c r="Y336" s="38"/>
      <c r="Z336" s="38"/>
      <c r="AA336" s="38"/>
      <c r="AB336" s="38"/>
      <c r="AC336" s="38"/>
      <c r="AD336" s="38"/>
      <c r="AE336" s="38"/>
      <c r="AR336" s="259" t="s">
        <v>182</v>
      </c>
      <c r="AT336" s="259" t="s">
        <v>466</v>
      </c>
      <c r="AU336" s="259" t="s">
        <v>137</v>
      </c>
      <c r="AY336" s="17" t="s">
        <v>163</v>
      </c>
      <c r="BE336" s="260">
        <f>IF(O336="základná",K336,0)</f>
        <v>0</v>
      </c>
      <c r="BF336" s="260">
        <f>IF(O336="znížená",K336,0)</f>
        <v>0</v>
      </c>
      <c r="BG336" s="260">
        <f>IF(O336="zákl. prenesená",K336,0)</f>
        <v>0</v>
      </c>
      <c r="BH336" s="260">
        <f>IF(O336="zníž. prenesená",K336,0)</f>
        <v>0</v>
      </c>
      <c r="BI336" s="260">
        <f>IF(O336="nulová",K336,0)</f>
        <v>0</v>
      </c>
      <c r="BJ336" s="17" t="s">
        <v>137</v>
      </c>
      <c r="BK336" s="261">
        <f>ROUND(P336*H336,3)</f>
        <v>0</v>
      </c>
      <c r="BL336" s="17" t="s">
        <v>169</v>
      </c>
      <c r="BM336" s="259" t="s">
        <v>469</v>
      </c>
    </row>
    <row r="337" s="13" customFormat="1">
      <c r="A337" s="13"/>
      <c r="B337" s="262"/>
      <c r="C337" s="263"/>
      <c r="D337" s="264" t="s">
        <v>170</v>
      </c>
      <c r="E337" s="265" t="s">
        <v>1</v>
      </c>
      <c r="F337" s="266" t="s">
        <v>470</v>
      </c>
      <c r="G337" s="263"/>
      <c r="H337" s="267">
        <v>12</v>
      </c>
      <c r="I337" s="268"/>
      <c r="J337" s="268"/>
      <c r="K337" s="263"/>
      <c r="L337" s="263"/>
      <c r="M337" s="269"/>
      <c r="N337" s="270"/>
      <c r="O337" s="271"/>
      <c r="P337" s="271"/>
      <c r="Q337" s="271"/>
      <c r="R337" s="271"/>
      <c r="S337" s="271"/>
      <c r="T337" s="271"/>
      <c r="U337" s="271"/>
      <c r="V337" s="271"/>
      <c r="W337" s="271"/>
      <c r="X337" s="272"/>
      <c r="Y337" s="13"/>
      <c r="Z337" s="13"/>
      <c r="AA337" s="13"/>
      <c r="AB337" s="13"/>
      <c r="AC337" s="13"/>
      <c r="AD337" s="13"/>
      <c r="AE337" s="13"/>
      <c r="AT337" s="273" t="s">
        <v>170</v>
      </c>
      <c r="AU337" s="273" t="s">
        <v>137</v>
      </c>
      <c r="AV337" s="13" t="s">
        <v>137</v>
      </c>
      <c r="AW337" s="13" t="s">
        <v>5</v>
      </c>
      <c r="AX337" s="13" t="s">
        <v>77</v>
      </c>
      <c r="AY337" s="273" t="s">
        <v>163</v>
      </c>
    </row>
    <row r="338" s="14" customFormat="1">
      <c r="A338" s="14"/>
      <c r="B338" s="274"/>
      <c r="C338" s="275"/>
      <c r="D338" s="264" t="s">
        <v>170</v>
      </c>
      <c r="E338" s="276" t="s">
        <v>1</v>
      </c>
      <c r="F338" s="277" t="s">
        <v>173</v>
      </c>
      <c r="G338" s="275"/>
      <c r="H338" s="278">
        <v>12</v>
      </c>
      <c r="I338" s="279"/>
      <c r="J338" s="279"/>
      <c r="K338" s="275"/>
      <c r="L338" s="275"/>
      <c r="M338" s="280"/>
      <c r="N338" s="281"/>
      <c r="O338" s="282"/>
      <c r="P338" s="282"/>
      <c r="Q338" s="282"/>
      <c r="R338" s="282"/>
      <c r="S338" s="282"/>
      <c r="T338" s="282"/>
      <c r="U338" s="282"/>
      <c r="V338" s="282"/>
      <c r="W338" s="282"/>
      <c r="X338" s="283"/>
      <c r="Y338" s="14"/>
      <c r="Z338" s="14"/>
      <c r="AA338" s="14"/>
      <c r="AB338" s="14"/>
      <c r="AC338" s="14"/>
      <c r="AD338" s="14"/>
      <c r="AE338" s="14"/>
      <c r="AT338" s="284" t="s">
        <v>170</v>
      </c>
      <c r="AU338" s="284" t="s">
        <v>137</v>
      </c>
      <c r="AV338" s="14" t="s">
        <v>169</v>
      </c>
      <c r="AW338" s="14" t="s">
        <v>5</v>
      </c>
      <c r="AX338" s="14" t="s">
        <v>85</v>
      </c>
      <c r="AY338" s="284" t="s">
        <v>163</v>
      </c>
    </row>
    <row r="339" s="12" customFormat="1" ht="22.8" customHeight="1">
      <c r="A339" s="12"/>
      <c r="B339" s="230"/>
      <c r="C339" s="231"/>
      <c r="D339" s="232" t="s">
        <v>76</v>
      </c>
      <c r="E339" s="245" t="s">
        <v>210</v>
      </c>
      <c r="F339" s="245" t="s">
        <v>471</v>
      </c>
      <c r="G339" s="231"/>
      <c r="H339" s="231"/>
      <c r="I339" s="234"/>
      <c r="J339" s="234"/>
      <c r="K339" s="246">
        <f>BK339</f>
        <v>0</v>
      </c>
      <c r="L339" s="231"/>
      <c r="M339" s="236"/>
      <c r="N339" s="237"/>
      <c r="O339" s="238"/>
      <c r="P339" s="238"/>
      <c r="Q339" s="239">
        <f>SUM(Q340:Q447)</f>
        <v>0</v>
      </c>
      <c r="R339" s="239">
        <f>SUM(R340:R447)</f>
        <v>0</v>
      </c>
      <c r="S339" s="238"/>
      <c r="T339" s="240">
        <f>SUM(T340:T447)</f>
        <v>0</v>
      </c>
      <c r="U339" s="238"/>
      <c r="V339" s="240">
        <f>SUM(V340:V447)</f>
        <v>0</v>
      </c>
      <c r="W339" s="238"/>
      <c r="X339" s="241">
        <f>SUM(X340:X447)</f>
        <v>20.317187999999998</v>
      </c>
      <c r="Y339" s="12"/>
      <c r="Z339" s="12"/>
      <c r="AA339" s="12"/>
      <c r="AB339" s="12"/>
      <c r="AC339" s="12"/>
      <c r="AD339" s="12"/>
      <c r="AE339" s="12"/>
      <c r="AR339" s="242" t="s">
        <v>85</v>
      </c>
      <c r="AT339" s="243" t="s">
        <v>76</v>
      </c>
      <c r="AU339" s="243" t="s">
        <v>85</v>
      </c>
      <c r="AY339" s="242" t="s">
        <v>163</v>
      </c>
      <c r="BK339" s="244">
        <f>SUM(BK340:BK447)</f>
        <v>0</v>
      </c>
    </row>
    <row r="340" s="2" customFormat="1" ht="33" customHeight="1">
      <c r="A340" s="38"/>
      <c r="B340" s="39"/>
      <c r="C340" s="247" t="s">
        <v>309</v>
      </c>
      <c r="D340" s="247" t="s">
        <v>165</v>
      </c>
      <c r="E340" s="248" t="s">
        <v>472</v>
      </c>
      <c r="F340" s="249" t="s">
        <v>473</v>
      </c>
      <c r="G340" s="250" t="s">
        <v>474</v>
      </c>
      <c r="H340" s="251">
        <v>1</v>
      </c>
      <c r="I340" s="252"/>
      <c r="J340" s="252"/>
      <c r="K340" s="251">
        <f>ROUND(P340*H340,3)</f>
        <v>0</v>
      </c>
      <c r="L340" s="253"/>
      <c r="M340" s="44"/>
      <c r="N340" s="254" t="s">
        <v>1</v>
      </c>
      <c r="O340" s="255" t="s">
        <v>41</v>
      </c>
      <c r="P340" s="256">
        <f>I340+J340</f>
        <v>0</v>
      </c>
      <c r="Q340" s="256">
        <f>ROUND(I340*H340,3)</f>
        <v>0</v>
      </c>
      <c r="R340" s="256">
        <f>ROUND(J340*H340,3)</f>
        <v>0</v>
      </c>
      <c r="S340" s="97"/>
      <c r="T340" s="257">
        <f>S340*H340</f>
        <v>0</v>
      </c>
      <c r="U340" s="257">
        <v>0</v>
      </c>
      <c r="V340" s="257">
        <f>U340*H340</f>
        <v>0</v>
      </c>
      <c r="W340" s="257">
        <v>0</v>
      </c>
      <c r="X340" s="258">
        <f>W340*H340</f>
        <v>0</v>
      </c>
      <c r="Y340" s="38"/>
      <c r="Z340" s="38"/>
      <c r="AA340" s="38"/>
      <c r="AB340" s="38"/>
      <c r="AC340" s="38"/>
      <c r="AD340" s="38"/>
      <c r="AE340" s="38"/>
      <c r="AR340" s="259" t="s">
        <v>169</v>
      </c>
      <c r="AT340" s="259" t="s">
        <v>165</v>
      </c>
      <c r="AU340" s="259" t="s">
        <v>137</v>
      </c>
      <c r="AY340" s="17" t="s">
        <v>163</v>
      </c>
      <c r="BE340" s="260">
        <f>IF(O340="základná",K340,0)</f>
        <v>0</v>
      </c>
      <c r="BF340" s="260">
        <f>IF(O340="znížená",K340,0)</f>
        <v>0</v>
      </c>
      <c r="BG340" s="260">
        <f>IF(O340="zákl. prenesená",K340,0)</f>
        <v>0</v>
      </c>
      <c r="BH340" s="260">
        <f>IF(O340="zníž. prenesená",K340,0)</f>
        <v>0</v>
      </c>
      <c r="BI340" s="260">
        <f>IF(O340="nulová",K340,0)</f>
        <v>0</v>
      </c>
      <c r="BJ340" s="17" t="s">
        <v>137</v>
      </c>
      <c r="BK340" s="261">
        <f>ROUND(P340*H340,3)</f>
        <v>0</v>
      </c>
      <c r="BL340" s="17" t="s">
        <v>169</v>
      </c>
      <c r="BM340" s="259" t="s">
        <v>475</v>
      </c>
    </row>
    <row r="341" s="13" customFormat="1">
      <c r="A341" s="13"/>
      <c r="B341" s="262"/>
      <c r="C341" s="263"/>
      <c r="D341" s="264" t="s">
        <v>170</v>
      </c>
      <c r="E341" s="265" t="s">
        <v>1</v>
      </c>
      <c r="F341" s="266" t="s">
        <v>476</v>
      </c>
      <c r="G341" s="263"/>
      <c r="H341" s="267">
        <v>1</v>
      </c>
      <c r="I341" s="268"/>
      <c r="J341" s="268"/>
      <c r="K341" s="263"/>
      <c r="L341" s="263"/>
      <c r="M341" s="269"/>
      <c r="N341" s="270"/>
      <c r="O341" s="271"/>
      <c r="P341" s="271"/>
      <c r="Q341" s="271"/>
      <c r="R341" s="271"/>
      <c r="S341" s="271"/>
      <c r="T341" s="271"/>
      <c r="U341" s="271"/>
      <c r="V341" s="271"/>
      <c r="W341" s="271"/>
      <c r="X341" s="272"/>
      <c r="Y341" s="13"/>
      <c r="Z341" s="13"/>
      <c r="AA341" s="13"/>
      <c r="AB341" s="13"/>
      <c r="AC341" s="13"/>
      <c r="AD341" s="13"/>
      <c r="AE341" s="13"/>
      <c r="AT341" s="273" t="s">
        <v>170</v>
      </c>
      <c r="AU341" s="273" t="s">
        <v>137</v>
      </c>
      <c r="AV341" s="13" t="s">
        <v>137</v>
      </c>
      <c r="AW341" s="13" t="s">
        <v>5</v>
      </c>
      <c r="AX341" s="13" t="s">
        <v>77</v>
      </c>
      <c r="AY341" s="273" t="s">
        <v>163</v>
      </c>
    </row>
    <row r="342" s="15" customFormat="1">
      <c r="A342" s="15"/>
      <c r="B342" s="285"/>
      <c r="C342" s="286"/>
      <c r="D342" s="264" t="s">
        <v>170</v>
      </c>
      <c r="E342" s="287" t="s">
        <v>1</v>
      </c>
      <c r="F342" s="288" t="s">
        <v>477</v>
      </c>
      <c r="G342" s="286"/>
      <c r="H342" s="287" t="s">
        <v>1</v>
      </c>
      <c r="I342" s="289"/>
      <c r="J342" s="289"/>
      <c r="K342" s="286"/>
      <c r="L342" s="286"/>
      <c r="M342" s="290"/>
      <c r="N342" s="291"/>
      <c r="O342" s="292"/>
      <c r="P342" s="292"/>
      <c r="Q342" s="292"/>
      <c r="R342" s="292"/>
      <c r="S342" s="292"/>
      <c r="T342" s="292"/>
      <c r="U342" s="292"/>
      <c r="V342" s="292"/>
      <c r="W342" s="292"/>
      <c r="X342" s="293"/>
      <c r="Y342" s="15"/>
      <c r="Z342" s="15"/>
      <c r="AA342" s="15"/>
      <c r="AB342" s="15"/>
      <c r="AC342" s="15"/>
      <c r="AD342" s="15"/>
      <c r="AE342" s="15"/>
      <c r="AT342" s="294" t="s">
        <v>170</v>
      </c>
      <c r="AU342" s="294" t="s">
        <v>137</v>
      </c>
      <c r="AV342" s="15" t="s">
        <v>85</v>
      </c>
      <c r="AW342" s="15" t="s">
        <v>5</v>
      </c>
      <c r="AX342" s="15" t="s">
        <v>77</v>
      </c>
      <c r="AY342" s="294" t="s">
        <v>163</v>
      </c>
    </row>
    <row r="343" s="14" customFormat="1">
      <c r="A343" s="14"/>
      <c r="B343" s="274"/>
      <c r="C343" s="275"/>
      <c r="D343" s="264" t="s">
        <v>170</v>
      </c>
      <c r="E343" s="276" t="s">
        <v>1</v>
      </c>
      <c r="F343" s="277" t="s">
        <v>173</v>
      </c>
      <c r="G343" s="275"/>
      <c r="H343" s="278">
        <v>1</v>
      </c>
      <c r="I343" s="279"/>
      <c r="J343" s="279"/>
      <c r="K343" s="275"/>
      <c r="L343" s="275"/>
      <c r="M343" s="280"/>
      <c r="N343" s="281"/>
      <c r="O343" s="282"/>
      <c r="P343" s="282"/>
      <c r="Q343" s="282"/>
      <c r="R343" s="282"/>
      <c r="S343" s="282"/>
      <c r="T343" s="282"/>
      <c r="U343" s="282"/>
      <c r="V343" s="282"/>
      <c r="W343" s="282"/>
      <c r="X343" s="283"/>
      <c r="Y343" s="14"/>
      <c r="Z343" s="14"/>
      <c r="AA343" s="14"/>
      <c r="AB343" s="14"/>
      <c r="AC343" s="14"/>
      <c r="AD343" s="14"/>
      <c r="AE343" s="14"/>
      <c r="AT343" s="284" t="s">
        <v>170</v>
      </c>
      <c r="AU343" s="284" t="s">
        <v>137</v>
      </c>
      <c r="AV343" s="14" t="s">
        <v>169</v>
      </c>
      <c r="AW343" s="14" t="s">
        <v>5</v>
      </c>
      <c r="AX343" s="14" t="s">
        <v>85</v>
      </c>
      <c r="AY343" s="284" t="s">
        <v>163</v>
      </c>
    </row>
    <row r="344" s="2" customFormat="1" ht="33" customHeight="1">
      <c r="A344" s="38"/>
      <c r="B344" s="39"/>
      <c r="C344" s="247" t="s">
        <v>478</v>
      </c>
      <c r="D344" s="247" t="s">
        <v>165</v>
      </c>
      <c r="E344" s="248" t="s">
        <v>479</v>
      </c>
      <c r="F344" s="249" t="s">
        <v>480</v>
      </c>
      <c r="G344" s="250" t="s">
        <v>213</v>
      </c>
      <c r="H344" s="251">
        <v>808.53499999999997</v>
      </c>
      <c r="I344" s="252"/>
      <c r="J344" s="252"/>
      <c r="K344" s="251">
        <f>ROUND(P344*H344,3)</f>
        <v>0</v>
      </c>
      <c r="L344" s="253"/>
      <c r="M344" s="44"/>
      <c r="N344" s="254" t="s">
        <v>1</v>
      </c>
      <c r="O344" s="255" t="s">
        <v>41</v>
      </c>
      <c r="P344" s="256">
        <f>I344+J344</f>
        <v>0</v>
      </c>
      <c r="Q344" s="256">
        <f>ROUND(I344*H344,3)</f>
        <v>0</v>
      </c>
      <c r="R344" s="256">
        <f>ROUND(J344*H344,3)</f>
        <v>0</v>
      </c>
      <c r="S344" s="97"/>
      <c r="T344" s="257">
        <f>S344*H344</f>
        <v>0</v>
      </c>
      <c r="U344" s="257">
        <v>0</v>
      </c>
      <c r="V344" s="257">
        <f>U344*H344</f>
        <v>0</v>
      </c>
      <c r="W344" s="257">
        <v>0</v>
      </c>
      <c r="X344" s="258">
        <f>W344*H344</f>
        <v>0</v>
      </c>
      <c r="Y344" s="38"/>
      <c r="Z344" s="38"/>
      <c r="AA344" s="38"/>
      <c r="AB344" s="38"/>
      <c r="AC344" s="38"/>
      <c r="AD344" s="38"/>
      <c r="AE344" s="38"/>
      <c r="AR344" s="259" t="s">
        <v>169</v>
      </c>
      <c r="AT344" s="259" t="s">
        <v>165</v>
      </c>
      <c r="AU344" s="259" t="s">
        <v>137</v>
      </c>
      <c r="AY344" s="17" t="s">
        <v>163</v>
      </c>
      <c r="BE344" s="260">
        <f>IF(O344="základná",K344,0)</f>
        <v>0</v>
      </c>
      <c r="BF344" s="260">
        <f>IF(O344="znížená",K344,0)</f>
        <v>0</v>
      </c>
      <c r="BG344" s="260">
        <f>IF(O344="zákl. prenesená",K344,0)</f>
        <v>0</v>
      </c>
      <c r="BH344" s="260">
        <f>IF(O344="zníž. prenesená",K344,0)</f>
        <v>0</v>
      </c>
      <c r="BI344" s="260">
        <f>IF(O344="nulová",K344,0)</f>
        <v>0</v>
      </c>
      <c r="BJ344" s="17" t="s">
        <v>137</v>
      </c>
      <c r="BK344" s="261">
        <f>ROUND(P344*H344,3)</f>
        <v>0</v>
      </c>
      <c r="BL344" s="17" t="s">
        <v>169</v>
      </c>
      <c r="BM344" s="259" t="s">
        <v>481</v>
      </c>
    </row>
    <row r="345" s="13" customFormat="1">
      <c r="A345" s="13"/>
      <c r="B345" s="262"/>
      <c r="C345" s="263"/>
      <c r="D345" s="264" t="s">
        <v>170</v>
      </c>
      <c r="E345" s="265" t="s">
        <v>1</v>
      </c>
      <c r="F345" s="266" t="s">
        <v>482</v>
      </c>
      <c r="G345" s="263"/>
      <c r="H345" s="267">
        <v>808.53499999999997</v>
      </c>
      <c r="I345" s="268"/>
      <c r="J345" s="268"/>
      <c r="K345" s="263"/>
      <c r="L345" s="263"/>
      <c r="M345" s="269"/>
      <c r="N345" s="270"/>
      <c r="O345" s="271"/>
      <c r="P345" s="271"/>
      <c r="Q345" s="271"/>
      <c r="R345" s="271"/>
      <c r="S345" s="271"/>
      <c r="T345" s="271"/>
      <c r="U345" s="271"/>
      <c r="V345" s="271"/>
      <c r="W345" s="271"/>
      <c r="X345" s="272"/>
      <c r="Y345" s="13"/>
      <c r="Z345" s="13"/>
      <c r="AA345" s="13"/>
      <c r="AB345" s="13"/>
      <c r="AC345" s="13"/>
      <c r="AD345" s="13"/>
      <c r="AE345" s="13"/>
      <c r="AT345" s="273" t="s">
        <v>170</v>
      </c>
      <c r="AU345" s="273" t="s">
        <v>137</v>
      </c>
      <c r="AV345" s="13" t="s">
        <v>137</v>
      </c>
      <c r="AW345" s="13" t="s">
        <v>5</v>
      </c>
      <c r="AX345" s="13" t="s">
        <v>77</v>
      </c>
      <c r="AY345" s="273" t="s">
        <v>163</v>
      </c>
    </row>
    <row r="346" s="14" customFormat="1">
      <c r="A346" s="14"/>
      <c r="B346" s="274"/>
      <c r="C346" s="275"/>
      <c r="D346" s="264" t="s">
        <v>170</v>
      </c>
      <c r="E346" s="276" t="s">
        <v>1</v>
      </c>
      <c r="F346" s="277" t="s">
        <v>173</v>
      </c>
      <c r="G346" s="275"/>
      <c r="H346" s="278">
        <v>808.53499999999997</v>
      </c>
      <c r="I346" s="279"/>
      <c r="J346" s="279"/>
      <c r="K346" s="275"/>
      <c r="L346" s="275"/>
      <c r="M346" s="280"/>
      <c r="N346" s="281"/>
      <c r="O346" s="282"/>
      <c r="P346" s="282"/>
      <c r="Q346" s="282"/>
      <c r="R346" s="282"/>
      <c r="S346" s="282"/>
      <c r="T346" s="282"/>
      <c r="U346" s="282"/>
      <c r="V346" s="282"/>
      <c r="W346" s="282"/>
      <c r="X346" s="283"/>
      <c r="Y346" s="14"/>
      <c r="Z346" s="14"/>
      <c r="AA346" s="14"/>
      <c r="AB346" s="14"/>
      <c r="AC346" s="14"/>
      <c r="AD346" s="14"/>
      <c r="AE346" s="14"/>
      <c r="AT346" s="284" t="s">
        <v>170</v>
      </c>
      <c r="AU346" s="284" t="s">
        <v>137</v>
      </c>
      <c r="AV346" s="14" t="s">
        <v>169</v>
      </c>
      <c r="AW346" s="14" t="s">
        <v>5</v>
      </c>
      <c r="AX346" s="14" t="s">
        <v>85</v>
      </c>
      <c r="AY346" s="284" t="s">
        <v>163</v>
      </c>
    </row>
    <row r="347" s="2" customFormat="1" ht="49.05" customHeight="1">
      <c r="A347" s="38"/>
      <c r="B347" s="39"/>
      <c r="C347" s="247" t="s">
        <v>323</v>
      </c>
      <c r="D347" s="247" t="s">
        <v>165</v>
      </c>
      <c r="E347" s="248" t="s">
        <v>483</v>
      </c>
      <c r="F347" s="249" t="s">
        <v>484</v>
      </c>
      <c r="G347" s="250" t="s">
        <v>213</v>
      </c>
      <c r="H347" s="251">
        <v>808.53499999999997</v>
      </c>
      <c r="I347" s="252"/>
      <c r="J347" s="252"/>
      <c r="K347" s="251">
        <f>ROUND(P347*H347,3)</f>
        <v>0</v>
      </c>
      <c r="L347" s="253"/>
      <c r="M347" s="44"/>
      <c r="N347" s="254" t="s">
        <v>1</v>
      </c>
      <c r="O347" s="255" t="s">
        <v>41</v>
      </c>
      <c r="P347" s="256">
        <f>I347+J347</f>
        <v>0</v>
      </c>
      <c r="Q347" s="256">
        <f>ROUND(I347*H347,3)</f>
        <v>0</v>
      </c>
      <c r="R347" s="256">
        <f>ROUND(J347*H347,3)</f>
        <v>0</v>
      </c>
      <c r="S347" s="97"/>
      <c r="T347" s="257">
        <f>S347*H347</f>
        <v>0</v>
      </c>
      <c r="U347" s="257">
        <v>0</v>
      </c>
      <c r="V347" s="257">
        <f>U347*H347</f>
        <v>0</v>
      </c>
      <c r="W347" s="257">
        <v>0</v>
      </c>
      <c r="X347" s="258">
        <f>W347*H347</f>
        <v>0</v>
      </c>
      <c r="Y347" s="38"/>
      <c r="Z347" s="38"/>
      <c r="AA347" s="38"/>
      <c r="AB347" s="38"/>
      <c r="AC347" s="38"/>
      <c r="AD347" s="38"/>
      <c r="AE347" s="38"/>
      <c r="AR347" s="259" t="s">
        <v>169</v>
      </c>
      <c r="AT347" s="259" t="s">
        <v>165</v>
      </c>
      <c r="AU347" s="259" t="s">
        <v>137</v>
      </c>
      <c r="AY347" s="17" t="s">
        <v>163</v>
      </c>
      <c r="BE347" s="260">
        <f>IF(O347="základná",K347,0)</f>
        <v>0</v>
      </c>
      <c r="BF347" s="260">
        <f>IF(O347="znížená",K347,0)</f>
        <v>0</v>
      </c>
      <c r="BG347" s="260">
        <f>IF(O347="zákl. prenesená",K347,0)</f>
        <v>0</v>
      </c>
      <c r="BH347" s="260">
        <f>IF(O347="zníž. prenesená",K347,0)</f>
        <v>0</v>
      </c>
      <c r="BI347" s="260">
        <f>IF(O347="nulová",K347,0)</f>
        <v>0</v>
      </c>
      <c r="BJ347" s="17" t="s">
        <v>137</v>
      </c>
      <c r="BK347" s="261">
        <f>ROUND(P347*H347,3)</f>
        <v>0</v>
      </c>
      <c r="BL347" s="17" t="s">
        <v>169</v>
      </c>
      <c r="BM347" s="259" t="s">
        <v>485</v>
      </c>
    </row>
    <row r="348" s="2" customFormat="1" ht="33" customHeight="1">
      <c r="A348" s="38"/>
      <c r="B348" s="39"/>
      <c r="C348" s="247" t="s">
        <v>486</v>
      </c>
      <c r="D348" s="247" t="s">
        <v>165</v>
      </c>
      <c r="E348" s="248" t="s">
        <v>487</v>
      </c>
      <c r="F348" s="249" t="s">
        <v>488</v>
      </c>
      <c r="G348" s="250" t="s">
        <v>213</v>
      </c>
      <c r="H348" s="251">
        <v>808.53499999999997</v>
      </c>
      <c r="I348" s="252"/>
      <c r="J348" s="252"/>
      <c r="K348" s="251">
        <f>ROUND(P348*H348,3)</f>
        <v>0</v>
      </c>
      <c r="L348" s="253"/>
      <c r="M348" s="44"/>
      <c r="N348" s="254" t="s">
        <v>1</v>
      </c>
      <c r="O348" s="255" t="s">
        <v>41</v>
      </c>
      <c r="P348" s="256">
        <f>I348+J348</f>
        <v>0</v>
      </c>
      <c r="Q348" s="256">
        <f>ROUND(I348*H348,3)</f>
        <v>0</v>
      </c>
      <c r="R348" s="256">
        <f>ROUND(J348*H348,3)</f>
        <v>0</v>
      </c>
      <c r="S348" s="97"/>
      <c r="T348" s="257">
        <f>S348*H348</f>
        <v>0</v>
      </c>
      <c r="U348" s="257">
        <v>0</v>
      </c>
      <c r="V348" s="257">
        <f>U348*H348</f>
        <v>0</v>
      </c>
      <c r="W348" s="257">
        <v>0</v>
      </c>
      <c r="X348" s="258">
        <f>W348*H348</f>
        <v>0</v>
      </c>
      <c r="Y348" s="38"/>
      <c r="Z348" s="38"/>
      <c r="AA348" s="38"/>
      <c r="AB348" s="38"/>
      <c r="AC348" s="38"/>
      <c r="AD348" s="38"/>
      <c r="AE348" s="38"/>
      <c r="AR348" s="259" t="s">
        <v>169</v>
      </c>
      <c r="AT348" s="259" t="s">
        <v>165</v>
      </c>
      <c r="AU348" s="259" t="s">
        <v>137</v>
      </c>
      <c r="AY348" s="17" t="s">
        <v>163</v>
      </c>
      <c r="BE348" s="260">
        <f>IF(O348="základná",K348,0)</f>
        <v>0</v>
      </c>
      <c r="BF348" s="260">
        <f>IF(O348="znížená",K348,0)</f>
        <v>0</v>
      </c>
      <c r="BG348" s="260">
        <f>IF(O348="zákl. prenesená",K348,0)</f>
        <v>0</v>
      </c>
      <c r="BH348" s="260">
        <f>IF(O348="zníž. prenesená",K348,0)</f>
        <v>0</v>
      </c>
      <c r="BI348" s="260">
        <f>IF(O348="nulová",K348,0)</f>
        <v>0</v>
      </c>
      <c r="BJ348" s="17" t="s">
        <v>137</v>
      </c>
      <c r="BK348" s="261">
        <f>ROUND(P348*H348,3)</f>
        <v>0</v>
      </c>
      <c r="BL348" s="17" t="s">
        <v>169</v>
      </c>
      <c r="BM348" s="259" t="s">
        <v>489</v>
      </c>
    </row>
    <row r="349" s="2" customFormat="1" ht="24.15" customHeight="1">
      <c r="A349" s="38"/>
      <c r="B349" s="39"/>
      <c r="C349" s="247" t="s">
        <v>327</v>
      </c>
      <c r="D349" s="247" t="s">
        <v>165</v>
      </c>
      <c r="E349" s="248" t="s">
        <v>490</v>
      </c>
      <c r="F349" s="249" t="s">
        <v>491</v>
      </c>
      <c r="G349" s="250" t="s">
        <v>213</v>
      </c>
      <c r="H349" s="251">
        <v>934.45000000000005</v>
      </c>
      <c r="I349" s="252"/>
      <c r="J349" s="252"/>
      <c r="K349" s="251">
        <f>ROUND(P349*H349,3)</f>
        <v>0</v>
      </c>
      <c r="L349" s="253"/>
      <c r="M349" s="44"/>
      <c r="N349" s="254" t="s">
        <v>1</v>
      </c>
      <c r="O349" s="255" t="s">
        <v>41</v>
      </c>
      <c r="P349" s="256">
        <f>I349+J349</f>
        <v>0</v>
      </c>
      <c r="Q349" s="256">
        <f>ROUND(I349*H349,3)</f>
        <v>0</v>
      </c>
      <c r="R349" s="256">
        <f>ROUND(J349*H349,3)</f>
        <v>0</v>
      </c>
      <c r="S349" s="97"/>
      <c r="T349" s="257">
        <f>S349*H349</f>
        <v>0</v>
      </c>
      <c r="U349" s="257">
        <v>0</v>
      </c>
      <c r="V349" s="257">
        <f>U349*H349</f>
        <v>0</v>
      </c>
      <c r="W349" s="257">
        <v>0</v>
      </c>
      <c r="X349" s="258">
        <f>W349*H349</f>
        <v>0</v>
      </c>
      <c r="Y349" s="38"/>
      <c r="Z349" s="38"/>
      <c r="AA349" s="38"/>
      <c r="AB349" s="38"/>
      <c r="AC349" s="38"/>
      <c r="AD349" s="38"/>
      <c r="AE349" s="38"/>
      <c r="AR349" s="259" t="s">
        <v>169</v>
      </c>
      <c r="AT349" s="259" t="s">
        <v>165</v>
      </c>
      <c r="AU349" s="259" t="s">
        <v>137</v>
      </c>
      <c r="AY349" s="17" t="s">
        <v>163</v>
      </c>
      <c r="BE349" s="260">
        <f>IF(O349="základná",K349,0)</f>
        <v>0</v>
      </c>
      <c r="BF349" s="260">
        <f>IF(O349="znížená",K349,0)</f>
        <v>0</v>
      </c>
      <c r="BG349" s="260">
        <f>IF(O349="zákl. prenesená",K349,0)</f>
        <v>0</v>
      </c>
      <c r="BH349" s="260">
        <f>IF(O349="zníž. prenesená",K349,0)</f>
        <v>0</v>
      </c>
      <c r="BI349" s="260">
        <f>IF(O349="nulová",K349,0)</f>
        <v>0</v>
      </c>
      <c r="BJ349" s="17" t="s">
        <v>137</v>
      </c>
      <c r="BK349" s="261">
        <f>ROUND(P349*H349,3)</f>
        <v>0</v>
      </c>
      <c r="BL349" s="17" t="s">
        <v>169</v>
      </c>
      <c r="BM349" s="259" t="s">
        <v>492</v>
      </c>
    </row>
    <row r="350" s="13" customFormat="1">
      <c r="A350" s="13"/>
      <c r="B350" s="262"/>
      <c r="C350" s="263"/>
      <c r="D350" s="264" t="s">
        <v>170</v>
      </c>
      <c r="E350" s="265" t="s">
        <v>1</v>
      </c>
      <c r="F350" s="266" t="s">
        <v>493</v>
      </c>
      <c r="G350" s="263"/>
      <c r="H350" s="267">
        <v>934.45000000000005</v>
      </c>
      <c r="I350" s="268"/>
      <c r="J350" s="268"/>
      <c r="K350" s="263"/>
      <c r="L350" s="263"/>
      <c r="M350" s="269"/>
      <c r="N350" s="270"/>
      <c r="O350" s="271"/>
      <c r="P350" s="271"/>
      <c r="Q350" s="271"/>
      <c r="R350" s="271"/>
      <c r="S350" s="271"/>
      <c r="T350" s="271"/>
      <c r="U350" s="271"/>
      <c r="V350" s="271"/>
      <c r="W350" s="271"/>
      <c r="X350" s="272"/>
      <c r="Y350" s="13"/>
      <c r="Z350" s="13"/>
      <c r="AA350" s="13"/>
      <c r="AB350" s="13"/>
      <c r="AC350" s="13"/>
      <c r="AD350" s="13"/>
      <c r="AE350" s="13"/>
      <c r="AT350" s="273" t="s">
        <v>170</v>
      </c>
      <c r="AU350" s="273" t="s">
        <v>137</v>
      </c>
      <c r="AV350" s="13" t="s">
        <v>137</v>
      </c>
      <c r="AW350" s="13" t="s">
        <v>5</v>
      </c>
      <c r="AX350" s="13" t="s">
        <v>77</v>
      </c>
      <c r="AY350" s="273" t="s">
        <v>163</v>
      </c>
    </row>
    <row r="351" s="14" customFormat="1">
      <c r="A351" s="14"/>
      <c r="B351" s="274"/>
      <c r="C351" s="275"/>
      <c r="D351" s="264" t="s">
        <v>170</v>
      </c>
      <c r="E351" s="276" t="s">
        <v>1</v>
      </c>
      <c r="F351" s="277" t="s">
        <v>173</v>
      </c>
      <c r="G351" s="275"/>
      <c r="H351" s="278">
        <v>934.45000000000005</v>
      </c>
      <c r="I351" s="279"/>
      <c r="J351" s="279"/>
      <c r="K351" s="275"/>
      <c r="L351" s="275"/>
      <c r="M351" s="280"/>
      <c r="N351" s="281"/>
      <c r="O351" s="282"/>
      <c r="P351" s="282"/>
      <c r="Q351" s="282"/>
      <c r="R351" s="282"/>
      <c r="S351" s="282"/>
      <c r="T351" s="282"/>
      <c r="U351" s="282"/>
      <c r="V351" s="282"/>
      <c r="W351" s="282"/>
      <c r="X351" s="283"/>
      <c r="Y351" s="14"/>
      <c r="Z351" s="14"/>
      <c r="AA351" s="14"/>
      <c r="AB351" s="14"/>
      <c r="AC351" s="14"/>
      <c r="AD351" s="14"/>
      <c r="AE351" s="14"/>
      <c r="AT351" s="284" t="s">
        <v>170</v>
      </c>
      <c r="AU351" s="284" t="s">
        <v>137</v>
      </c>
      <c r="AV351" s="14" t="s">
        <v>169</v>
      </c>
      <c r="AW351" s="14" t="s">
        <v>5</v>
      </c>
      <c r="AX351" s="14" t="s">
        <v>85</v>
      </c>
      <c r="AY351" s="284" t="s">
        <v>163</v>
      </c>
    </row>
    <row r="352" s="2" customFormat="1" ht="24.15" customHeight="1">
      <c r="A352" s="38"/>
      <c r="B352" s="39"/>
      <c r="C352" s="247" t="s">
        <v>494</v>
      </c>
      <c r="D352" s="247" t="s">
        <v>165</v>
      </c>
      <c r="E352" s="248" t="s">
        <v>495</v>
      </c>
      <c r="F352" s="249" t="s">
        <v>496</v>
      </c>
      <c r="G352" s="250" t="s">
        <v>213</v>
      </c>
      <c r="H352" s="251">
        <v>596.36000000000001</v>
      </c>
      <c r="I352" s="252"/>
      <c r="J352" s="252"/>
      <c r="K352" s="251">
        <f>ROUND(P352*H352,3)</f>
        <v>0</v>
      </c>
      <c r="L352" s="253"/>
      <c r="M352" s="44"/>
      <c r="N352" s="254" t="s">
        <v>1</v>
      </c>
      <c r="O352" s="255" t="s">
        <v>41</v>
      </c>
      <c r="P352" s="256">
        <f>I352+J352</f>
        <v>0</v>
      </c>
      <c r="Q352" s="256">
        <f>ROUND(I352*H352,3)</f>
        <v>0</v>
      </c>
      <c r="R352" s="256">
        <f>ROUND(J352*H352,3)</f>
        <v>0</v>
      </c>
      <c r="S352" s="97"/>
      <c r="T352" s="257">
        <f>S352*H352</f>
        <v>0</v>
      </c>
      <c r="U352" s="257">
        <v>0</v>
      </c>
      <c r="V352" s="257">
        <f>U352*H352</f>
        <v>0</v>
      </c>
      <c r="W352" s="257">
        <v>0</v>
      </c>
      <c r="X352" s="258">
        <f>W352*H352</f>
        <v>0</v>
      </c>
      <c r="Y352" s="38"/>
      <c r="Z352" s="38"/>
      <c r="AA352" s="38"/>
      <c r="AB352" s="38"/>
      <c r="AC352" s="38"/>
      <c r="AD352" s="38"/>
      <c r="AE352" s="38"/>
      <c r="AR352" s="259" t="s">
        <v>169</v>
      </c>
      <c r="AT352" s="259" t="s">
        <v>165</v>
      </c>
      <c r="AU352" s="259" t="s">
        <v>137</v>
      </c>
      <c r="AY352" s="17" t="s">
        <v>163</v>
      </c>
      <c r="BE352" s="260">
        <f>IF(O352="základná",K352,0)</f>
        <v>0</v>
      </c>
      <c r="BF352" s="260">
        <f>IF(O352="znížená",K352,0)</f>
        <v>0</v>
      </c>
      <c r="BG352" s="260">
        <f>IF(O352="zákl. prenesená",K352,0)</f>
        <v>0</v>
      </c>
      <c r="BH352" s="260">
        <f>IF(O352="zníž. prenesená",K352,0)</f>
        <v>0</v>
      </c>
      <c r="BI352" s="260">
        <f>IF(O352="nulová",K352,0)</f>
        <v>0</v>
      </c>
      <c r="BJ352" s="17" t="s">
        <v>137</v>
      </c>
      <c r="BK352" s="261">
        <f>ROUND(P352*H352,3)</f>
        <v>0</v>
      </c>
      <c r="BL352" s="17" t="s">
        <v>169</v>
      </c>
      <c r="BM352" s="259" t="s">
        <v>497</v>
      </c>
    </row>
    <row r="353" s="13" customFormat="1">
      <c r="A353" s="13"/>
      <c r="B353" s="262"/>
      <c r="C353" s="263"/>
      <c r="D353" s="264" t="s">
        <v>170</v>
      </c>
      <c r="E353" s="265" t="s">
        <v>1</v>
      </c>
      <c r="F353" s="266" t="s">
        <v>498</v>
      </c>
      <c r="G353" s="263"/>
      <c r="H353" s="267">
        <v>596.36000000000001</v>
      </c>
      <c r="I353" s="268"/>
      <c r="J353" s="268"/>
      <c r="K353" s="263"/>
      <c r="L353" s="263"/>
      <c r="M353" s="269"/>
      <c r="N353" s="270"/>
      <c r="O353" s="271"/>
      <c r="P353" s="271"/>
      <c r="Q353" s="271"/>
      <c r="R353" s="271"/>
      <c r="S353" s="271"/>
      <c r="T353" s="271"/>
      <c r="U353" s="271"/>
      <c r="V353" s="271"/>
      <c r="W353" s="271"/>
      <c r="X353" s="272"/>
      <c r="Y353" s="13"/>
      <c r="Z353" s="13"/>
      <c r="AA353" s="13"/>
      <c r="AB353" s="13"/>
      <c r="AC353" s="13"/>
      <c r="AD353" s="13"/>
      <c r="AE353" s="13"/>
      <c r="AT353" s="273" t="s">
        <v>170</v>
      </c>
      <c r="AU353" s="273" t="s">
        <v>137</v>
      </c>
      <c r="AV353" s="13" t="s">
        <v>137</v>
      </c>
      <c r="AW353" s="13" t="s">
        <v>5</v>
      </c>
      <c r="AX353" s="13" t="s">
        <v>77</v>
      </c>
      <c r="AY353" s="273" t="s">
        <v>163</v>
      </c>
    </row>
    <row r="354" s="2" customFormat="1" ht="33" customHeight="1">
      <c r="A354" s="38"/>
      <c r="B354" s="39"/>
      <c r="C354" s="247" t="s">
        <v>499</v>
      </c>
      <c r="D354" s="247" t="s">
        <v>165</v>
      </c>
      <c r="E354" s="248" t="s">
        <v>500</v>
      </c>
      <c r="F354" s="249" t="s">
        <v>501</v>
      </c>
      <c r="G354" s="250" t="s">
        <v>213</v>
      </c>
      <c r="H354" s="251">
        <v>819.06399999999996</v>
      </c>
      <c r="I354" s="252"/>
      <c r="J354" s="252"/>
      <c r="K354" s="251">
        <f>ROUND(P354*H354,3)</f>
        <v>0</v>
      </c>
      <c r="L354" s="253"/>
      <c r="M354" s="44"/>
      <c r="N354" s="254" t="s">
        <v>1</v>
      </c>
      <c r="O354" s="255" t="s">
        <v>41</v>
      </c>
      <c r="P354" s="256">
        <f>I354+J354</f>
        <v>0</v>
      </c>
      <c r="Q354" s="256">
        <f>ROUND(I354*H354,3)</f>
        <v>0</v>
      </c>
      <c r="R354" s="256">
        <f>ROUND(J354*H354,3)</f>
        <v>0</v>
      </c>
      <c r="S354" s="97"/>
      <c r="T354" s="257">
        <f>S354*H354</f>
        <v>0</v>
      </c>
      <c r="U354" s="257">
        <v>0</v>
      </c>
      <c r="V354" s="257">
        <f>U354*H354</f>
        <v>0</v>
      </c>
      <c r="W354" s="257">
        <v>0</v>
      </c>
      <c r="X354" s="258">
        <f>W354*H354</f>
        <v>0</v>
      </c>
      <c r="Y354" s="38"/>
      <c r="Z354" s="38"/>
      <c r="AA354" s="38"/>
      <c r="AB354" s="38"/>
      <c r="AC354" s="38"/>
      <c r="AD354" s="38"/>
      <c r="AE354" s="38"/>
      <c r="AR354" s="259" t="s">
        <v>169</v>
      </c>
      <c r="AT354" s="259" t="s">
        <v>165</v>
      </c>
      <c r="AU354" s="259" t="s">
        <v>137</v>
      </c>
      <c r="AY354" s="17" t="s">
        <v>163</v>
      </c>
      <c r="BE354" s="260">
        <f>IF(O354="základná",K354,0)</f>
        <v>0</v>
      </c>
      <c r="BF354" s="260">
        <f>IF(O354="znížená",K354,0)</f>
        <v>0</v>
      </c>
      <c r="BG354" s="260">
        <f>IF(O354="zákl. prenesená",K354,0)</f>
        <v>0</v>
      </c>
      <c r="BH354" s="260">
        <f>IF(O354="zníž. prenesená",K354,0)</f>
        <v>0</v>
      </c>
      <c r="BI354" s="260">
        <f>IF(O354="nulová",K354,0)</f>
        <v>0</v>
      </c>
      <c r="BJ354" s="17" t="s">
        <v>137</v>
      </c>
      <c r="BK354" s="261">
        <f>ROUND(P354*H354,3)</f>
        <v>0</v>
      </c>
      <c r="BL354" s="17" t="s">
        <v>169</v>
      </c>
      <c r="BM354" s="259" t="s">
        <v>502</v>
      </c>
    </row>
    <row r="355" s="2" customFormat="1" ht="24.15" customHeight="1">
      <c r="A355" s="38"/>
      <c r="B355" s="39"/>
      <c r="C355" s="247" t="s">
        <v>503</v>
      </c>
      <c r="D355" s="247" t="s">
        <v>165</v>
      </c>
      <c r="E355" s="248" t="s">
        <v>504</v>
      </c>
      <c r="F355" s="249" t="s">
        <v>505</v>
      </c>
      <c r="G355" s="250" t="s">
        <v>234</v>
      </c>
      <c r="H355" s="251">
        <v>8</v>
      </c>
      <c r="I355" s="252"/>
      <c r="J355" s="252"/>
      <c r="K355" s="251">
        <f>ROUND(P355*H355,3)</f>
        <v>0</v>
      </c>
      <c r="L355" s="253"/>
      <c r="M355" s="44"/>
      <c r="N355" s="254" t="s">
        <v>1</v>
      </c>
      <c r="O355" s="255" t="s">
        <v>41</v>
      </c>
      <c r="P355" s="256">
        <f>I355+J355</f>
        <v>0</v>
      </c>
      <c r="Q355" s="256">
        <f>ROUND(I355*H355,3)</f>
        <v>0</v>
      </c>
      <c r="R355" s="256">
        <f>ROUND(J355*H355,3)</f>
        <v>0</v>
      </c>
      <c r="S355" s="97"/>
      <c r="T355" s="257">
        <f>S355*H355</f>
        <v>0</v>
      </c>
      <c r="U355" s="257">
        <v>0</v>
      </c>
      <c r="V355" s="257">
        <f>U355*H355</f>
        <v>0</v>
      </c>
      <c r="W355" s="257">
        <v>0</v>
      </c>
      <c r="X355" s="258">
        <f>W355*H355</f>
        <v>0</v>
      </c>
      <c r="Y355" s="38"/>
      <c r="Z355" s="38"/>
      <c r="AA355" s="38"/>
      <c r="AB355" s="38"/>
      <c r="AC355" s="38"/>
      <c r="AD355" s="38"/>
      <c r="AE355" s="38"/>
      <c r="AR355" s="259" t="s">
        <v>169</v>
      </c>
      <c r="AT355" s="259" t="s">
        <v>165</v>
      </c>
      <c r="AU355" s="259" t="s">
        <v>137</v>
      </c>
      <c r="AY355" s="17" t="s">
        <v>163</v>
      </c>
      <c r="BE355" s="260">
        <f>IF(O355="základná",K355,0)</f>
        <v>0</v>
      </c>
      <c r="BF355" s="260">
        <f>IF(O355="znížená",K355,0)</f>
        <v>0</v>
      </c>
      <c r="BG355" s="260">
        <f>IF(O355="zákl. prenesená",K355,0)</f>
        <v>0</v>
      </c>
      <c r="BH355" s="260">
        <f>IF(O355="zníž. prenesená",K355,0)</f>
        <v>0</v>
      </c>
      <c r="BI355" s="260">
        <f>IF(O355="nulová",K355,0)</f>
        <v>0</v>
      </c>
      <c r="BJ355" s="17" t="s">
        <v>137</v>
      </c>
      <c r="BK355" s="261">
        <f>ROUND(P355*H355,3)</f>
        <v>0</v>
      </c>
      <c r="BL355" s="17" t="s">
        <v>169</v>
      </c>
      <c r="BM355" s="259" t="s">
        <v>506</v>
      </c>
    </row>
    <row r="356" s="2" customFormat="1" ht="37.8" customHeight="1">
      <c r="A356" s="38"/>
      <c r="B356" s="39"/>
      <c r="C356" s="295" t="s">
        <v>332</v>
      </c>
      <c r="D356" s="295" t="s">
        <v>466</v>
      </c>
      <c r="E356" s="296" t="s">
        <v>507</v>
      </c>
      <c r="F356" s="297" t="s">
        <v>508</v>
      </c>
      <c r="G356" s="298" t="s">
        <v>234</v>
      </c>
      <c r="H356" s="299">
        <v>3</v>
      </c>
      <c r="I356" s="300"/>
      <c r="J356" s="301"/>
      <c r="K356" s="299">
        <f>ROUND(P356*H356,3)</f>
        <v>0</v>
      </c>
      <c r="L356" s="301"/>
      <c r="M356" s="302"/>
      <c r="N356" s="303" t="s">
        <v>1</v>
      </c>
      <c r="O356" s="255" t="s">
        <v>41</v>
      </c>
      <c r="P356" s="256">
        <f>I356+J356</f>
        <v>0</v>
      </c>
      <c r="Q356" s="256">
        <f>ROUND(I356*H356,3)</f>
        <v>0</v>
      </c>
      <c r="R356" s="256">
        <f>ROUND(J356*H356,3)</f>
        <v>0</v>
      </c>
      <c r="S356" s="97"/>
      <c r="T356" s="257">
        <f>S356*H356</f>
        <v>0</v>
      </c>
      <c r="U356" s="257">
        <v>0</v>
      </c>
      <c r="V356" s="257">
        <f>U356*H356</f>
        <v>0</v>
      </c>
      <c r="W356" s="257">
        <v>0</v>
      </c>
      <c r="X356" s="258">
        <f>W356*H356</f>
        <v>0</v>
      </c>
      <c r="Y356" s="38"/>
      <c r="Z356" s="38"/>
      <c r="AA356" s="38"/>
      <c r="AB356" s="38"/>
      <c r="AC356" s="38"/>
      <c r="AD356" s="38"/>
      <c r="AE356" s="38"/>
      <c r="AR356" s="259" t="s">
        <v>182</v>
      </c>
      <c r="AT356" s="259" t="s">
        <v>466</v>
      </c>
      <c r="AU356" s="259" t="s">
        <v>137</v>
      </c>
      <c r="AY356" s="17" t="s">
        <v>163</v>
      </c>
      <c r="BE356" s="260">
        <f>IF(O356="základná",K356,0)</f>
        <v>0</v>
      </c>
      <c r="BF356" s="260">
        <f>IF(O356="znížená",K356,0)</f>
        <v>0</v>
      </c>
      <c r="BG356" s="260">
        <f>IF(O356="zákl. prenesená",K356,0)</f>
        <v>0</v>
      </c>
      <c r="BH356" s="260">
        <f>IF(O356="zníž. prenesená",K356,0)</f>
        <v>0</v>
      </c>
      <c r="BI356" s="260">
        <f>IF(O356="nulová",K356,0)</f>
        <v>0</v>
      </c>
      <c r="BJ356" s="17" t="s">
        <v>137</v>
      </c>
      <c r="BK356" s="261">
        <f>ROUND(P356*H356,3)</f>
        <v>0</v>
      </c>
      <c r="BL356" s="17" t="s">
        <v>169</v>
      </c>
      <c r="BM356" s="259" t="s">
        <v>509</v>
      </c>
    </row>
    <row r="357" s="2" customFormat="1" ht="33" customHeight="1">
      <c r="A357" s="38"/>
      <c r="B357" s="39"/>
      <c r="C357" s="295" t="s">
        <v>510</v>
      </c>
      <c r="D357" s="295" t="s">
        <v>466</v>
      </c>
      <c r="E357" s="296" t="s">
        <v>511</v>
      </c>
      <c r="F357" s="297" t="s">
        <v>512</v>
      </c>
      <c r="G357" s="298" t="s">
        <v>234</v>
      </c>
      <c r="H357" s="299">
        <v>2</v>
      </c>
      <c r="I357" s="300"/>
      <c r="J357" s="301"/>
      <c r="K357" s="299">
        <f>ROUND(P357*H357,3)</f>
        <v>0</v>
      </c>
      <c r="L357" s="301"/>
      <c r="M357" s="302"/>
      <c r="N357" s="303" t="s">
        <v>1</v>
      </c>
      <c r="O357" s="255" t="s">
        <v>41</v>
      </c>
      <c r="P357" s="256">
        <f>I357+J357</f>
        <v>0</v>
      </c>
      <c r="Q357" s="256">
        <f>ROUND(I357*H357,3)</f>
        <v>0</v>
      </c>
      <c r="R357" s="256">
        <f>ROUND(J357*H357,3)</f>
        <v>0</v>
      </c>
      <c r="S357" s="97"/>
      <c r="T357" s="257">
        <f>S357*H357</f>
        <v>0</v>
      </c>
      <c r="U357" s="257">
        <v>0</v>
      </c>
      <c r="V357" s="257">
        <f>U357*H357</f>
        <v>0</v>
      </c>
      <c r="W357" s="257">
        <v>0</v>
      </c>
      <c r="X357" s="258">
        <f>W357*H357</f>
        <v>0</v>
      </c>
      <c r="Y357" s="38"/>
      <c r="Z357" s="38"/>
      <c r="AA357" s="38"/>
      <c r="AB357" s="38"/>
      <c r="AC357" s="38"/>
      <c r="AD357" s="38"/>
      <c r="AE357" s="38"/>
      <c r="AR357" s="259" t="s">
        <v>182</v>
      </c>
      <c r="AT357" s="259" t="s">
        <v>466</v>
      </c>
      <c r="AU357" s="259" t="s">
        <v>137</v>
      </c>
      <c r="AY357" s="17" t="s">
        <v>163</v>
      </c>
      <c r="BE357" s="260">
        <f>IF(O357="základná",K357,0)</f>
        <v>0</v>
      </c>
      <c r="BF357" s="260">
        <f>IF(O357="znížená",K357,0)</f>
        <v>0</v>
      </c>
      <c r="BG357" s="260">
        <f>IF(O357="zákl. prenesená",K357,0)</f>
        <v>0</v>
      </c>
      <c r="BH357" s="260">
        <f>IF(O357="zníž. prenesená",K357,0)</f>
        <v>0</v>
      </c>
      <c r="BI357" s="260">
        <f>IF(O357="nulová",K357,0)</f>
        <v>0</v>
      </c>
      <c r="BJ357" s="17" t="s">
        <v>137</v>
      </c>
      <c r="BK357" s="261">
        <f>ROUND(P357*H357,3)</f>
        <v>0</v>
      </c>
      <c r="BL357" s="17" t="s">
        <v>169</v>
      </c>
      <c r="BM357" s="259" t="s">
        <v>513</v>
      </c>
    </row>
    <row r="358" s="2" customFormat="1" ht="24.15" customHeight="1">
      <c r="A358" s="38"/>
      <c r="B358" s="39"/>
      <c r="C358" s="295" t="s">
        <v>335</v>
      </c>
      <c r="D358" s="295" t="s">
        <v>466</v>
      </c>
      <c r="E358" s="296" t="s">
        <v>514</v>
      </c>
      <c r="F358" s="297" t="s">
        <v>515</v>
      </c>
      <c r="G358" s="298" t="s">
        <v>234</v>
      </c>
      <c r="H358" s="299">
        <v>3</v>
      </c>
      <c r="I358" s="300"/>
      <c r="J358" s="301"/>
      <c r="K358" s="299">
        <f>ROUND(P358*H358,3)</f>
        <v>0</v>
      </c>
      <c r="L358" s="301"/>
      <c r="M358" s="302"/>
      <c r="N358" s="303" t="s">
        <v>1</v>
      </c>
      <c r="O358" s="255" t="s">
        <v>41</v>
      </c>
      <c r="P358" s="256">
        <f>I358+J358</f>
        <v>0</v>
      </c>
      <c r="Q358" s="256">
        <f>ROUND(I358*H358,3)</f>
        <v>0</v>
      </c>
      <c r="R358" s="256">
        <f>ROUND(J358*H358,3)</f>
        <v>0</v>
      </c>
      <c r="S358" s="97"/>
      <c r="T358" s="257">
        <f>S358*H358</f>
        <v>0</v>
      </c>
      <c r="U358" s="257">
        <v>0</v>
      </c>
      <c r="V358" s="257">
        <f>U358*H358</f>
        <v>0</v>
      </c>
      <c r="W358" s="257">
        <v>0</v>
      </c>
      <c r="X358" s="258">
        <f>W358*H358</f>
        <v>0</v>
      </c>
      <c r="Y358" s="38"/>
      <c r="Z358" s="38"/>
      <c r="AA358" s="38"/>
      <c r="AB358" s="38"/>
      <c r="AC358" s="38"/>
      <c r="AD358" s="38"/>
      <c r="AE358" s="38"/>
      <c r="AR358" s="259" t="s">
        <v>182</v>
      </c>
      <c r="AT358" s="259" t="s">
        <v>466</v>
      </c>
      <c r="AU358" s="259" t="s">
        <v>137</v>
      </c>
      <c r="AY358" s="17" t="s">
        <v>163</v>
      </c>
      <c r="BE358" s="260">
        <f>IF(O358="základná",K358,0)</f>
        <v>0</v>
      </c>
      <c r="BF358" s="260">
        <f>IF(O358="znížená",K358,0)</f>
        <v>0</v>
      </c>
      <c r="BG358" s="260">
        <f>IF(O358="zákl. prenesená",K358,0)</f>
        <v>0</v>
      </c>
      <c r="BH358" s="260">
        <f>IF(O358="zníž. prenesená",K358,0)</f>
        <v>0</v>
      </c>
      <c r="BI358" s="260">
        <f>IF(O358="nulová",K358,0)</f>
        <v>0</v>
      </c>
      <c r="BJ358" s="17" t="s">
        <v>137</v>
      </c>
      <c r="BK358" s="261">
        <f>ROUND(P358*H358,3)</f>
        <v>0</v>
      </c>
      <c r="BL358" s="17" t="s">
        <v>169</v>
      </c>
      <c r="BM358" s="259" t="s">
        <v>516</v>
      </c>
    </row>
    <row r="359" s="2" customFormat="1" ht="33" customHeight="1">
      <c r="A359" s="38"/>
      <c r="B359" s="39"/>
      <c r="C359" s="247" t="s">
        <v>517</v>
      </c>
      <c r="D359" s="247" t="s">
        <v>165</v>
      </c>
      <c r="E359" s="248" t="s">
        <v>518</v>
      </c>
      <c r="F359" s="249" t="s">
        <v>519</v>
      </c>
      <c r="G359" s="250" t="s">
        <v>520</v>
      </c>
      <c r="H359" s="251">
        <v>108.565</v>
      </c>
      <c r="I359" s="252"/>
      <c r="J359" s="252"/>
      <c r="K359" s="251">
        <f>ROUND(P359*H359,3)</f>
        <v>0</v>
      </c>
      <c r="L359" s="253"/>
      <c r="M359" s="44"/>
      <c r="N359" s="254" t="s">
        <v>1</v>
      </c>
      <c r="O359" s="255" t="s">
        <v>41</v>
      </c>
      <c r="P359" s="256">
        <f>I359+J359</f>
        <v>0</v>
      </c>
      <c r="Q359" s="256">
        <f>ROUND(I359*H359,3)</f>
        <v>0</v>
      </c>
      <c r="R359" s="256">
        <f>ROUND(J359*H359,3)</f>
        <v>0</v>
      </c>
      <c r="S359" s="97"/>
      <c r="T359" s="257">
        <f>S359*H359</f>
        <v>0</v>
      </c>
      <c r="U359" s="257">
        <v>0</v>
      </c>
      <c r="V359" s="257">
        <f>U359*H359</f>
        <v>0</v>
      </c>
      <c r="W359" s="257">
        <v>0</v>
      </c>
      <c r="X359" s="258">
        <f>W359*H359</f>
        <v>0</v>
      </c>
      <c r="Y359" s="38"/>
      <c r="Z359" s="38"/>
      <c r="AA359" s="38"/>
      <c r="AB359" s="38"/>
      <c r="AC359" s="38"/>
      <c r="AD359" s="38"/>
      <c r="AE359" s="38"/>
      <c r="AR359" s="259" t="s">
        <v>169</v>
      </c>
      <c r="AT359" s="259" t="s">
        <v>165</v>
      </c>
      <c r="AU359" s="259" t="s">
        <v>137</v>
      </c>
      <c r="AY359" s="17" t="s">
        <v>163</v>
      </c>
      <c r="BE359" s="260">
        <f>IF(O359="základná",K359,0)</f>
        <v>0</v>
      </c>
      <c r="BF359" s="260">
        <f>IF(O359="znížená",K359,0)</f>
        <v>0</v>
      </c>
      <c r="BG359" s="260">
        <f>IF(O359="zákl. prenesená",K359,0)</f>
        <v>0</v>
      </c>
      <c r="BH359" s="260">
        <f>IF(O359="zníž. prenesená",K359,0)</f>
        <v>0</v>
      </c>
      <c r="BI359" s="260">
        <f>IF(O359="nulová",K359,0)</f>
        <v>0</v>
      </c>
      <c r="BJ359" s="17" t="s">
        <v>137</v>
      </c>
      <c r="BK359" s="261">
        <f>ROUND(P359*H359,3)</f>
        <v>0</v>
      </c>
      <c r="BL359" s="17" t="s">
        <v>169</v>
      </c>
      <c r="BM359" s="259" t="s">
        <v>521</v>
      </c>
    </row>
    <row r="360" s="13" customFormat="1">
      <c r="A360" s="13"/>
      <c r="B360" s="262"/>
      <c r="C360" s="263"/>
      <c r="D360" s="264" t="s">
        <v>170</v>
      </c>
      <c r="E360" s="265" t="s">
        <v>1</v>
      </c>
      <c r="F360" s="266" t="s">
        <v>522</v>
      </c>
      <c r="G360" s="263"/>
      <c r="H360" s="267">
        <v>108.565</v>
      </c>
      <c r="I360" s="268"/>
      <c r="J360" s="268"/>
      <c r="K360" s="263"/>
      <c r="L360" s="263"/>
      <c r="M360" s="269"/>
      <c r="N360" s="270"/>
      <c r="O360" s="271"/>
      <c r="P360" s="271"/>
      <c r="Q360" s="271"/>
      <c r="R360" s="271"/>
      <c r="S360" s="271"/>
      <c r="T360" s="271"/>
      <c r="U360" s="271"/>
      <c r="V360" s="271"/>
      <c r="W360" s="271"/>
      <c r="X360" s="272"/>
      <c r="Y360" s="13"/>
      <c r="Z360" s="13"/>
      <c r="AA360" s="13"/>
      <c r="AB360" s="13"/>
      <c r="AC360" s="13"/>
      <c r="AD360" s="13"/>
      <c r="AE360" s="13"/>
      <c r="AT360" s="273" t="s">
        <v>170</v>
      </c>
      <c r="AU360" s="273" t="s">
        <v>137</v>
      </c>
      <c r="AV360" s="13" t="s">
        <v>137</v>
      </c>
      <c r="AW360" s="13" t="s">
        <v>5</v>
      </c>
      <c r="AX360" s="13" t="s">
        <v>77</v>
      </c>
      <c r="AY360" s="273" t="s">
        <v>163</v>
      </c>
    </row>
    <row r="361" s="14" customFormat="1">
      <c r="A361" s="14"/>
      <c r="B361" s="274"/>
      <c r="C361" s="275"/>
      <c r="D361" s="264" t="s">
        <v>170</v>
      </c>
      <c r="E361" s="276" t="s">
        <v>1</v>
      </c>
      <c r="F361" s="277" t="s">
        <v>173</v>
      </c>
      <c r="G361" s="275"/>
      <c r="H361" s="278">
        <v>108.565</v>
      </c>
      <c r="I361" s="279"/>
      <c r="J361" s="279"/>
      <c r="K361" s="275"/>
      <c r="L361" s="275"/>
      <c r="M361" s="280"/>
      <c r="N361" s="281"/>
      <c r="O361" s="282"/>
      <c r="P361" s="282"/>
      <c r="Q361" s="282"/>
      <c r="R361" s="282"/>
      <c r="S361" s="282"/>
      <c r="T361" s="282"/>
      <c r="U361" s="282"/>
      <c r="V361" s="282"/>
      <c r="W361" s="282"/>
      <c r="X361" s="283"/>
      <c r="Y361" s="14"/>
      <c r="Z361" s="14"/>
      <c r="AA361" s="14"/>
      <c r="AB361" s="14"/>
      <c r="AC361" s="14"/>
      <c r="AD361" s="14"/>
      <c r="AE361" s="14"/>
      <c r="AT361" s="284" t="s">
        <v>170</v>
      </c>
      <c r="AU361" s="284" t="s">
        <v>137</v>
      </c>
      <c r="AV361" s="14" t="s">
        <v>169</v>
      </c>
      <c r="AW361" s="14" t="s">
        <v>5</v>
      </c>
      <c r="AX361" s="14" t="s">
        <v>85</v>
      </c>
      <c r="AY361" s="284" t="s">
        <v>163</v>
      </c>
    </row>
    <row r="362" s="2" customFormat="1" ht="37.8" customHeight="1">
      <c r="A362" s="38"/>
      <c r="B362" s="39"/>
      <c r="C362" s="247" t="s">
        <v>339</v>
      </c>
      <c r="D362" s="247" t="s">
        <v>165</v>
      </c>
      <c r="E362" s="248" t="s">
        <v>523</v>
      </c>
      <c r="F362" s="249" t="s">
        <v>524</v>
      </c>
      <c r="G362" s="250" t="s">
        <v>520</v>
      </c>
      <c r="H362" s="251">
        <v>63.5</v>
      </c>
      <c r="I362" s="252"/>
      <c r="J362" s="252"/>
      <c r="K362" s="251">
        <f>ROUND(P362*H362,3)</f>
        <v>0</v>
      </c>
      <c r="L362" s="253"/>
      <c r="M362" s="44"/>
      <c r="N362" s="254" t="s">
        <v>1</v>
      </c>
      <c r="O362" s="255" t="s">
        <v>41</v>
      </c>
      <c r="P362" s="256">
        <f>I362+J362</f>
        <v>0</v>
      </c>
      <c r="Q362" s="256">
        <f>ROUND(I362*H362,3)</f>
        <v>0</v>
      </c>
      <c r="R362" s="256">
        <f>ROUND(J362*H362,3)</f>
        <v>0</v>
      </c>
      <c r="S362" s="97"/>
      <c r="T362" s="257">
        <f>S362*H362</f>
        <v>0</v>
      </c>
      <c r="U362" s="257">
        <v>0</v>
      </c>
      <c r="V362" s="257">
        <f>U362*H362</f>
        <v>0</v>
      </c>
      <c r="W362" s="257">
        <v>0</v>
      </c>
      <c r="X362" s="258">
        <f>W362*H362</f>
        <v>0</v>
      </c>
      <c r="Y362" s="38"/>
      <c r="Z362" s="38"/>
      <c r="AA362" s="38"/>
      <c r="AB362" s="38"/>
      <c r="AC362" s="38"/>
      <c r="AD362" s="38"/>
      <c r="AE362" s="38"/>
      <c r="AR362" s="259" t="s">
        <v>169</v>
      </c>
      <c r="AT362" s="259" t="s">
        <v>165</v>
      </c>
      <c r="AU362" s="259" t="s">
        <v>137</v>
      </c>
      <c r="AY362" s="17" t="s">
        <v>163</v>
      </c>
      <c r="BE362" s="260">
        <f>IF(O362="základná",K362,0)</f>
        <v>0</v>
      </c>
      <c r="BF362" s="260">
        <f>IF(O362="znížená",K362,0)</f>
        <v>0</v>
      </c>
      <c r="BG362" s="260">
        <f>IF(O362="zákl. prenesená",K362,0)</f>
        <v>0</v>
      </c>
      <c r="BH362" s="260">
        <f>IF(O362="zníž. prenesená",K362,0)</f>
        <v>0</v>
      </c>
      <c r="BI362" s="260">
        <f>IF(O362="nulová",K362,0)</f>
        <v>0</v>
      </c>
      <c r="BJ362" s="17" t="s">
        <v>137</v>
      </c>
      <c r="BK362" s="261">
        <f>ROUND(P362*H362,3)</f>
        <v>0</v>
      </c>
      <c r="BL362" s="17" t="s">
        <v>169</v>
      </c>
      <c r="BM362" s="259" t="s">
        <v>525</v>
      </c>
    </row>
    <row r="363" s="13" customFormat="1">
      <c r="A363" s="13"/>
      <c r="B363" s="262"/>
      <c r="C363" s="263"/>
      <c r="D363" s="264" t="s">
        <v>170</v>
      </c>
      <c r="E363" s="265" t="s">
        <v>1</v>
      </c>
      <c r="F363" s="266" t="s">
        <v>526</v>
      </c>
      <c r="G363" s="263"/>
      <c r="H363" s="267">
        <v>63.5</v>
      </c>
      <c r="I363" s="268"/>
      <c r="J363" s="268"/>
      <c r="K363" s="263"/>
      <c r="L363" s="263"/>
      <c r="M363" s="269"/>
      <c r="N363" s="270"/>
      <c r="O363" s="271"/>
      <c r="P363" s="271"/>
      <c r="Q363" s="271"/>
      <c r="R363" s="271"/>
      <c r="S363" s="271"/>
      <c r="T363" s="271"/>
      <c r="U363" s="271"/>
      <c r="V363" s="271"/>
      <c r="W363" s="271"/>
      <c r="X363" s="272"/>
      <c r="Y363" s="13"/>
      <c r="Z363" s="13"/>
      <c r="AA363" s="13"/>
      <c r="AB363" s="13"/>
      <c r="AC363" s="13"/>
      <c r="AD363" s="13"/>
      <c r="AE363" s="13"/>
      <c r="AT363" s="273" t="s">
        <v>170</v>
      </c>
      <c r="AU363" s="273" t="s">
        <v>137</v>
      </c>
      <c r="AV363" s="13" t="s">
        <v>137</v>
      </c>
      <c r="AW363" s="13" t="s">
        <v>5</v>
      </c>
      <c r="AX363" s="13" t="s">
        <v>77</v>
      </c>
      <c r="AY363" s="273" t="s">
        <v>163</v>
      </c>
    </row>
    <row r="364" s="14" customFormat="1">
      <c r="A364" s="14"/>
      <c r="B364" s="274"/>
      <c r="C364" s="275"/>
      <c r="D364" s="264" t="s">
        <v>170</v>
      </c>
      <c r="E364" s="276" t="s">
        <v>1</v>
      </c>
      <c r="F364" s="277" t="s">
        <v>173</v>
      </c>
      <c r="G364" s="275"/>
      <c r="H364" s="278">
        <v>63.5</v>
      </c>
      <c r="I364" s="279"/>
      <c r="J364" s="279"/>
      <c r="K364" s="275"/>
      <c r="L364" s="275"/>
      <c r="M364" s="280"/>
      <c r="N364" s="281"/>
      <c r="O364" s="282"/>
      <c r="P364" s="282"/>
      <c r="Q364" s="282"/>
      <c r="R364" s="282"/>
      <c r="S364" s="282"/>
      <c r="T364" s="282"/>
      <c r="U364" s="282"/>
      <c r="V364" s="282"/>
      <c r="W364" s="282"/>
      <c r="X364" s="283"/>
      <c r="Y364" s="14"/>
      <c r="Z364" s="14"/>
      <c r="AA364" s="14"/>
      <c r="AB364" s="14"/>
      <c r="AC364" s="14"/>
      <c r="AD364" s="14"/>
      <c r="AE364" s="14"/>
      <c r="AT364" s="284" t="s">
        <v>170</v>
      </c>
      <c r="AU364" s="284" t="s">
        <v>137</v>
      </c>
      <c r="AV364" s="14" t="s">
        <v>169</v>
      </c>
      <c r="AW364" s="14" t="s">
        <v>5</v>
      </c>
      <c r="AX364" s="14" t="s">
        <v>85</v>
      </c>
      <c r="AY364" s="284" t="s">
        <v>163</v>
      </c>
    </row>
    <row r="365" s="2" customFormat="1" ht="37.8" customHeight="1">
      <c r="A365" s="38"/>
      <c r="B365" s="39"/>
      <c r="C365" s="247" t="s">
        <v>527</v>
      </c>
      <c r="D365" s="247" t="s">
        <v>165</v>
      </c>
      <c r="E365" s="248" t="s">
        <v>528</v>
      </c>
      <c r="F365" s="249" t="s">
        <v>529</v>
      </c>
      <c r="G365" s="250" t="s">
        <v>520</v>
      </c>
      <c r="H365" s="251">
        <v>262.89999999999998</v>
      </c>
      <c r="I365" s="252"/>
      <c r="J365" s="252"/>
      <c r="K365" s="251">
        <f>ROUND(P365*H365,3)</f>
        <v>0</v>
      </c>
      <c r="L365" s="253"/>
      <c r="M365" s="44"/>
      <c r="N365" s="254" t="s">
        <v>1</v>
      </c>
      <c r="O365" s="255" t="s">
        <v>41</v>
      </c>
      <c r="P365" s="256">
        <f>I365+J365</f>
        <v>0</v>
      </c>
      <c r="Q365" s="256">
        <f>ROUND(I365*H365,3)</f>
        <v>0</v>
      </c>
      <c r="R365" s="256">
        <f>ROUND(J365*H365,3)</f>
        <v>0</v>
      </c>
      <c r="S365" s="97"/>
      <c r="T365" s="257">
        <f>S365*H365</f>
        <v>0</v>
      </c>
      <c r="U365" s="257">
        <v>0</v>
      </c>
      <c r="V365" s="257">
        <f>U365*H365</f>
        <v>0</v>
      </c>
      <c r="W365" s="257">
        <v>0</v>
      </c>
      <c r="X365" s="258">
        <f>W365*H365</f>
        <v>0</v>
      </c>
      <c r="Y365" s="38"/>
      <c r="Z365" s="38"/>
      <c r="AA365" s="38"/>
      <c r="AB365" s="38"/>
      <c r="AC365" s="38"/>
      <c r="AD365" s="38"/>
      <c r="AE365" s="38"/>
      <c r="AR365" s="259" t="s">
        <v>169</v>
      </c>
      <c r="AT365" s="259" t="s">
        <v>165</v>
      </c>
      <c r="AU365" s="259" t="s">
        <v>137</v>
      </c>
      <c r="AY365" s="17" t="s">
        <v>163</v>
      </c>
      <c r="BE365" s="260">
        <f>IF(O365="základná",K365,0)</f>
        <v>0</v>
      </c>
      <c r="BF365" s="260">
        <f>IF(O365="znížená",K365,0)</f>
        <v>0</v>
      </c>
      <c r="BG365" s="260">
        <f>IF(O365="zákl. prenesená",K365,0)</f>
        <v>0</v>
      </c>
      <c r="BH365" s="260">
        <f>IF(O365="zníž. prenesená",K365,0)</f>
        <v>0</v>
      </c>
      <c r="BI365" s="260">
        <f>IF(O365="nulová",K365,0)</f>
        <v>0</v>
      </c>
      <c r="BJ365" s="17" t="s">
        <v>137</v>
      </c>
      <c r="BK365" s="261">
        <f>ROUND(P365*H365,3)</f>
        <v>0</v>
      </c>
      <c r="BL365" s="17" t="s">
        <v>169</v>
      </c>
      <c r="BM365" s="259" t="s">
        <v>530</v>
      </c>
    </row>
    <row r="366" s="13" customFormat="1">
      <c r="A366" s="13"/>
      <c r="B366" s="262"/>
      <c r="C366" s="263"/>
      <c r="D366" s="264" t="s">
        <v>170</v>
      </c>
      <c r="E366" s="265" t="s">
        <v>1</v>
      </c>
      <c r="F366" s="266" t="s">
        <v>531</v>
      </c>
      <c r="G366" s="263"/>
      <c r="H366" s="267">
        <v>109.7</v>
      </c>
      <c r="I366" s="268"/>
      <c r="J366" s="268"/>
      <c r="K366" s="263"/>
      <c r="L366" s="263"/>
      <c r="M366" s="269"/>
      <c r="N366" s="270"/>
      <c r="O366" s="271"/>
      <c r="P366" s="271"/>
      <c r="Q366" s="271"/>
      <c r="R366" s="271"/>
      <c r="S366" s="271"/>
      <c r="T366" s="271"/>
      <c r="U366" s="271"/>
      <c r="V366" s="271"/>
      <c r="W366" s="271"/>
      <c r="X366" s="272"/>
      <c r="Y366" s="13"/>
      <c r="Z366" s="13"/>
      <c r="AA366" s="13"/>
      <c r="AB366" s="13"/>
      <c r="AC366" s="13"/>
      <c r="AD366" s="13"/>
      <c r="AE366" s="13"/>
      <c r="AT366" s="273" t="s">
        <v>170</v>
      </c>
      <c r="AU366" s="273" t="s">
        <v>137</v>
      </c>
      <c r="AV366" s="13" t="s">
        <v>137</v>
      </c>
      <c r="AW366" s="13" t="s">
        <v>5</v>
      </c>
      <c r="AX366" s="13" t="s">
        <v>77</v>
      </c>
      <c r="AY366" s="273" t="s">
        <v>163</v>
      </c>
    </row>
    <row r="367" s="13" customFormat="1">
      <c r="A367" s="13"/>
      <c r="B367" s="262"/>
      <c r="C367" s="263"/>
      <c r="D367" s="264" t="s">
        <v>170</v>
      </c>
      <c r="E367" s="265" t="s">
        <v>1</v>
      </c>
      <c r="F367" s="266" t="s">
        <v>532</v>
      </c>
      <c r="G367" s="263"/>
      <c r="H367" s="267">
        <v>22.399999999999999</v>
      </c>
      <c r="I367" s="268"/>
      <c r="J367" s="268"/>
      <c r="K367" s="263"/>
      <c r="L367" s="263"/>
      <c r="M367" s="269"/>
      <c r="N367" s="270"/>
      <c r="O367" s="271"/>
      <c r="P367" s="271"/>
      <c r="Q367" s="271"/>
      <c r="R367" s="271"/>
      <c r="S367" s="271"/>
      <c r="T367" s="271"/>
      <c r="U367" s="271"/>
      <c r="V367" s="271"/>
      <c r="W367" s="271"/>
      <c r="X367" s="272"/>
      <c r="Y367" s="13"/>
      <c r="Z367" s="13"/>
      <c r="AA367" s="13"/>
      <c r="AB367" s="13"/>
      <c r="AC367" s="13"/>
      <c r="AD367" s="13"/>
      <c r="AE367" s="13"/>
      <c r="AT367" s="273" t="s">
        <v>170</v>
      </c>
      <c r="AU367" s="273" t="s">
        <v>137</v>
      </c>
      <c r="AV367" s="13" t="s">
        <v>137</v>
      </c>
      <c r="AW367" s="13" t="s">
        <v>5</v>
      </c>
      <c r="AX367" s="13" t="s">
        <v>77</v>
      </c>
      <c r="AY367" s="273" t="s">
        <v>163</v>
      </c>
    </row>
    <row r="368" s="13" customFormat="1">
      <c r="A368" s="13"/>
      <c r="B368" s="262"/>
      <c r="C368" s="263"/>
      <c r="D368" s="264" t="s">
        <v>170</v>
      </c>
      <c r="E368" s="265" t="s">
        <v>1</v>
      </c>
      <c r="F368" s="266" t="s">
        <v>533</v>
      </c>
      <c r="G368" s="263"/>
      <c r="H368" s="267">
        <v>130.80000000000001</v>
      </c>
      <c r="I368" s="268"/>
      <c r="J368" s="268"/>
      <c r="K368" s="263"/>
      <c r="L368" s="263"/>
      <c r="M368" s="269"/>
      <c r="N368" s="270"/>
      <c r="O368" s="271"/>
      <c r="P368" s="271"/>
      <c r="Q368" s="271"/>
      <c r="R368" s="271"/>
      <c r="S368" s="271"/>
      <c r="T368" s="271"/>
      <c r="U368" s="271"/>
      <c r="V368" s="271"/>
      <c r="W368" s="271"/>
      <c r="X368" s="272"/>
      <c r="Y368" s="13"/>
      <c r="Z368" s="13"/>
      <c r="AA368" s="13"/>
      <c r="AB368" s="13"/>
      <c r="AC368" s="13"/>
      <c r="AD368" s="13"/>
      <c r="AE368" s="13"/>
      <c r="AT368" s="273" t="s">
        <v>170</v>
      </c>
      <c r="AU368" s="273" t="s">
        <v>137</v>
      </c>
      <c r="AV368" s="13" t="s">
        <v>137</v>
      </c>
      <c r="AW368" s="13" t="s">
        <v>5</v>
      </c>
      <c r="AX368" s="13" t="s">
        <v>77</v>
      </c>
      <c r="AY368" s="273" t="s">
        <v>163</v>
      </c>
    </row>
    <row r="369" s="15" customFormat="1">
      <c r="A369" s="15"/>
      <c r="B369" s="285"/>
      <c r="C369" s="286"/>
      <c r="D369" s="264" t="s">
        <v>170</v>
      </c>
      <c r="E369" s="287" t="s">
        <v>1</v>
      </c>
      <c r="F369" s="288" t="s">
        <v>534</v>
      </c>
      <c r="G369" s="286"/>
      <c r="H369" s="287" t="s">
        <v>1</v>
      </c>
      <c r="I369" s="289"/>
      <c r="J369" s="289"/>
      <c r="K369" s="286"/>
      <c r="L369" s="286"/>
      <c r="M369" s="290"/>
      <c r="N369" s="291"/>
      <c r="O369" s="292"/>
      <c r="P369" s="292"/>
      <c r="Q369" s="292"/>
      <c r="R369" s="292"/>
      <c r="S369" s="292"/>
      <c r="T369" s="292"/>
      <c r="U369" s="292"/>
      <c r="V369" s="292"/>
      <c r="W369" s="292"/>
      <c r="X369" s="293"/>
      <c r="Y369" s="15"/>
      <c r="Z369" s="15"/>
      <c r="AA369" s="15"/>
      <c r="AB369" s="15"/>
      <c r="AC369" s="15"/>
      <c r="AD369" s="15"/>
      <c r="AE369" s="15"/>
      <c r="AT369" s="294" t="s">
        <v>170</v>
      </c>
      <c r="AU369" s="294" t="s">
        <v>137</v>
      </c>
      <c r="AV369" s="15" t="s">
        <v>85</v>
      </c>
      <c r="AW369" s="15" t="s">
        <v>5</v>
      </c>
      <c r="AX369" s="15" t="s">
        <v>77</v>
      </c>
      <c r="AY369" s="294" t="s">
        <v>163</v>
      </c>
    </row>
    <row r="370" s="14" customFormat="1">
      <c r="A370" s="14"/>
      <c r="B370" s="274"/>
      <c r="C370" s="275"/>
      <c r="D370" s="264" t="s">
        <v>170</v>
      </c>
      <c r="E370" s="276" t="s">
        <v>1</v>
      </c>
      <c r="F370" s="277" t="s">
        <v>173</v>
      </c>
      <c r="G370" s="275"/>
      <c r="H370" s="278">
        <v>262.89999999999998</v>
      </c>
      <c r="I370" s="279"/>
      <c r="J370" s="279"/>
      <c r="K370" s="275"/>
      <c r="L370" s="275"/>
      <c r="M370" s="280"/>
      <c r="N370" s="281"/>
      <c r="O370" s="282"/>
      <c r="P370" s="282"/>
      <c r="Q370" s="282"/>
      <c r="R370" s="282"/>
      <c r="S370" s="282"/>
      <c r="T370" s="282"/>
      <c r="U370" s="282"/>
      <c r="V370" s="282"/>
      <c r="W370" s="282"/>
      <c r="X370" s="283"/>
      <c r="Y370" s="14"/>
      <c r="Z370" s="14"/>
      <c r="AA370" s="14"/>
      <c r="AB370" s="14"/>
      <c r="AC370" s="14"/>
      <c r="AD370" s="14"/>
      <c r="AE370" s="14"/>
      <c r="AT370" s="284" t="s">
        <v>170</v>
      </c>
      <c r="AU370" s="284" t="s">
        <v>137</v>
      </c>
      <c r="AV370" s="14" t="s">
        <v>169</v>
      </c>
      <c r="AW370" s="14" t="s">
        <v>5</v>
      </c>
      <c r="AX370" s="14" t="s">
        <v>85</v>
      </c>
      <c r="AY370" s="284" t="s">
        <v>163</v>
      </c>
    </row>
    <row r="371" s="2" customFormat="1" ht="37.8" customHeight="1">
      <c r="A371" s="38"/>
      <c r="B371" s="39"/>
      <c r="C371" s="247" t="s">
        <v>343</v>
      </c>
      <c r="D371" s="247" t="s">
        <v>165</v>
      </c>
      <c r="E371" s="248" t="s">
        <v>535</v>
      </c>
      <c r="F371" s="249" t="s">
        <v>536</v>
      </c>
      <c r="G371" s="250" t="s">
        <v>520</v>
      </c>
      <c r="H371" s="251">
        <v>83.299999999999997</v>
      </c>
      <c r="I371" s="252"/>
      <c r="J371" s="252"/>
      <c r="K371" s="251">
        <f>ROUND(P371*H371,3)</f>
        <v>0</v>
      </c>
      <c r="L371" s="253"/>
      <c r="M371" s="44"/>
      <c r="N371" s="254" t="s">
        <v>1</v>
      </c>
      <c r="O371" s="255" t="s">
        <v>41</v>
      </c>
      <c r="P371" s="256">
        <f>I371+J371</f>
        <v>0</v>
      </c>
      <c r="Q371" s="256">
        <f>ROUND(I371*H371,3)</f>
        <v>0</v>
      </c>
      <c r="R371" s="256">
        <f>ROUND(J371*H371,3)</f>
        <v>0</v>
      </c>
      <c r="S371" s="97"/>
      <c r="T371" s="257">
        <f>S371*H371</f>
        <v>0</v>
      </c>
      <c r="U371" s="257">
        <v>0</v>
      </c>
      <c r="V371" s="257">
        <f>U371*H371</f>
        <v>0</v>
      </c>
      <c r="W371" s="257">
        <v>0</v>
      </c>
      <c r="X371" s="258">
        <f>W371*H371</f>
        <v>0</v>
      </c>
      <c r="Y371" s="38"/>
      <c r="Z371" s="38"/>
      <c r="AA371" s="38"/>
      <c r="AB371" s="38"/>
      <c r="AC371" s="38"/>
      <c r="AD371" s="38"/>
      <c r="AE371" s="38"/>
      <c r="AR371" s="259" t="s">
        <v>169</v>
      </c>
      <c r="AT371" s="259" t="s">
        <v>165</v>
      </c>
      <c r="AU371" s="259" t="s">
        <v>137</v>
      </c>
      <c r="AY371" s="17" t="s">
        <v>163</v>
      </c>
      <c r="BE371" s="260">
        <f>IF(O371="základná",K371,0)</f>
        <v>0</v>
      </c>
      <c r="BF371" s="260">
        <f>IF(O371="znížená",K371,0)</f>
        <v>0</v>
      </c>
      <c r="BG371" s="260">
        <f>IF(O371="zákl. prenesená",K371,0)</f>
        <v>0</v>
      </c>
      <c r="BH371" s="260">
        <f>IF(O371="zníž. prenesená",K371,0)</f>
        <v>0</v>
      </c>
      <c r="BI371" s="260">
        <f>IF(O371="nulová",K371,0)</f>
        <v>0</v>
      </c>
      <c r="BJ371" s="17" t="s">
        <v>137</v>
      </c>
      <c r="BK371" s="261">
        <f>ROUND(P371*H371,3)</f>
        <v>0</v>
      </c>
      <c r="BL371" s="17" t="s">
        <v>169</v>
      </c>
      <c r="BM371" s="259" t="s">
        <v>537</v>
      </c>
    </row>
    <row r="372" s="13" customFormat="1">
      <c r="A372" s="13"/>
      <c r="B372" s="262"/>
      <c r="C372" s="263"/>
      <c r="D372" s="264" t="s">
        <v>170</v>
      </c>
      <c r="E372" s="265" t="s">
        <v>1</v>
      </c>
      <c r="F372" s="266" t="s">
        <v>538</v>
      </c>
      <c r="G372" s="263"/>
      <c r="H372" s="267">
        <v>83.299999999999997</v>
      </c>
      <c r="I372" s="268"/>
      <c r="J372" s="268"/>
      <c r="K372" s="263"/>
      <c r="L372" s="263"/>
      <c r="M372" s="269"/>
      <c r="N372" s="270"/>
      <c r="O372" s="271"/>
      <c r="P372" s="271"/>
      <c r="Q372" s="271"/>
      <c r="R372" s="271"/>
      <c r="S372" s="271"/>
      <c r="T372" s="271"/>
      <c r="U372" s="271"/>
      <c r="V372" s="271"/>
      <c r="W372" s="271"/>
      <c r="X372" s="272"/>
      <c r="Y372" s="13"/>
      <c r="Z372" s="13"/>
      <c r="AA372" s="13"/>
      <c r="AB372" s="13"/>
      <c r="AC372" s="13"/>
      <c r="AD372" s="13"/>
      <c r="AE372" s="13"/>
      <c r="AT372" s="273" t="s">
        <v>170</v>
      </c>
      <c r="AU372" s="273" t="s">
        <v>137</v>
      </c>
      <c r="AV372" s="13" t="s">
        <v>137</v>
      </c>
      <c r="AW372" s="13" t="s">
        <v>5</v>
      </c>
      <c r="AX372" s="13" t="s">
        <v>77</v>
      </c>
      <c r="AY372" s="273" t="s">
        <v>163</v>
      </c>
    </row>
    <row r="373" s="14" customFormat="1">
      <c r="A373" s="14"/>
      <c r="B373" s="274"/>
      <c r="C373" s="275"/>
      <c r="D373" s="264" t="s">
        <v>170</v>
      </c>
      <c r="E373" s="276" t="s">
        <v>1</v>
      </c>
      <c r="F373" s="277" t="s">
        <v>173</v>
      </c>
      <c r="G373" s="275"/>
      <c r="H373" s="278">
        <v>83.299999999999997</v>
      </c>
      <c r="I373" s="279"/>
      <c r="J373" s="279"/>
      <c r="K373" s="275"/>
      <c r="L373" s="275"/>
      <c r="M373" s="280"/>
      <c r="N373" s="281"/>
      <c r="O373" s="282"/>
      <c r="P373" s="282"/>
      <c r="Q373" s="282"/>
      <c r="R373" s="282"/>
      <c r="S373" s="282"/>
      <c r="T373" s="282"/>
      <c r="U373" s="282"/>
      <c r="V373" s="282"/>
      <c r="W373" s="282"/>
      <c r="X373" s="283"/>
      <c r="Y373" s="14"/>
      <c r="Z373" s="14"/>
      <c r="AA373" s="14"/>
      <c r="AB373" s="14"/>
      <c r="AC373" s="14"/>
      <c r="AD373" s="14"/>
      <c r="AE373" s="14"/>
      <c r="AT373" s="284" t="s">
        <v>170</v>
      </c>
      <c r="AU373" s="284" t="s">
        <v>137</v>
      </c>
      <c r="AV373" s="14" t="s">
        <v>169</v>
      </c>
      <c r="AW373" s="14" t="s">
        <v>5</v>
      </c>
      <c r="AX373" s="14" t="s">
        <v>85</v>
      </c>
      <c r="AY373" s="284" t="s">
        <v>163</v>
      </c>
    </row>
    <row r="374" s="2" customFormat="1" ht="49.05" customHeight="1">
      <c r="A374" s="38"/>
      <c r="B374" s="39"/>
      <c r="C374" s="247" t="s">
        <v>539</v>
      </c>
      <c r="D374" s="247" t="s">
        <v>165</v>
      </c>
      <c r="E374" s="248" t="s">
        <v>540</v>
      </c>
      <c r="F374" s="249" t="s">
        <v>541</v>
      </c>
      <c r="G374" s="250" t="s">
        <v>168</v>
      </c>
      <c r="H374" s="251">
        <v>9.5190000000000001</v>
      </c>
      <c r="I374" s="252"/>
      <c r="J374" s="252"/>
      <c r="K374" s="251">
        <f>ROUND(P374*H374,3)</f>
        <v>0</v>
      </c>
      <c r="L374" s="253"/>
      <c r="M374" s="44"/>
      <c r="N374" s="254" t="s">
        <v>1</v>
      </c>
      <c r="O374" s="255" t="s">
        <v>41</v>
      </c>
      <c r="P374" s="256">
        <f>I374+J374</f>
        <v>0</v>
      </c>
      <c r="Q374" s="256">
        <f>ROUND(I374*H374,3)</f>
        <v>0</v>
      </c>
      <c r="R374" s="256">
        <f>ROUND(J374*H374,3)</f>
        <v>0</v>
      </c>
      <c r="S374" s="97"/>
      <c r="T374" s="257">
        <f>S374*H374</f>
        <v>0</v>
      </c>
      <c r="U374" s="257">
        <v>0</v>
      </c>
      <c r="V374" s="257">
        <f>U374*H374</f>
        <v>0</v>
      </c>
      <c r="W374" s="257">
        <v>0</v>
      </c>
      <c r="X374" s="258">
        <f>W374*H374</f>
        <v>0</v>
      </c>
      <c r="Y374" s="38"/>
      <c r="Z374" s="38"/>
      <c r="AA374" s="38"/>
      <c r="AB374" s="38"/>
      <c r="AC374" s="38"/>
      <c r="AD374" s="38"/>
      <c r="AE374" s="38"/>
      <c r="AR374" s="259" t="s">
        <v>169</v>
      </c>
      <c r="AT374" s="259" t="s">
        <v>165</v>
      </c>
      <c r="AU374" s="259" t="s">
        <v>137</v>
      </c>
      <c r="AY374" s="17" t="s">
        <v>163</v>
      </c>
      <c r="BE374" s="260">
        <f>IF(O374="základná",K374,0)</f>
        <v>0</v>
      </c>
      <c r="BF374" s="260">
        <f>IF(O374="znížená",K374,0)</f>
        <v>0</v>
      </c>
      <c r="BG374" s="260">
        <f>IF(O374="zákl. prenesená",K374,0)</f>
        <v>0</v>
      </c>
      <c r="BH374" s="260">
        <f>IF(O374="zníž. prenesená",K374,0)</f>
        <v>0</v>
      </c>
      <c r="BI374" s="260">
        <f>IF(O374="nulová",K374,0)</f>
        <v>0</v>
      </c>
      <c r="BJ374" s="17" t="s">
        <v>137</v>
      </c>
      <c r="BK374" s="261">
        <f>ROUND(P374*H374,3)</f>
        <v>0</v>
      </c>
      <c r="BL374" s="17" t="s">
        <v>169</v>
      </c>
      <c r="BM374" s="259" t="s">
        <v>542</v>
      </c>
    </row>
    <row r="375" s="13" customFormat="1">
      <c r="A375" s="13"/>
      <c r="B375" s="262"/>
      <c r="C375" s="263"/>
      <c r="D375" s="264" t="s">
        <v>170</v>
      </c>
      <c r="E375" s="265" t="s">
        <v>1</v>
      </c>
      <c r="F375" s="266" t="s">
        <v>543</v>
      </c>
      <c r="G375" s="263"/>
      <c r="H375" s="267">
        <v>9.5190000000000001</v>
      </c>
      <c r="I375" s="268"/>
      <c r="J375" s="268"/>
      <c r="K375" s="263"/>
      <c r="L375" s="263"/>
      <c r="M375" s="269"/>
      <c r="N375" s="270"/>
      <c r="O375" s="271"/>
      <c r="P375" s="271"/>
      <c r="Q375" s="271"/>
      <c r="R375" s="271"/>
      <c r="S375" s="271"/>
      <c r="T375" s="271"/>
      <c r="U375" s="271"/>
      <c r="V375" s="271"/>
      <c r="W375" s="271"/>
      <c r="X375" s="272"/>
      <c r="Y375" s="13"/>
      <c r="Z375" s="13"/>
      <c r="AA375" s="13"/>
      <c r="AB375" s="13"/>
      <c r="AC375" s="13"/>
      <c r="AD375" s="13"/>
      <c r="AE375" s="13"/>
      <c r="AT375" s="273" t="s">
        <v>170</v>
      </c>
      <c r="AU375" s="273" t="s">
        <v>137</v>
      </c>
      <c r="AV375" s="13" t="s">
        <v>137</v>
      </c>
      <c r="AW375" s="13" t="s">
        <v>5</v>
      </c>
      <c r="AX375" s="13" t="s">
        <v>77</v>
      </c>
      <c r="AY375" s="273" t="s">
        <v>163</v>
      </c>
    </row>
    <row r="376" s="14" customFormat="1">
      <c r="A376" s="14"/>
      <c r="B376" s="274"/>
      <c r="C376" s="275"/>
      <c r="D376" s="264" t="s">
        <v>170</v>
      </c>
      <c r="E376" s="276" t="s">
        <v>1</v>
      </c>
      <c r="F376" s="277" t="s">
        <v>173</v>
      </c>
      <c r="G376" s="275"/>
      <c r="H376" s="278">
        <v>9.5190000000000001</v>
      </c>
      <c r="I376" s="279"/>
      <c r="J376" s="279"/>
      <c r="K376" s="275"/>
      <c r="L376" s="275"/>
      <c r="M376" s="280"/>
      <c r="N376" s="281"/>
      <c r="O376" s="282"/>
      <c r="P376" s="282"/>
      <c r="Q376" s="282"/>
      <c r="R376" s="282"/>
      <c r="S376" s="282"/>
      <c r="T376" s="282"/>
      <c r="U376" s="282"/>
      <c r="V376" s="282"/>
      <c r="W376" s="282"/>
      <c r="X376" s="283"/>
      <c r="Y376" s="14"/>
      <c r="Z376" s="14"/>
      <c r="AA376" s="14"/>
      <c r="AB376" s="14"/>
      <c r="AC376" s="14"/>
      <c r="AD376" s="14"/>
      <c r="AE376" s="14"/>
      <c r="AT376" s="284" t="s">
        <v>170</v>
      </c>
      <c r="AU376" s="284" t="s">
        <v>137</v>
      </c>
      <c r="AV376" s="14" t="s">
        <v>169</v>
      </c>
      <c r="AW376" s="14" t="s">
        <v>5</v>
      </c>
      <c r="AX376" s="14" t="s">
        <v>85</v>
      </c>
      <c r="AY376" s="284" t="s">
        <v>163</v>
      </c>
    </row>
    <row r="377" s="2" customFormat="1" ht="55.5" customHeight="1">
      <c r="A377" s="38"/>
      <c r="B377" s="39"/>
      <c r="C377" s="247" t="s">
        <v>348</v>
      </c>
      <c r="D377" s="247" t="s">
        <v>165</v>
      </c>
      <c r="E377" s="248" t="s">
        <v>544</v>
      </c>
      <c r="F377" s="249" t="s">
        <v>545</v>
      </c>
      <c r="G377" s="250" t="s">
        <v>213</v>
      </c>
      <c r="H377" s="251">
        <v>180.45500000000001</v>
      </c>
      <c r="I377" s="252"/>
      <c r="J377" s="252"/>
      <c r="K377" s="251">
        <f>ROUND(P377*H377,3)</f>
        <v>0</v>
      </c>
      <c r="L377" s="253"/>
      <c r="M377" s="44"/>
      <c r="N377" s="254" t="s">
        <v>1</v>
      </c>
      <c r="O377" s="255" t="s">
        <v>41</v>
      </c>
      <c r="P377" s="256">
        <f>I377+J377</f>
        <v>0</v>
      </c>
      <c r="Q377" s="256">
        <f>ROUND(I377*H377,3)</f>
        <v>0</v>
      </c>
      <c r="R377" s="256">
        <f>ROUND(J377*H377,3)</f>
        <v>0</v>
      </c>
      <c r="S377" s="97"/>
      <c r="T377" s="257">
        <f>S377*H377</f>
        <v>0</v>
      </c>
      <c r="U377" s="257">
        <v>0</v>
      </c>
      <c r="V377" s="257">
        <f>U377*H377</f>
        <v>0</v>
      </c>
      <c r="W377" s="257">
        <v>0</v>
      </c>
      <c r="X377" s="258">
        <f>W377*H377</f>
        <v>0</v>
      </c>
      <c r="Y377" s="38"/>
      <c r="Z377" s="38"/>
      <c r="AA377" s="38"/>
      <c r="AB377" s="38"/>
      <c r="AC377" s="38"/>
      <c r="AD377" s="38"/>
      <c r="AE377" s="38"/>
      <c r="AR377" s="259" t="s">
        <v>169</v>
      </c>
      <c r="AT377" s="259" t="s">
        <v>165</v>
      </c>
      <c r="AU377" s="259" t="s">
        <v>137</v>
      </c>
      <c r="AY377" s="17" t="s">
        <v>163</v>
      </c>
      <c r="BE377" s="260">
        <f>IF(O377="základná",K377,0)</f>
        <v>0</v>
      </c>
      <c r="BF377" s="260">
        <f>IF(O377="znížená",K377,0)</f>
        <v>0</v>
      </c>
      <c r="BG377" s="260">
        <f>IF(O377="zákl. prenesená",K377,0)</f>
        <v>0</v>
      </c>
      <c r="BH377" s="260">
        <f>IF(O377="zníž. prenesená",K377,0)</f>
        <v>0</v>
      </c>
      <c r="BI377" s="260">
        <f>IF(O377="nulová",K377,0)</f>
        <v>0</v>
      </c>
      <c r="BJ377" s="17" t="s">
        <v>137</v>
      </c>
      <c r="BK377" s="261">
        <f>ROUND(P377*H377,3)</f>
        <v>0</v>
      </c>
      <c r="BL377" s="17" t="s">
        <v>169</v>
      </c>
      <c r="BM377" s="259" t="s">
        <v>546</v>
      </c>
    </row>
    <row r="378" s="13" customFormat="1">
      <c r="A378" s="13"/>
      <c r="B378" s="262"/>
      <c r="C378" s="263"/>
      <c r="D378" s="264" t="s">
        <v>170</v>
      </c>
      <c r="E378" s="265" t="s">
        <v>1</v>
      </c>
      <c r="F378" s="266" t="s">
        <v>547</v>
      </c>
      <c r="G378" s="263"/>
      <c r="H378" s="267">
        <v>180.45500000000001</v>
      </c>
      <c r="I378" s="268"/>
      <c r="J378" s="268"/>
      <c r="K378" s="263"/>
      <c r="L378" s="263"/>
      <c r="M378" s="269"/>
      <c r="N378" s="270"/>
      <c r="O378" s="271"/>
      <c r="P378" s="271"/>
      <c r="Q378" s="271"/>
      <c r="R378" s="271"/>
      <c r="S378" s="271"/>
      <c r="T378" s="271"/>
      <c r="U378" s="271"/>
      <c r="V378" s="271"/>
      <c r="W378" s="271"/>
      <c r="X378" s="272"/>
      <c r="Y378" s="13"/>
      <c r="Z378" s="13"/>
      <c r="AA378" s="13"/>
      <c r="AB378" s="13"/>
      <c r="AC378" s="13"/>
      <c r="AD378" s="13"/>
      <c r="AE378" s="13"/>
      <c r="AT378" s="273" t="s">
        <v>170</v>
      </c>
      <c r="AU378" s="273" t="s">
        <v>137</v>
      </c>
      <c r="AV378" s="13" t="s">
        <v>137</v>
      </c>
      <c r="AW378" s="13" t="s">
        <v>5</v>
      </c>
      <c r="AX378" s="13" t="s">
        <v>77</v>
      </c>
      <c r="AY378" s="273" t="s">
        <v>163</v>
      </c>
    </row>
    <row r="379" s="14" customFormat="1">
      <c r="A379" s="14"/>
      <c r="B379" s="274"/>
      <c r="C379" s="275"/>
      <c r="D379" s="264" t="s">
        <v>170</v>
      </c>
      <c r="E379" s="276" t="s">
        <v>1</v>
      </c>
      <c r="F379" s="277" t="s">
        <v>173</v>
      </c>
      <c r="G379" s="275"/>
      <c r="H379" s="278">
        <v>180.45500000000001</v>
      </c>
      <c r="I379" s="279"/>
      <c r="J379" s="279"/>
      <c r="K379" s="275"/>
      <c r="L379" s="275"/>
      <c r="M379" s="280"/>
      <c r="N379" s="281"/>
      <c r="O379" s="282"/>
      <c r="P379" s="282"/>
      <c r="Q379" s="282"/>
      <c r="R379" s="282"/>
      <c r="S379" s="282"/>
      <c r="T379" s="282"/>
      <c r="U379" s="282"/>
      <c r="V379" s="282"/>
      <c r="W379" s="282"/>
      <c r="X379" s="283"/>
      <c r="Y379" s="14"/>
      <c r="Z379" s="14"/>
      <c r="AA379" s="14"/>
      <c r="AB379" s="14"/>
      <c r="AC379" s="14"/>
      <c r="AD379" s="14"/>
      <c r="AE379" s="14"/>
      <c r="AT379" s="284" t="s">
        <v>170</v>
      </c>
      <c r="AU379" s="284" t="s">
        <v>137</v>
      </c>
      <c r="AV379" s="14" t="s">
        <v>169</v>
      </c>
      <c r="AW379" s="14" t="s">
        <v>5</v>
      </c>
      <c r="AX379" s="14" t="s">
        <v>85</v>
      </c>
      <c r="AY379" s="284" t="s">
        <v>163</v>
      </c>
    </row>
    <row r="380" s="2" customFormat="1" ht="37.8" customHeight="1">
      <c r="A380" s="38"/>
      <c r="B380" s="39"/>
      <c r="C380" s="247" t="s">
        <v>548</v>
      </c>
      <c r="D380" s="247" t="s">
        <v>165</v>
      </c>
      <c r="E380" s="248" t="s">
        <v>549</v>
      </c>
      <c r="F380" s="249" t="s">
        <v>550</v>
      </c>
      <c r="G380" s="250" t="s">
        <v>168</v>
      </c>
      <c r="H380" s="251">
        <v>6.5549999999999997</v>
      </c>
      <c r="I380" s="252"/>
      <c r="J380" s="252"/>
      <c r="K380" s="251">
        <f>ROUND(P380*H380,3)</f>
        <v>0</v>
      </c>
      <c r="L380" s="253"/>
      <c r="M380" s="44"/>
      <c r="N380" s="254" t="s">
        <v>1</v>
      </c>
      <c r="O380" s="255" t="s">
        <v>41</v>
      </c>
      <c r="P380" s="256">
        <f>I380+J380</f>
        <v>0</v>
      </c>
      <c r="Q380" s="256">
        <f>ROUND(I380*H380,3)</f>
        <v>0</v>
      </c>
      <c r="R380" s="256">
        <f>ROUND(J380*H380,3)</f>
        <v>0</v>
      </c>
      <c r="S380" s="97"/>
      <c r="T380" s="257">
        <f>S380*H380</f>
        <v>0</v>
      </c>
      <c r="U380" s="257">
        <v>0</v>
      </c>
      <c r="V380" s="257">
        <f>U380*H380</f>
        <v>0</v>
      </c>
      <c r="W380" s="257">
        <v>0</v>
      </c>
      <c r="X380" s="258">
        <f>W380*H380</f>
        <v>0</v>
      </c>
      <c r="Y380" s="38"/>
      <c r="Z380" s="38"/>
      <c r="AA380" s="38"/>
      <c r="AB380" s="38"/>
      <c r="AC380" s="38"/>
      <c r="AD380" s="38"/>
      <c r="AE380" s="38"/>
      <c r="AR380" s="259" t="s">
        <v>169</v>
      </c>
      <c r="AT380" s="259" t="s">
        <v>165</v>
      </c>
      <c r="AU380" s="259" t="s">
        <v>137</v>
      </c>
      <c r="AY380" s="17" t="s">
        <v>163</v>
      </c>
      <c r="BE380" s="260">
        <f>IF(O380="základná",K380,0)</f>
        <v>0</v>
      </c>
      <c r="BF380" s="260">
        <f>IF(O380="znížená",K380,0)</f>
        <v>0</v>
      </c>
      <c r="BG380" s="260">
        <f>IF(O380="zákl. prenesená",K380,0)</f>
        <v>0</v>
      </c>
      <c r="BH380" s="260">
        <f>IF(O380="zníž. prenesená",K380,0)</f>
        <v>0</v>
      </c>
      <c r="BI380" s="260">
        <f>IF(O380="nulová",K380,0)</f>
        <v>0</v>
      </c>
      <c r="BJ380" s="17" t="s">
        <v>137</v>
      </c>
      <c r="BK380" s="261">
        <f>ROUND(P380*H380,3)</f>
        <v>0</v>
      </c>
      <c r="BL380" s="17" t="s">
        <v>169</v>
      </c>
      <c r="BM380" s="259" t="s">
        <v>551</v>
      </c>
    </row>
    <row r="381" s="13" customFormat="1">
      <c r="A381" s="13"/>
      <c r="B381" s="262"/>
      <c r="C381" s="263"/>
      <c r="D381" s="264" t="s">
        <v>170</v>
      </c>
      <c r="E381" s="265" t="s">
        <v>1</v>
      </c>
      <c r="F381" s="266" t="s">
        <v>552</v>
      </c>
      <c r="G381" s="263"/>
      <c r="H381" s="267">
        <v>4.476</v>
      </c>
      <c r="I381" s="268"/>
      <c r="J381" s="268"/>
      <c r="K381" s="263"/>
      <c r="L381" s="263"/>
      <c r="M381" s="269"/>
      <c r="N381" s="270"/>
      <c r="O381" s="271"/>
      <c r="P381" s="271"/>
      <c r="Q381" s="271"/>
      <c r="R381" s="271"/>
      <c r="S381" s="271"/>
      <c r="T381" s="271"/>
      <c r="U381" s="271"/>
      <c r="V381" s="271"/>
      <c r="W381" s="271"/>
      <c r="X381" s="272"/>
      <c r="Y381" s="13"/>
      <c r="Z381" s="13"/>
      <c r="AA381" s="13"/>
      <c r="AB381" s="13"/>
      <c r="AC381" s="13"/>
      <c r="AD381" s="13"/>
      <c r="AE381" s="13"/>
      <c r="AT381" s="273" t="s">
        <v>170</v>
      </c>
      <c r="AU381" s="273" t="s">
        <v>137</v>
      </c>
      <c r="AV381" s="13" t="s">
        <v>137</v>
      </c>
      <c r="AW381" s="13" t="s">
        <v>5</v>
      </c>
      <c r="AX381" s="13" t="s">
        <v>77</v>
      </c>
      <c r="AY381" s="273" t="s">
        <v>163</v>
      </c>
    </row>
    <row r="382" s="13" customFormat="1">
      <c r="A382" s="13"/>
      <c r="B382" s="262"/>
      <c r="C382" s="263"/>
      <c r="D382" s="264" t="s">
        <v>170</v>
      </c>
      <c r="E382" s="265" t="s">
        <v>1</v>
      </c>
      <c r="F382" s="266" t="s">
        <v>553</v>
      </c>
      <c r="G382" s="263"/>
      <c r="H382" s="267">
        <v>2.0790000000000002</v>
      </c>
      <c r="I382" s="268"/>
      <c r="J382" s="268"/>
      <c r="K382" s="263"/>
      <c r="L382" s="263"/>
      <c r="M382" s="269"/>
      <c r="N382" s="270"/>
      <c r="O382" s="271"/>
      <c r="P382" s="271"/>
      <c r="Q382" s="271"/>
      <c r="R382" s="271"/>
      <c r="S382" s="271"/>
      <c r="T382" s="271"/>
      <c r="U382" s="271"/>
      <c r="V382" s="271"/>
      <c r="W382" s="271"/>
      <c r="X382" s="272"/>
      <c r="Y382" s="13"/>
      <c r="Z382" s="13"/>
      <c r="AA382" s="13"/>
      <c r="AB382" s="13"/>
      <c r="AC382" s="13"/>
      <c r="AD382" s="13"/>
      <c r="AE382" s="13"/>
      <c r="AT382" s="273" t="s">
        <v>170</v>
      </c>
      <c r="AU382" s="273" t="s">
        <v>137</v>
      </c>
      <c r="AV382" s="13" t="s">
        <v>137</v>
      </c>
      <c r="AW382" s="13" t="s">
        <v>5</v>
      </c>
      <c r="AX382" s="13" t="s">
        <v>77</v>
      </c>
      <c r="AY382" s="273" t="s">
        <v>163</v>
      </c>
    </row>
    <row r="383" s="15" customFormat="1">
      <c r="A383" s="15"/>
      <c r="B383" s="285"/>
      <c r="C383" s="286"/>
      <c r="D383" s="264" t="s">
        <v>170</v>
      </c>
      <c r="E383" s="287" t="s">
        <v>1</v>
      </c>
      <c r="F383" s="288" t="s">
        <v>554</v>
      </c>
      <c r="G383" s="286"/>
      <c r="H383" s="287" t="s">
        <v>1</v>
      </c>
      <c r="I383" s="289"/>
      <c r="J383" s="289"/>
      <c r="K383" s="286"/>
      <c r="L383" s="286"/>
      <c r="M383" s="290"/>
      <c r="N383" s="291"/>
      <c r="O383" s="292"/>
      <c r="P383" s="292"/>
      <c r="Q383" s="292"/>
      <c r="R383" s="292"/>
      <c r="S383" s="292"/>
      <c r="T383" s="292"/>
      <c r="U383" s="292"/>
      <c r="V383" s="292"/>
      <c r="W383" s="292"/>
      <c r="X383" s="293"/>
      <c r="Y383" s="15"/>
      <c r="Z383" s="15"/>
      <c r="AA383" s="15"/>
      <c r="AB383" s="15"/>
      <c r="AC383" s="15"/>
      <c r="AD383" s="15"/>
      <c r="AE383" s="15"/>
      <c r="AT383" s="294" t="s">
        <v>170</v>
      </c>
      <c r="AU383" s="294" t="s">
        <v>137</v>
      </c>
      <c r="AV383" s="15" t="s">
        <v>85</v>
      </c>
      <c r="AW383" s="15" t="s">
        <v>5</v>
      </c>
      <c r="AX383" s="15" t="s">
        <v>77</v>
      </c>
      <c r="AY383" s="294" t="s">
        <v>163</v>
      </c>
    </row>
    <row r="384" s="14" customFormat="1">
      <c r="A384" s="14"/>
      <c r="B384" s="274"/>
      <c r="C384" s="275"/>
      <c r="D384" s="264" t="s">
        <v>170</v>
      </c>
      <c r="E384" s="276" t="s">
        <v>1</v>
      </c>
      <c r="F384" s="277" t="s">
        <v>173</v>
      </c>
      <c r="G384" s="275"/>
      <c r="H384" s="278">
        <v>6.5549999999999997</v>
      </c>
      <c r="I384" s="279"/>
      <c r="J384" s="279"/>
      <c r="K384" s="275"/>
      <c r="L384" s="275"/>
      <c r="M384" s="280"/>
      <c r="N384" s="281"/>
      <c r="O384" s="282"/>
      <c r="P384" s="282"/>
      <c r="Q384" s="282"/>
      <c r="R384" s="282"/>
      <c r="S384" s="282"/>
      <c r="T384" s="282"/>
      <c r="U384" s="282"/>
      <c r="V384" s="282"/>
      <c r="W384" s="282"/>
      <c r="X384" s="283"/>
      <c r="Y384" s="14"/>
      <c r="Z384" s="14"/>
      <c r="AA384" s="14"/>
      <c r="AB384" s="14"/>
      <c r="AC384" s="14"/>
      <c r="AD384" s="14"/>
      <c r="AE384" s="14"/>
      <c r="AT384" s="284" t="s">
        <v>170</v>
      </c>
      <c r="AU384" s="284" t="s">
        <v>137</v>
      </c>
      <c r="AV384" s="14" t="s">
        <v>169</v>
      </c>
      <c r="AW384" s="14" t="s">
        <v>5</v>
      </c>
      <c r="AX384" s="14" t="s">
        <v>85</v>
      </c>
      <c r="AY384" s="284" t="s">
        <v>163</v>
      </c>
    </row>
    <row r="385" s="2" customFormat="1" ht="37.8" customHeight="1">
      <c r="A385" s="38"/>
      <c r="B385" s="39"/>
      <c r="C385" s="247" t="s">
        <v>555</v>
      </c>
      <c r="D385" s="247" t="s">
        <v>165</v>
      </c>
      <c r="E385" s="248" t="s">
        <v>556</v>
      </c>
      <c r="F385" s="249" t="s">
        <v>557</v>
      </c>
      <c r="G385" s="250" t="s">
        <v>474</v>
      </c>
      <c r="H385" s="251">
        <v>2</v>
      </c>
      <c r="I385" s="252"/>
      <c r="J385" s="252"/>
      <c r="K385" s="251">
        <f>ROUND(P385*H385,3)</f>
        <v>0</v>
      </c>
      <c r="L385" s="253"/>
      <c r="M385" s="44"/>
      <c r="N385" s="254" t="s">
        <v>1</v>
      </c>
      <c r="O385" s="255" t="s">
        <v>41</v>
      </c>
      <c r="P385" s="256">
        <f>I385+J385</f>
        <v>0</v>
      </c>
      <c r="Q385" s="256">
        <f>ROUND(I385*H385,3)</f>
        <v>0</v>
      </c>
      <c r="R385" s="256">
        <f>ROUND(J385*H385,3)</f>
        <v>0</v>
      </c>
      <c r="S385" s="97"/>
      <c r="T385" s="257">
        <f>S385*H385</f>
        <v>0</v>
      </c>
      <c r="U385" s="257">
        <v>0</v>
      </c>
      <c r="V385" s="257">
        <f>U385*H385</f>
        <v>0</v>
      </c>
      <c r="W385" s="257">
        <v>0</v>
      </c>
      <c r="X385" s="258">
        <f>W385*H385</f>
        <v>0</v>
      </c>
      <c r="Y385" s="38"/>
      <c r="Z385" s="38"/>
      <c r="AA385" s="38"/>
      <c r="AB385" s="38"/>
      <c r="AC385" s="38"/>
      <c r="AD385" s="38"/>
      <c r="AE385" s="38"/>
      <c r="AR385" s="259" t="s">
        <v>169</v>
      </c>
      <c r="AT385" s="259" t="s">
        <v>165</v>
      </c>
      <c r="AU385" s="259" t="s">
        <v>137</v>
      </c>
      <c r="AY385" s="17" t="s">
        <v>163</v>
      </c>
      <c r="BE385" s="260">
        <f>IF(O385="základná",K385,0)</f>
        <v>0</v>
      </c>
      <c r="BF385" s="260">
        <f>IF(O385="znížená",K385,0)</f>
        <v>0</v>
      </c>
      <c r="BG385" s="260">
        <f>IF(O385="zákl. prenesená",K385,0)</f>
        <v>0</v>
      </c>
      <c r="BH385" s="260">
        <f>IF(O385="zníž. prenesená",K385,0)</f>
        <v>0</v>
      </c>
      <c r="BI385" s="260">
        <f>IF(O385="nulová",K385,0)</f>
        <v>0</v>
      </c>
      <c r="BJ385" s="17" t="s">
        <v>137</v>
      </c>
      <c r="BK385" s="261">
        <f>ROUND(P385*H385,3)</f>
        <v>0</v>
      </c>
      <c r="BL385" s="17" t="s">
        <v>169</v>
      </c>
      <c r="BM385" s="259" t="s">
        <v>558</v>
      </c>
    </row>
    <row r="386" s="2" customFormat="1" ht="24.15" customHeight="1">
      <c r="A386" s="38"/>
      <c r="B386" s="39"/>
      <c r="C386" s="247" t="s">
        <v>559</v>
      </c>
      <c r="D386" s="247" t="s">
        <v>165</v>
      </c>
      <c r="E386" s="248" t="s">
        <v>560</v>
      </c>
      <c r="F386" s="249" t="s">
        <v>561</v>
      </c>
      <c r="G386" s="250" t="s">
        <v>474</v>
      </c>
      <c r="H386" s="251">
        <v>1</v>
      </c>
      <c r="I386" s="252"/>
      <c r="J386" s="252"/>
      <c r="K386" s="251">
        <f>ROUND(P386*H386,3)</f>
        <v>0</v>
      </c>
      <c r="L386" s="253"/>
      <c r="M386" s="44"/>
      <c r="N386" s="254" t="s">
        <v>1</v>
      </c>
      <c r="O386" s="255" t="s">
        <v>41</v>
      </c>
      <c r="P386" s="256">
        <f>I386+J386</f>
        <v>0</v>
      </c>
      <c r="Q386" s="256">
        <f>ROUND(I386*H386,3)</f>
        <v>0</v>
      </c>
      <c r="R386" s="256">
        <f>ROUND(J386*H386,3)</f>
        <v>0</v>
      </c>
      <c r="S386" s="97"/>
      <c r="T386" s="257">
        <f>S386*H386</f>
        <v>0</v>
      </c>
      <c r="U386" s="257">
        <v>0</v>
      </c>
      <c r="V386" s="257">
        <f>U386*H386</f>
        <v>0</v>
      </c>
      <c r="W386" s="257">
        <v>0</v>
      </c>
      <c r="X386" s="258">
        <f>W386*H386</f>
        <v>0</v>
      </c>
      <c r="Y386" s="38"/>
      <c r="Z386" s="38"/>
      <c r="AA386" s="38"/>
      <c r="AB386" s="38"/>
      <c r="AC386" s="38"/>
      <c r="AD386" s="38"/>
      <c r="AE386" s="38"/>
      <c r="AR386" s="259" t="s">
        <v>169</v>
      </c>
      <c r="AT386" s="259" t="s">
        <v>165</v>
      </c>
      <c r="AU386" s="259" t="s">
        <v>137</v>
      </c>
      <c r="AY386" s="17" t="s">
        <v>163</v>
      </c>
      <c r="BE386" s="260">
        <f>IF(O386="základná",K386,0)</f>
        <v>0</v>
      </c>
      <c r="BF386" s="260">
        <f>IF(O386="znížená",K386,0)</f>
        <v>0</v>
      </c>
      <c r="BG386" s="260">
        <f>IF(O386="zákl. prenesená",K386,0)</f>
        <v>0</v>
      </c>
      <c r="BH386" s="260">
        <f>IF(O386="zníž. prenesená",K386,0)</f>
        <v>0</v>
      </c>
      <c r="BI386" s="260">
        <f>IF(O386="nulová",K386,0)</f>
        <v>0</v>
      </c>
      <c r="BJ386" s="17" t="s">
        <v>137</v>
      </c>
      <c r="BK386" s="261">
        <f>ROUND(P386*H386,3)</f>
        <v>0</v>
      </c>
      <c r="BL386" s="17" t="s">
        <v>169</v>
      </c>
      <c r="BM386" s="259" t="s">
        <v>562</v>
      </c>
    </row>
    <row r="387" s="2" customFormat="1" ht="24.15" customHeight="1">
      <c r="A387" s="38"/>
      <c r="B387" s="39"/>
      <c r="C387" s="247" t="s">
        <v>563</v>
      </c>
      <c r="D387" s="247" t="s">
        <v>165</v>
      </c>
      <c r="E387" s="248" t="s">
        <v>564</v>
      </c>
      <c r="F387" s="249" t="s">
        <v>565</v>
      </c>
      <c r="G387" s="250" t="s">
        <v>474</v>
      </c>
      <c r="H387" s="251">
        <v>1</v>
      </c>
      <c r="I387" s="252"/>
      <c r="J387" s="252"/>
      <c r="K387" s="251">
        <f>ROUND(P387*H387,3)</f>
        <v>0</v>
      </c>
      <c r="L387" s="253"/>
      <c r="M387" s="44"/>
      <c r="N387" s="254" t="s">
        <v>1</v>
      </c>
      <c r="O387" s="255" t="s">
        <v>41</v>
      </c>
      <c r="P387" s="256">
        <f>I387+J387</f>
        <v>0</v>
      </c>
      <c r="Q387" s="256">
        <f>ROUND(I387*H387,3)</f>
        <v>0</v>
      </c>
      <c r="R387" s="256">
        <f>ROUND(J387*H387,3)</f>
        <v>0</v>
      </c>
      <c r="S387" s="97"/>
      <c r="T387" s="257">
        <f>S387*H387</f>
        <v>0</v>
      </c>
      <c r="U387" s="257">
        <v>0</v>
      </c>
      <c r="V387" s="257">
        <f>U387*H387</f>
        <v>0</v>
      </c>
      <c r="W387" s="257">
        <v>0</v>
      </c>
      <c r="X387" s="258">
        <f>W387*H387</f>
        <v>0</v>
      </c>
      <c r="Y387" s="38"/>
      <c r="Z387" s="38"/>
      <c r="AA387" s="38"/>
      <c r="AB387" s="38"/>
      <c r="AC387" s="38"/>
      <c r="AD387" s="38"/>
      <c r="AE387" s="38"/>
      <c r="AR387" s="259" t="s">
        <v>169</v>
      </c>
      <c r="AT387" s="259" t="s">
        <v>165</v>
      </c>
      <c r="AU387" s="259" t="s">
        <v>137</v>
      </c>
      <c r="AY387" s="17" t="s">
        <v>163</v>
      </c>
      <c r="BE387" s="260">
        <f>IF(O387="základná",K387,0)</f>
        <v>0</v>
      </c>
      <c r="BF387" s="260">
        <f>IF(O387="znížená",K387,0)</f>
        <v>0</v>
      </c>
      <c r="BG387" s="260">
        <f>IF(O387="zákl. prenesená",K387,0)</f>
        <v>0</v>
      </c>
      <c r="BH387" s="260">
        <f>IF(O387="zníž. prenesená",K387,0)</f>
        <v>0</v>
      </c>
      <c r="BI387" s="260">
        <f>IF(O387="nulová",K387,0)</f>
        <v>0</v>
      </c>
      <c r="BJ387" s="17" t="s">
        <v>137</v>
      </c>
      <c r="BK387" s="261">
        <f>ROUND(P387*H387,3)</f>
        <v>0</v>
      </c>
      <c r="BL387" s="17" t="s">
        <v>169</v>
      </c>
      <c r="BM387" s="259" t="s">
        <v>566</v>
      </c>
    </row>
    <row r="388" s="2" customFormat="1" ht="55.5" customHeight="1">
      <c r="A388" s="38"/>
      <c r="B388" s="39"/>
      <c r="C388" s="247" t="s">
        <v>567</v>
      </c>
      <c r="D388" s="247" t="s">
        <v>165</v>
      </c>
      <c r="E388" s="248" t="s">
        <v>568</v>
      </c>
      <c r="F388" s="249" t="s">
        <v>569</v>
      </c>
      <c r="G388" s="250" t="s">
        <v>234</v>
      </c>
      <c r="H388" s="251">
        <v>1</v>
      </c>
      <c r="I388" s="252"/>
      <c r="J388" s="252"/>
      <c r="K388" s="251">
        <f>ROUND(P388*H388,3)</f>
        <v>0</v>
      </c>
      <c r="L388" s="253"/>
      <c r="M388" s="44"/>
      <c r="N388" s="254" t="s">
        <v>1</v>
      </c>
      <c r="O388" s="255" t="s">
        <v>41</v>
      </c>
      <c r="P388" s="256">
        <f>I388+J388</f>
        <v>0</v>
      </c>
      <c r="Q388" s="256">
        <f>ROUND(I388*H388,3)</f>
        <v>0</v>
      </c>
      <c r="R388" s="256">
        <f>ROUND(J388*H388,3)</f>
        <v>0</v>
      </c>
      <c r="S388" s="97"/>
      <c r="T388" s="257">
        <f>S388*H388</f>
        <v>0</v>
      </c>
      <c r="U388" s="257">
        <v>0</v>
      </c>
      <c r="V388" s="257">
        <f>U388*H388</f>
        <v>0</v>
      </c>
      <c r="W388" s="257">
        <v>0</v>
      </c>
      <c r="X388" s="258">
        <f>W388*H388</f>
        <v>0</v>
      </c>
      <c r="Y388" s="38"/>
      <c r="Z388" s="38"/>
      <c r="AA388" s="38"/>
      <c r="AB388" s="38"/>
      <c r="AC388" s="38"/>
      <c r="AD388" s="38"/>
      <c r="AE388" s="38"/>
      <c r="AR388" s="259" t="s">
        <v>169</v>
      </c>
      <c r="AT388" s="259" t="s">
        <v>165</v>
      </c>
      <c r="AU388" s="259" t="s">
        <v>137</v>
      </c>
      <c r="AY388" s="17" t="s">
        <v>163</v>
      </c>
      <c r="BE388" s="260">
        <f>IF(O388="základná",K388,0)</f>
        <v>0</v>
      </c>
      <c r="BF388" s="260">
        <f>IF(O388="znížená",K388,0)</f>
        <v>0</v>
      </c>
      <c r="BG388" s="260">
        <f>IF(O388="zákl. prenesená",K388,0)</f>
        <v>0</v>
      </c>
      <c r="BH388" s="260">
        <f>IF(O388="zníž. prenesená",K388,0)</f>
        <v>0</v>
      </c>
      <c r="BI388" s="260">
        <f>IF(O388="nulová",K388,0)</f>
        <v>0</v>
      </c>
      <c r="BJ388" s="17" t="s">
        <v>137</v>
      </c>
      <c r="BK388" s="261">
        <f>ROUND(P388*H388,3)</f>
        <v>0</v>
      </c>
      <c r="BL388" s="17" t="s">
        <v>169</v>
      </c>
      <c r="BM388" s="259" t="s">
        <v>570</v>
      </c>
    </row>
    <row r="389" s="2" customFormat="1" ht="44.25" customHeight="1">
      <c r="A389" s="38"/>
      <c r="B389" s="39"/>
      <c r="C389" s="247" t="s">
        <v>352</v>
      </c>
      <c r="D389" s="247" t="s">
        <v>165</v>
      </c>
      <c r="E389" s="248" t="s">
        <v>571</v>
      </c>
      <c r="F389" s="249" t="s">
        <v>572</v>
      </c>
      <c r="G389" s="250" t="s">
        <v>168</v>
      </c>
      <c r="H389" s="251">
        <v>6.0179999999999998</v>
      </c>
      <c r="I389" s="252"/>
      <c r="J389" s="252"/>
      <c r="K389" s="251">
        <f>ROUND(P389*H389,3)</f>
        <v>0</v>
      </c>
      <c r="L389" s="253"/>
      <c r="M389" s="44"/>
      <c r="N389" s="254" t="s">
        <v>1</v>
      </c>
      <c r="O389" s="255" t="s">
        <v>41</v>
      </c>
      <c r="P389" s="256">
        <f>I389+J389</f>
        <v>0</v>
      </c>
      <c r="Q389" s="256">
        <f>ROUND(I389*H389,3)</f>
        <v>0</v>
      </c>
      <c r="R389" s="256">
        <f>ROUND(J389*H389,3)</f>
        <v>0</v>
      </c>
      <c r="S389" s="97"/>
      <c r="T389" s="257">
        <f>S389*H389</f>
        <v>0</v>
      </c>
      <c r="U389" s="257">
        <v>0</v>
      </c>
      <c r="V389" s="257">
        <f>U389*H389</f>
        <v>0</v>
      </c>
      <c r="W389" s="257">
        <v>0</v>
      </c>
      <c r="X389" s="258">
        <f>W389*H389</f>
        <v>0</v>
      </c>
      <c r="Y389" s="38"/>
      <c r="Z389" s="38"/>
      <c r="AA389" s="38"/>
      <c r="AB389" s="38"/>
      <c r="AC389" s="38"/>
      <c r="AD389" s="38"/>
      <c r="AE389" s="38"/>
      <c r="AR389" s="259" t="s">
        <v>169</v>
      </c>
      <c r="AT389" s="259" t="s">
        <v>165</v>
      </c>
      <c r="AU389" s="259" t="s">
        <v>137</v>
      </c>
      <c r="AY389" s="17" t="s">
        <v>163</v>
      </c>
      <c r="BE389" s="260">
        <f>IF(O389="základná",K389,0)</f>
        <v>0</v>
      </c>
      <c r="BF389" s="260">
        <f>IF(O389="znížená",K389,0)</f>
        <v>0</v>
      </c>
      <c r="BG389" s="260">
        <f>IF(O389="zákl. prenesená",K389,0)</f>
        <v>0</v>
      </c>
      <c r="BH389" s="260">
        <f>IF(O389="zníž. prenesená",K389,0)</f>
        <v>0</v>
      </c>
      <c r="BI389" s="260">
        <f>IF(O389="nulová",K389,0)</f>
        <v>0</v>
      </c>
      <c r="BJ389" s="17" t="s">
        <v>137</v>
      </c>
      <c r="BK389" s="261">
        <f>ROUND(P389*H389,3)</f>
        <v>0</v>
      </c>
      <c r="BL389" s="17" t="s">
        <v>169</v>
      </c>
      <c r="BM389" s="259" t="s">
        <v>573</v>
      </c>
    </row>
    <row r="390" s="13" customFormat="1">
      <c r="A390" s="13"/>
      <c r="B390" s="262"/>
      <c r="C390" s="263"/>
      <c r="D390" s="264" t="s">
        <v>170</v>
      </c>
      <c r="E390" s="265" t="s">
        <v>1</v>
      </c>
      <c r="F390" s="266" t="s">
        <v>574</v>
      </c>
      <c r="G390" s="263"/>
      <c r="H390" s="267">
        <v>6.0179999999999998</v>
      </c>
      <c r="I390" s="268"/>
      <c r="J390" s="268"/>
      <c r="K390" s="263"/>
      <c r="L390" s="263"/>
      <c r="M390" s="269"/>
      <c r="N390" s="270"/>
      <c r="O390" s="271"/>
      <c r="P390" s="271"/>
      <c r="Q390" s="271"/>
      <c r="R390" s="271"/>
      <c r="S390" s="271"/>
      <c r="T390" s="271"/>
      <c r="U390" s="271"/>
      <c r="V390" s="271"/>
      <c r="W390" s="271"/>
      <c r="X390" s="272"/>
      <c r="Y390" s="13"/>
      <c r="Z390" s="13"/>
      <c r="AA390" s="13"/>
      <c r="AB390" s="13"/>
      <c r="AC390" s="13"/>
      <c r="AD390" s="13"/>
      <c r="AE390" s="13"/>
      <c r="AT390" s="273" t="s">
        <v>170</v>
      </c>
      <c r="AU390" s="273" t="s">
        <v>137</v>
      </c>
      <c r="AV390" s="13" t="s">
        <v>137</v>
      </c>
      <c r="AW390" s="13" t="s">
        <v>5</v>
      </c>
      <c r="AX390" s="13" t="s">
        <v>77</v>
      </c>
      <c r="AY390" s="273" t="s">
        <v>163</v>
      </c>
    </row>
    <row r="391" s="14" customFormat="1">
      <c r="A391" s="14"/>
      <c r="B391" s="274"/>
      <c r="C391" s="275"/>
      <c r="D391" s="264" t="s">
        <v>170</v>
      </c>
      <c r="E391" s="276" t="s">
        <v>1</v>
      </c>
      <c r="F391" s="277" t="s">
        <v>173</v>
      </c>
      <c r="G391" s="275"/>
      <c r="H391" s="278">
        <v>6.0179999999999998</v>
      </c>
      <c r="I391" s="279"/>
      <c r="J391" s="279"/>
      <c r="K391" s="275"/>
      <c r="L391" s="275"/>
      <c r="M391" s="280"/>
      <c r="N391" s="281"/>
      <c r="O391" s="282"/>
      <c r="P391" s="282"/>
      <c r="Q391" s="282"/>
      <c r="R391" s="282"/>
      <c r="S391" s="282"/>
      <c r="T391" s="282"/>
      <c r="U391" s="282"/>
      <c r="V391" s="282"/>
      <c r="W391" s="282"/>
      <c r="X391" s="283"/>
      <c r="Y391" s="14"/>
      <c r="Z391" s="14"/>
      <c r="AA391" s="14"/>
      <c r="AB391" s="14"/>
      <c r="AC391" s="14"/>
      <c r="AD391" s="14"/>
      <c r="AE391" s="14"/>
      <c r="AT391" s="284" t="s">
        <v>170</v>
      </c>
      <c r="AU391" s="284" t="s">
        <v>137</v>
      </c>
      <c r="AV391" s="14" t="s">
        <v>169</v>
      </c>
      <c r="AW391" s="14" t="s">
        <v>5</v>
      </c>
      <c r="AX391" s="14" t="s">
        <v>85</v>
      </c>
      <c r="AY391" s="284" t="s">
        <v>163</v>
      </c>
    </row>
    <row r="392" s="2" customFormat="1" ht="49.05" customHeight="1">
      <c r="A392" s="38"/>
      <c r="B392" s="39"/>
      <c r="C392" s="247" t="s">
        <v>575</v>
      </c>
      <c r="D392" s="247" t="s">
        <v>165</v>
      </c>
      <c r="E392" s="248" t="s">
        <v>576</v>
      </c>
      <c r="F392" s="249" t="s">
        <v>577</v>
      </c>
      <c r="G392" s="250" t="s">
        <v>213</v>
      </c>
      <c r="H392" s="251">
        <v>198.72</v>
      </c>
      <c r="I392" s="252"/>
      <c r="J392" s="252"/>
      <c r="K392" s="251">
        <f>ROUND(P392*H392,3)</f>
        <v>0</v>
      </c>
      <c r="L392" s="253"/>
      <c r="M392" s="44"/>
      <c r="N392" s="254" t="s">
        <v>1</v>
      </c>
      <c r="O392" s="255" t="s">
        <v>41</v>
      </c>
      <c r="P392" s="256">
        <f>I392+J392</f>
        <v>0</v>
      </c>
      <c r="Q392" s="256">
        <f>ROUND(I392*H392,3)</f>
        <v>0</v>
      </c>
      <c r="R392" s="256">
        <f>ROUND(J392*H392,3)</f>
        <v>0</v>
      </c>
      <c r="S392" s="97"/>
      <c r="T392" s="257">
        <f>S392*H392</f>
        <v>0</v>
      </c>
      <c r="U392" s="257">
        <v>0</v>
      </c>
      <c r="V392" s="257">
        <f>U392*H392</f>
        <v>0</v>
      </c>
      <c r="W392" s="257">
        <v>0</v>
      </c>
      <c r="X392" s="258">
        <f>W392*H392</f>
        <v>0</v>
      </c>
      <c r="Y392" s="38"/>
      <c r="Z392" s="38"/>
      <c r="AA392" s="38"/>
      <c r="AB392" s="38"/>
      <c r="AC392" s="38"/>
      <c r="AD392" s="38"/>
      <c r="AE392" s="38"/>
      <c r="AR392" s="259" t="s">
        <v>169</v>
      </c>
      <c r="AT392" s="259" t="s">
        <v>165</v>
      </c>
      <c r="AU392" s="259" t="s">
        <v>137</v>
      </c>
      <c r="AY392" s="17" t="s">
        <v>163</v>
      </c>
      <c r="BE392" s="260">
        <f>IF(O392="základná",K392,0)</f>
        <v>0</v>
      </c>
      <c r="BF392" s="260">
        <f>IF(O392="znížená",K392,0)</f>
        <v>0</v>
      </c>
      <c r="BG392" s="260">
        <f>IF(O392="zákl. prenesená",K392,0)</f>
        <v>0</v>
      </c>
      <c r="BH392" s="260">
        <f>IF(O392="zníž. prenesená",K392,0)</f>
        <v>0</v>
      </c>
      <c r="BI392" s="260">
        <f>IF(O392="nulová",K392,0)</f>
        <v>0</v>
      </c>
      <c r="BJ392" s="17" t="s">
        <v>137</v>
      </c>
      <c r="BK392" s="261">
        <f>ROUND(P392*H392,3)</f>
        <v>0</v>
      </c>
      <c r="BL392" s="17" t="s">
        <v>169</v>
      </c>
      <c r="BM392" s="259" t="s">
        <v>578</v>
      </c>
    </row>
    <row r="393" s="13" customFormat="1">
      <c r="A393" s="13"/>
      <c r="B393" s="262"/>
      <c r="C393" s="263"/>
      <c r="D393" s="264" t="s">
        <v>170</v>
      </c>
      <c r="E393" s="265" t="s">
        <v>1</v>
      </c>
      <c r="F393" s="266" t="s">
        <v>579</v>
      </c>
      <c r="G393" s="263"/>
      <c r="H393" s="267">
        <v>106.41</v>
      </c>
      <c r="I393" s="268"/>
      <c r="J393" s="268"/>
      <c r="K393" s="263"/>
      <c r="L393" s="263"/>
      <c r="M393" s="269"/>
      <c r="N393" s="270"/>
      <c r="O393" s="271"/>
      <c r="P393" s="271"/>
      <c r="Q393" s="271"/>
      <c r="R393" s="271"/>
      <c r="S393" s="271"/>
      <c r="T393" s="271"/>
      <c r="U393" s="271"/>
      <c r="V393" s="271"/>
      <c r="W393" s="271"/>
      <c r="X393" s="272"/>
      <c r="Y393" s="13"/>
      <c r="Z393" s="13"/>
      <c r="AA393" s="13"/>
      <c r="AB393" s="13"/>
      <c r="AC393" s="13"/>
      <c r="AD393" s="13"/>
      <c r="AE393" s="13"/>
      <c r="AT393" s="273" t="s">
        <v>170</v>
      </c>
      <c r="AU393" s="273" t="s">
        <v>137</v>
      </c>
      <c r="AV393" s="13" t="s">
        <v>137</v>
      </c>
      <c r="AW393" s="13" t="s">
        <v>5</v>
      </c>
      <c r="AX393" s="13" t="s">
        <v>77</v>
      </c>
      <c r="AY393" s="273" t="s">
        <v>163</v>
      </c>
    </row>
    <row r="394" s="13" customFormat="1">
      <c r="A394" s="13"/>
      <c r="B394" s="262"/>
      <c r="C394" s="263"/>
      <c r="D394" s="264" t="s">
        <v>170</v>
      </c>
      <c r="E394" s="265" t="s">
        <v>1</v>
      </c>
      <c r="F394" s="266" t="s">
        <v>580</v>
      </c>
      <c r="G394" s="263"/>
      <c r="H394" s="267">
        <v>92.310000000000002</v>
      </c>
      <c r="I394" s="268"/>
      <c r="J394" s="268"/>
      <c r="K394" s="263"/>
      <c r="L394" s="263"/>
      <c r="M394" s="269"/>
      <c r="N394" s="270"/>
      <c r="O394" s="271"/>
      <c r="P394" s="271"/>
      <c r="Q394" s="271"/>
      <c r="R394" s="271"/>
      <c r="S394" s="271"/>
      <c r="T394" s="271"/>
      <c r="U394" s="271"/>
      <c r="V394" s="271"/>
      <c r="W394" s="271"/>
      <c r="X394" s="272"/>
      <c r="Y394" s="13"/>
      <c r="Z394" s="13"/>
      <c r="AA394" s="13"/>
      <c r="AB394" s="13"/>
      <c r="AC394" s="13"/>
      <c r="AD394" s="13"/>
      <c r="AE394" s="13"/>
      <c r="AT394" s="273" t="s">
        <v>170</v>
      </c>
      <c r="AU394" s="273" t="s">
        <v>137</v>
      </c>
      <c r="AV394" s="13" t="s">
        <v>137</v>
      </c>
      <c r="AW394" s="13" t="s">
        <v>5</v>
      </c>
      <c r="AX394" s="13" t="s">
        <v>77</v>
      </c>
      <c r="AY394" s="273" t="s">
        <v>163</v>
      </c>
    </row>
    <row r="395" s="14" customFormat="1">
      <c r="A395" s="14"/>
      <c r="B395" s="274"/>
      <c r="C395" s="275"/>
      <c r="D395" s="264" t="s">
        <v>170</v>
      </c>
      <c r="E395" s="276" t="s">
        <v>1</v>
      </c>
      <c r="F395" s="277" t="s">
        <v>173</v>
      </c>
      <c r="G395" s="275"/>
      <c r="H395" s="278">
        <v>198.72</v>
      </c>
      <c r="I395" s="279"/>
      <c r="J395" s="279"/>
      <c r="K395" s="275"/>
      <c r="L395" s="275"/>
      <c r="M395" s="280"/>
      <c r="N395" s="281"/>
      <c r="O395" s="282"/>
      <c r="P395" s="282"/>
      <c r="Q395" s="282"/>
      <c r="R395" s="282"/>
      <c r="S395" s="282"/>
      <c r="T395" s="282"/>
      <c r="U395" s="282"/>
      <c r="V395" s="282"/>
      <c r="W395" s="282"/>
      <c r="X395" s="283"/>
      <c r="Y395" s="14"/>
      <c r="Z395" s="14"/>
      <c r="AA395" s="14"/>
      <c r="AB395" s="14"/>
      <c r="AC395" s="14"/>
      <c r="AD395" s="14"/>
      <c r="AE395" s="14"/>
      <c r="AT395" s="284" t="s">
        <v>170</v>
      </c>
      <c r="AU395" s="284" t="s">
        <v>137</v>
      </c>
      <c r="AV395" s="14" t="s">
        <v>169</v>
      </c>
      <c r="AW395" s="14" t="s">
        <v>5</v>
      </c>
      <c r="AX395" s="14" t="s">
        <v>85</v>
      </c>
      <c r="AY395" s="284" t="s">
        <v>163</v>
      </c>
    </row>
    <row r="396" s="2" customFormat="1" ht="24.15" customHeight="1">
      <c r="A396" s="38"/>
      <c r="B396" s="39"/>
      <c r="C396" s="247" t="s">
        <v>357</v>
      </c>
      <c r="D396" s="247" t="s">
        <v>165</v>
      </c>
      <c r="E396" s="248" t="s">
        <v>581</v>
      </c>
      <c r="F396" s="249" t="s">
        <v>582</v>
      </c>
      <c r="G396" s="250" t="s">
        <v>234</v>
      </c>
      <c r="H396" s="251">
        <v>30</v>
      </c>
      <c r="I396" s="252"/>
      <c r="J396" s="252"/>
      <c r="K396" s="251">
        <f>ROUND(P396*H396,3)</f>
        <v>0</v>
      </c>
      <c r="L396" s="253"/>
      <c r="M396" s="44"/>
      <c r="N396" s="254" t="s">
        <v>1</v>
      </c>
      <c r="O396" s="255" t="s">
        <v>41</v>
      </c>
      <c r="P396" s="256">
        <f>I396+J396</f>
        <v>0</v>
      </c>
      <c r="Q396" s="256">
        <f>ROUND(I396*H396,3)</f>
        <v>0</v>
      </c>
      <c r="R396" s="256">
        <f>ROUND(J396*H396,3)</f>
        <v>0</v>
      </c>
      <c r="S396" s="97"/>
      <c r="T396" s="257">
        <f>S396*H396</f>
        <v>0</v>
      </c>
      <c r="U396" s="257">
        <v>0</v>
      </c>
      <c r="V396" s="257">
        <f>U396*H396</f>
        <v>0</v>
      </c>
      <c r="W396" s="257">
        <v>0</v>
      </c>
      <c r="X396" s="258">
        <f>W396*H396</f>
        <v>0</v>
      </c>
      <c r="Y396" s="38"/>
      <c r="Z396" s="38"/>
      <c r="AA396" s="38"/>
      <c r="AB396" s="38"/>
      <c r="AC396" s="38"/>
      <c r="AD396" s="38"/>
      <c r="AE396" s="38"/>
      <c r="AR396" s="259" t="s">
        <v>169</v>
      </c>
      <c r="AT396" s="259" t="s">
        <v>165</v>
      </c>
      <c r="AU396" s="259" t="s">
        <v>137</v>
      </c>
      <c r="AY396" s="17" t="s">
        <v>163</v>
      </c>
      <c r="BE396" s="260">
        <f>IF(O396="základná",K396,0)</f>
        <v>0</v>
      </c>
      <c r="BF396" s="260">
        <f>IF(O396="znížená",K396,0)</f>
        <v>0</v>
      </c>
      <c r="BG396" s="260">
        <f>IF(O396="zákl. prenesená",K396,0)</f>
        <v>0</v>
      </c>
      <c r="BH396" s="260">
        <f>IF(O396="zníž. prenesená",K396,0)</f>
        <v>0</v>
      </c>
      <c r="BI396" s="260">
        <f>IF(O396="nulová",K396,0)</f>
        <v>0</v>
      </c>
      <c r="BJ396" s="17" t="s">
        <v>137</v>
      </c>
      <c r="BK396" s="261">
        <f>ROUND(P396*H396,3)</f>
        <v>0</v>
      </c>
      <c r="BL396" s="17" t="s">
        <v>169</v>
      </c>
      <c r="BM396" s="259" t="s">
        <v>583</v>
      </c>
    </row>
    <row r="397" s="2" customFormat="1" ht="24.15" customHeight="1">
      <c r="A397" s="38"/>
      <c r="B397" s="39"/>
      <c r="C397" s="247" t="s">
        <v>584</v>
      </c>
      <c r="D397" s="247" t="s">
        <v>165</v>
      </c>
      <c r="E397" s="248" t="s">
        <v>585</v>
      </c>
      <c r="F397" s="249" t="s">
        <v>586</v>
      </c>
      <c r="G397" s="250" t="s">
        <v>234</v>
      </c>
      <c r="H397" s="251">
        <v>15</v>
      </c>
      <c r="I397" s="252"/>
      <c r="J397" s="252"/>
      <c r="K397" s="251">
        <f>ROUND(P397*H397,3)</f>
        <v>0</v>
      </c>
      <c r="L397" s="253"/>
      <c r="M397" s="44"/>
      <c r="N397" s="254" t="s">
        <v>1</v>
      </c>
      <c r="O397" s="255" t="s">
        <v>41</v>
      </c>
      <c r="P397" s="256">
        <f>I397+J397</f>
        <v>0</v>
      </c>
      <c r="Q397" s="256">
        <f>ROUND(I397*H397,3)</f>
        <v>0</v>
      </c>
      <c r="R397" s="256">
        <f>ROUND(J397*H397,3)</f>
        <v>0</v>
      </c>
      <c r="S397" s="97"/>
      <c r="T397" s="257">
        <f>S397*H397</f>
        <v>0</v>
      </c>
      <c r="U397" s="257">
        <v>0</v>
      </c>
      <c r="V397" s="257">
        <f>U397*H397</f>
        <v>0</v>
      </c>
      <c r="W397" s="257">
        <v>0</v>
      </c>
      <c r="X397" s="258">
        <f>W397*H397</f>
        <v>0</v>
      </c>
      <c r="Y397" s="38"/>
      <c r="Z397" s="38"/>
      <c r="AA397" s="38"/>
      <c r="AB397" s="38"/>
      <c r="AC397" s="38"/>
      <c r="AD397" s="38"/>
      <c r="AE397" s="38"/>
      <c r="AR397" s="259" t="s">
        <v>169</v>
      </c>
      <c r="AT397" s="259" t="s">
        <v>165</v>
      </c>
      <c r="AU397" s="259" t="s">
        <v>137</v>
      </c>
      <c r="AY397" s="17" t="s">
        <v>163</v>
      </c>
      <c r="BE397" s="260">
        <f>IF(O397="základná",K397,0)</f>
        <v>0</v>
      </c>
      <c r="BF397" s="260">
        <f>IF(O397="znížená",K397,0)</f>
        <v>0</v>
      </c>
      <c r="BG397" s="260">
        <f>IF(O397="zákl. prenesená",K397,0)</f>
        <v>0</v>
      </c>
      <c r="BH397" s="260">
        <f>IF(O397="zníž. prenesená",K397,0)</f>
        <v>0</v>
      </c>
      <c r="BI397" s="260">
        <f>IF(O397="nulová",K397,0)</f>
        <v>0</v>
      </c>
      <c r="BJ397" s="17" t="s">
        <v>137</v>
      </c>
      <c r="BK397" s="261">
        <f>ROUND(P397*H397,3)</f>
        <v>0</v>
      </c>
      <c r="BL397" s="17" t="s">
        <v>169</v>
      </c>
      <c r="BM397" s="259" t="s">
        <v>587</v>
      </c>
    </row>
    <row r="398" s="13" customFormat="1">
      <c r="A398" s="13"/>
      <c r="B398" s="262"/>
      <c r="C398" s="263"/>
      <c r="D398" s="264" t="s">
        <v>170</v>
      </c>
      <c r="E398" s="265" t="s">
        <v>1</v>
      </c>
      <c r="F398" s="266" t="s">
        <v>588</v>
      </c>
      <c r="G398" s="263"/>
      <c r="H398" s="267">
        <v>15</v>
      </c>
      <c r="I398" s="268"/>
      <c r="J398" s="268"/>
      <c r="K398" s="263"/>
      <c r="L398" s="263"/>
      <c r="M398" s="269"/>
      <c r="N398" s="270"/>
      <c r="O398" s="271"/>
      <c r="P398" s="271"/>
      <c r="Q398" s="271"/>
      <c r="R398" s="271"/>
      <c r="S398" s="271"/>
      <c r="T398" s="271"/>
      <c r="U398" s="271"/>
      <c r="V398" s="271"/>
      <c r="W398" s="271"/>
      <c r="X398" s="272"/>
      <c r="Y398" s="13"/>
      <c r="Z398" s="13"/>
      <c r="AA398" s="13"/>
      <c r="AB398" s="13"/>
      <c r="AC398" s="13"/>
      <c r="AD398" s="13"/>
      <c r="AE398" s="13"/>
      <c r="AT398" s="273" t="s">
        <v>170</v>
      </c>
      <c r="AU398" s="273" t="s">
        <v>137</v>
      </c>
      <c r="AV398" s="13" t="s">
        <v>137</v>
      </c>
      <c r="AW398" s="13" t="s">
        <v>5</v>
      </c>
      <c r="AX398" s="13" t="s">
        <v>77</v>
      </c>
      <c r="AY398" s="273" t="s">
        <v>163</v>
      </c>
    </row>
    <row r="399" s="14" customFormat="1">
      <c r="A399" s="14"/>
      <c r="B399" s="274"/>
      <c r="C399" s="275"/>
      <c r="D399" s="264" t="s">
        <v>170</v>
      </c>
      <c r="E399" s="276" t="s">
        <v>1</v>
      </c>
      <c r="F399" s="277" t="s">
        <v>173</v>
      </c>
      <c r="G399" s="275"/>
      <c r="H399" s="278">
        <v>15</v>
      </c>
      <c r="I399" s="279"/>
      <c r="J399" s="279"/>
      <c r="K399" s="275"/>
      <c r="L399" s="275"/>
      <c r="M399" s="280"/>
      <c r="N399" s="281"/>
      <c r="O399" s="282"/>
      <c r="P399" s="282"/>
      <c r="Q399" s="282"/>
      <c r="R399" s="282"/>
      <c r="S399" s="282"/>
      <c r="T399" s="282"/>
      <c r="U399" s="282"/>
      <c r="V399" s="282"/>
      <c r="W399" s="282"/>
      <c r="X399" s="283"/>
      <c r="Y399" s="14"/>
      <c r="Z399" s="14"/>
      <c r="AA399" s="14"/>
      <c r="AB399" s="14"/>
      <c r="AC399" s="14"/>
      <c r="AD399" s="14"/>
      <c r="AE399" s="14"/>
      <c r="AT399" s="284" t="s">
        <v>170</v>
      </c>
      <c r="AU399" s="284" t="s">
        <v>137</v>
      </c>
      <c r="AV399" s="14" t="s">
        <v>169</v>
      </c>
      <c r="AW399" s="14" t="s">
        <v>5</v>
      </c>
      <c r="AX399" s="14" t="s">
        <v>85</v>
      </c>
      <c r="AY399" s="284" t="s">
        <v>163</v>
      </c>
    </row>
    <row r="400" s="2" customFormat="1" ht="24.15" customHeight="1">
      <c r="A400" s="38"/>
      <c r="B400" s="39"/>
      <c r="C400" s="247" t="s">
        <v>361</v>
      </c>
      <c r="D400" s="247" t="s">
        <v>165</v>
      </c>
      <c r="E400" s="248" t="s">
        <v>589</v>
      </c>
      <c r="F400" s="249" t="s">
        <v>590</v>
      </c>
      <c r="G400" s="250" t="s">
        <v>234</v>
      </c>
      <c r="H400" s="251">
        <v>1</v>
      </c>
      <c r="I400" s="252"/>
      <c r="J400" s="252"/>
      <c r="K400" s="251">
        <f>ROUND(P400*H400,3)</f>
        <v>0</v>
      </c>
      <c r="L400" s="253"/>
      <c r="M400" s="44"/>
      <c r="N400" s="254" t="s">
        <v>1</v>
      </c>
      <c r="O400" s="255" t="s">
        <v>41</v>
      </c>
      <c r="P400" s="256">
        <f>I400+J400</f>
        <v>0</v>
      </c>
      <c r="Q400" s="256">
        <f>ROUND(I400*H400,3)</f>
        <v>0</v>
      </c>
      <c r="R400" s="256">
        <f>ROUND(J400*H400,3)</f>
        <v>0</v>
      </c>
      <c r="S400" s="97"/>
      <c r="T400" s="257">
        <f>S400*H400</f>
        <v>0</v>
      </c>
      <c r="U400" s="257">
        <v>0</v>
      </c>
      <c r="V400" s="257">
        <f>U400*H400</f>
        <v>0</v>
      </c>
      <c r="W400" s="257">
        <v>0</v>
      </c>
      <c r="X400" s="258">
        <f>W400*H400</f>
        <v>0</v>
      </c>
      <c r="Y400" s="38"/>
      <c r="Z400" s="38"/>
      <c r="AA400" s="38"/>
      <c r="AB400" s="38"/>
      <c r="AC400" s="38"/>
      <c r="AD400" s="38"/>
      <c r="AE400" s="38"/>
      <c r="AR400" s="259" t="s">
        <v>169</v>
      </c>
      <c r="AT400" s="259" t="s">
        <v>165</v>
      </c>
      <c r="AU400" s="259" t="s">
        <v>137</v>
      </c>
      <c r="AY400" s="17" t="s">
        <v>163</v>
      </c>
      <c r="BE400" s="260">
        <f>IF(O400="základná",K400,0)</f>
        <v>0</v>
      </c>
      <c r="BF400" s="260">
        <f>IF(O400="znížená",K400,0)</f>
        <v>0</v>
      </c>
      <c r="BG400" s="260">
        <f>IF(O400="zákl. prenesená",K400,0)</f>
        <v>0</v>
      </c>
      <c r="BH400" s="260">
        <f>IF(O400="zníž. prenesená",K400,0)</f>
        <v>0</v>
      </c>
      <c r="BI400" s="260">
        <f>IF(O400="nulová",K400,0)</f>
        <v>0</v>
      </c>
      <c r="BJ400" s="17" t="s">
        <v>137</v>
      </c>
      <c r="BK400" s="261">
        <f>ROUND(P400*H400,3)</f>
        <v>0</v>
      </c>
      <c r="BL400" s="17" t="s">
        <v>169</v>
      </c>
      <c r="BM400" s="259" t="s">
        <v>591</v>
      </c>
    </row>
    <row r="401" s="13" customFormat="1">
      <c r="A401" s="13"/>
      <c r="B401" s="262"/>
      <c r="C401" s="263"/>
      <c r="D401" s="264" t="s">
        <v>170</v>
      </c>
      <c r="E401" s="265" t="s">
        <v>1</v>
      </c>
      <c r="F401" s="266" t="s">
        <v>592</v>
      </c>
      <c r="G401" s="263"/>
      <c r="H401" s="267">
        <v>1</v>
      </c>
      <c r="I401" s="268"/>
      <c r="J401" s="268"/>
      <c r="K401" s="263"/>
      <c r="L401" s="263"/>
      <c r="M401" s="269"/>
      <c r="N401" s="270"/>
      <c r="O401" s="271"/>
      <c r="P401" s="271"/>
      <c r="Q401" s="271"/>
      <c r="R401" s="271"/>
      <c r="S401" s="271"/>
      <c r="T401" s="271"/>
      <c r="U401" s="271"/>
      <c r="V401" s="271"/>
      <c r="W401" s="271"/>
      <c r="X401" s="272"/>
      <c r="Y401" s="13"/>
      <c r="Z401" s="13"/>
      <c r="AA401" s="13"/>
      <c r="AB401" s="13"/>
      <c r="AC401" s="13"/>
      <c r="AD401" s="13"/>
      <c r="AE401" s="13"/>
      <c r="AT401" s="273" t="s">
        <v>170</v>
      </c>
      <c r="AU401" s="273" t="s">
        <v>137</v>
      </c>
      <c r="AV401" s="13" t="s">
        <v>137</v>
      </c>
      <c r="AW401" s="13" t="s">
        <v>5</v>
      </c>
      <c r="AX401" s="13" t="s">
        <v>77</v>
      </c>
      <c r="AY401" s="273" t="s">
        <v>163</v>
      </c>
    </row>
    <row r="402" s="14" customFormat="1">
      <c r="A402" s="14"/>
      <c r="B402" s="274"/>
      <c r="C402" s="275"/>
      <c r="D402" s="264" t="s">
        <v>170</v>
      </c>
      <c r="E402" s="276" t="s">
        <v>1</v>
      </c>
      <c r="F402" s="277" t="s">
        <v>173</v>
      </c>
      <c r="G402" s="275"/>
      <c r="H402" s="278">
        <v>1</v>
      </c>
      <c r="I402" s="279"/>
      <c r="J402" s="279"/>
      <c r="K402" s="275"/>
      <c r="L402" s="275"/>
      <c r="M402" s="280"/>
      <c r="N402" s="281"/>
      <c r="O402" s="282"/>
      <c r="P402" s="282"/>
      <c r="Q402" s="282"/>
      <c r="R402" s="282"/>
      <c r="S402" s="282"/>
      <c r="T402" s="282"/>
      <c r="U402" s="282"/>
      <c r="V402" s="282"/>
      <c r="W402" s="282"/>
      <c r="X402" s="283"/>
      <c r="Y402" s="14"/>
      <c r="Z402" s="14"/>
      <c r="AA402" s="14"/>
      <c r="AB402" s="14"/>
      <c r="AC402" s="14"/>
      <c r="AD402" s="14"/>
      <c r="AE402" s="14"/>
      <c r="AT402" s="284" t="s">
        <v>170</v>
      </c>
      <c r="AU402" s="284" t="s">
        <v>137</v>
      </c>
      <c r="AV402" s="14" t="s">
        <v>169</v>
      </c>
      <c r="AW402" s="14" t="s">
        <v>5</v>
      </c>
      <c r="AX402" s="14" t="s">
        <v>85</v>
      </c>
      <c r="AY402" s="284" t="s">
        <v>163</v>
      </c>
    </row>
    <row r="403" s="2" customFormat="1" ht="24.15" customHeight="1">
      <c r="A403" s="38"/>
      <c r="B403" s="39"/>
      <c r="C403" s="247" t="s">
        <v>593</v>
      </c>
      <c r="D403" s="247" t="s">
        <v>165</v>
      </c>
      <c r="E403" s="248" t="s">
        <v>594</v>
      </c>
      <c r="F403" s="249" t="s">
        <v>595</v>
      </c>
      <c r="G403" s="250" t="s">
        <v>234</v>
      </c>
      <c r="H403" s="251">
        <v>1</v>
      </c>
      <c r="I403" s="252"/>
      <c r="J403" s="252"/>
      <c r="K403" s="251">
        <f>ROUND(P403*H403,3)</f>
        <v>0</v>
      </c>
      <c r="L403" s="253"/>
      <c r="M403" s="44"/>
      <c r="N403" s="254" t="s">
        <v>1</v>
      </c>
      <c r="O403" s="255" t="s">
        <v>41</v>
      </c>
      <c r="P403" s="256">
        <f>I403+J403</f>
        <v>0</v>
      </c>
      <c r="Q403" s="256">
        <f>ROUND(I403*H403,3)</f>
        <v>0</v>
      </c>
      <c r="R403" s="256">
        <f>ROUND(J403*H403,3)</f>
        <v>0</v>
      </c>
      <c r="S403" s="97"/>
      <c r="T403" s="257">
        <f>S403*H403</f>
        <v>0</v>
      </c>
      <c r="U403" s="257">
        <v>0</v>
      </c>
      <c r="V403" s="257">
        <f>U403*H403</f>
        <v>0</v>
      </c>
      <c r="W403" s="257">
        <v>0</v>
      </c>
      <c r="X403" s="258">
        <f>W403*H403</f>
        <v>0</v>
      </c>
      <c r="Y403" s="38"/>
      <c r="Z403" s="38"/>
      <c r="AA403" s="38"/>
      <c r="AB403" s="38"/>
      <c r="AC403" s="38"/>
      <c r="AD403" s="38"/>
      <c r="AE403" s="38"/>
      <c r="AR403" s="259" t="s">
        <v>169</v>
      </c>
      <c r="AT403" s="259" t="s">
        <v>165</v>
      </c>
      <c r="AU403" s="259" t="s">
        <v>137</v>
      </c>
      <c r="AY403" s="17" t="s">
        <v>163</v>
      </c>
      <c r="BE403" s="260">
        <f>IF(O403="základná",K403,0)</f>
        <v>0</v>
      </c>
      <c r="BF403" s="260">
        <f>IF(O403="znížená",K403,0)</f>
        <v>0</v>
      </c>
      <c r="BG403" s="260">
        <f>IF(O403="zákl. prenesená",K403,0)</f>
        <v>0</v>
      </c>
      <c r="BH403" s="260">
        <f>IF(O403="zníž. prenesená",K403,0)</f>
        <v>0</v>
      </c>
      <c r="BI403" s="260">
        <f>IF(O403="nulová",K403,0)</f>
        <v>0</v>
      </c>
      <c r="BJ403" s="17" t="s">
        <v>137</v>
      </c>
      <c r="BK403" s="261">
        <f>ROUND(P403*H403,3)</f>
        <v>0</v>
      </c>
      <c r="BL403" s="17" t="s">
        <v>169</v>
      </c>
      <c r="BM403" s="259" t="s">
        <v>596</v>
      </c>
    </row>
    <row r="404" s="13" customFormat="1">
      <c r="A404" s="13"/>
      <c r="B404" s="262"/>
      <c r="C404" s="263"/>
      <c r="D404" s="264" t="s">
        <v>170</v>
      </c>
      <c r="E404" s="265" t="s">
        <v>1</v>
      </c>
      <c r="F404" s="266" t="s">
        <v>597</v>
      </c>
      <c r="G404" s="263"/>
      <c r="H404" s="267">
        <v>1</v>
      </c>
      <c r="I404" s="268"/>
      <c r="J404" s="268"/>
      <c r="K404" s="263"/>
      <c r="L404" s="263"/>
      <c r="M404" s="269"/>
      <c r="N404" s="270"/>
      <c r="O404" s="271"/>
      <c r="P404" s="271"/>
      <c r="Q404" s="271"/>
      <c r="R404" s="271"/>
      <c r="S404" s="271"/>
      <c r="T404" s="271"/>
      <c r="U404" s="271"/>
      <c r="V404" s="271"/>
      <c r="W404" s="271"/>
      <c r="X404" s="272"/>
      <c r="Y404" s="13"/>
      <c r="Z404" s="13"/>
      <c r="AA404" s="13"/>
      <c r="AB404" s="13"/>
      <c r="AC404" s="13"/>
      <c r="AD404" s="13"/>
      <c r="AE404" s="13"/>
      <c r="AT404" s="273" t="s">
        <v>170</v>
      </c>
      <c r="AU404" s="273" t="s">
        <v>137</v>
      </c>
      <c r="AV404" s="13" t="s">
        <v>137</v>
      </c>
      <c r="AW404" s="13" t="s">
        <v>5</v>
      </c>
      <c r="AX404" s="13" t="s">
        <v>77</v>
      </c>
      <c r="AY404" s="273" t="s">
        <v>163</v>
      </c>
    </row>
    <row r="405" s="14" customFormat="1">
      <c r="A405" s="14"/>
      <c r="B405" s="274"/>
      <c r="C405" s="275"/>
      <c r="D405" s="264" t="s">
        <v>170</v>
      </c>
      <c r="E405" s="276" t="s">
        <v>1</v>
      </c>
      <c r="F405" s="277" t="s">
        <v>173</v>
      </c>
      <c r="G405" s="275"/>
      <c r="H405" s="278">
        <v>1</v>
      </c>
      <c r="I405" s="279"/>
      <c r="J405" s="279"/>
      <c r="K405" s="275"/>
      <c r="L405" s="275"/>
      <c r="M405" s="280"/>
      <c r="N405" s="281"/>
      <c r="O405" s="282"/>
      <c r="P405" s="282"/>
      <c r="Q405" s="282"/>
      <c r="R405" s="282"/>
      <c r="S405" s="282"/>
      <c r="T405" s="282"/>
      <c r="U405" s="282"/>
      <c r="V405" s="282"/>
      <c r="W405" s="282"/>
      <c r="X405" s="283"/>
      <c r="Y405" s="14"/>
      <c r="Z405" s="14"/>
      <c r="AA405" s="14"/>
      <c r="AB405" s="14"/>
      <c r="AC405" s="14"/>
      <c r="AD405" s="14"/>
      <c r="AE405" s="14"/>
      <c r="AT405" s="284" t="s">
        <v>170</v>
      </c>
      <c r="AU405" s="284" t="s">
        <v>137</v>
      </c>
      <c r="AV405" s="14" t="s">
        <v>169</v>
      </c>
      <c r="AW405" s="14" t="s">
        <v>5</v>
      </c>
      <c r="AX405" s="14" t="s">
        <v>85</v>
      </c>
      <c r="AY405" s="284" t="s">
        <v>163</v>
      </c>
    </row>
    <row r="406" s="2" customFormat="1" ht="24.15" customHeight="1">
      <c r="A406" s="38"/>
      <c r="B406" s="39"/>
      <c r="C406" s="247" t="s">
        <v>367</v>
      </c>
      <c r="D406" s="247" t="s">
        <v>165</v>
      </c>
      <c r="E406" s="248" t="s">
        <v>598</v>
      </c>
      <c r="F406" s="249" t="s">
        <v>599</v>
      </c>
      <c r="G406" s="250" t="s">
        <v>213</v>
      </c>
      <c r="H406" s="251">
        <v>30</v>
      </c>
      <c r="I406" s="252"/>
      <c r="J406" s="252"/>
      <c r="K406" s="251">
        <f>ROUND(P406*H406,3)</f>
        <v>0</v>
      </c>
      <c r="L406" s="253"/>
      <c r="M406" s="44"/>
      <c r="N406" s="254" t="s">
        <v>1</v>
      </c>
      <c r="O406" s="255" t="s">
        <v>41</v>
      </c>
      <c r="P406" s="256">
        <f>I406+J406</f>
        <v>0</v>
      </c>
      <c r="Q406" s="256">
        <f>ROUND(I406*H406,3)</f>
        <v>0</v>
      </c>
      <c r="R406" s="256">
        <f>ROUND(J406*H406,3)</f>
        <v>0</v>
      </c>
      <c r="S406" s="97"/>
      <c r="T406" s="257">
        <f>S406*H406</f>
        <v>0</v>
      </c>
      <c r="U406" s="257">
        <v>0</v>
      </c>
      <c r="V406" s="257">
        <f>U406*H406</f>
        <v>0</v>
      </c>
      <c r="W406" s="257">
        <v>0</v>
      </c>
      <c r="X406" s="258">
        <f>W406*H406</f>
        <v>0</v>
      </c>
      <c r="Y406" s="38"/>
      <c r="Z406" s="38"/>
      <c r="AA406" s="38"/>
      <c r="AB406" s="38"/>
      <c r="AC406" s="38"/>
      <c r="AD406" s="38"/>
      <c r="AE406" s="38"/>
      <c r="AR406" s="259" t="s">
        <v>169</v>
      </c>
      <c r="AT406" s="259" t="s">
        <v>165</v>
      </c>
      <c r="AU406" s="259" t="s">
        <v>137</v>
      </c>
      <c r="AY406" s="17" t="s">
        <v>163</v>
      </c>
      <c r="BE406" s="260">
        <f>IF(O406="základná",K406,0)</f>
        <v>0</v>
      </c>
      <c r="BF406" s="260">
        <f>IF(O406="znížená",K406,0)</f>
        <v>0</v>
      </c>
      <c r="BG406" s="260">
        <f>IF(O406="zákl. prenesená",K406,0)</f>
        <v>0</v>
      </c>
      <c r="BH406" s="260">
        <f>IF(O406="zníž. prenesená",K406,0)</f>
        <v>0</v>
      </c>
      <c r="BI406" s="260">
        <f>IF(O406="nulová",K406,0)</f>
        <v>0</v>
      </c>
      <c r="BJ406" s="17" t="s">
        <v>137</v>
      </c>
      <c r="BK406" s="261">
        <f>ROUND(P406*H406,3)</f>
        <v>0</v>
      </c>
      <c r="BL406" s="17" t="s">
        <v>169</v>
      </c>
      <c r="BM406" s="259" t="s">
        <v>600</v>
      </c>
    </row>
    <row r="407" s="13" customFormat="1">
      <c r="A407" s="13"/>
      <c r="B407" s="262"/>
      <c r="C407" s="263"/>
      <c r="D407" s="264" t="s">
        <v>170</v>
      </c>
      <c r="E407" s="265" t="s">
        <v>1</v>
      </c>
      <c r="F407" s="266" t="s">
        <v>601</v>
      </c>
      <c r="G407" s="263"/>
      <c r="H407" s="267">
        <v>30</v>
      </c>
      <c r="I407" s="268"/>
      <c r="J407" s="268"/>
      <c r="K407" s="263"/>
      <c r="L407" s="263"/>
      <c r="M407" s="269"/>
      <c r="N407" s="270"/>
      <c r="O407" s="271"/>
      <c r="P407" s="271"/>
      <c r="Q407" s="271"/>
      <c r="R407" s="271"/>
      <c r="S407" s="271"/>
      <c r="T407" s="271"/>
      <c r="U407" s="271"/>
      <c r="V407" s="271"/>
      <c r="W407" s="271"/>
      <c r="X407" s="272"/>
      <c r="Y407" s="13"/>
      <c r="Z407" s="13"/>
      <c r="AA407" s="13"/>
      <c r="AB407" s="13"/>
      <c r="AC407" s="13"/>
      <c r="AD407" s="13"/>
      <c r="AE407" s="13"/>
      <c r="AT407" s="273" t="s">
        <v>170</v>
      </c>
      <c r="AU407" s="273" t="s">
        <v>137</v>
      </c>
      <c r="AV407" s="13" t="s">
        <v>137</v>
      </c>
      <c r="AW407" s="13" t="s">
        <v>5</v>
      </c>
      <c r="AX407" s="13" t="s">
        <v>77</v>
      </c>
      <c r="AY407" s="273" t="s">
        <v>163</v>
      </c>
    </row>
    <row r="408" s="14" customFormat="1">
      <c r="A408" s="14"/>
      <c r="B408" s="274"/>
      <c r="C408" s="275"/>
      <c r="D408" s="264" t="s">
        <v>170</v>
      </c>
      <c r="E408" s="276" t="s">
        <v>1</v>
      </c>
      <c r="F408" s="277" t="s">
        <v>173</v>
      </c>
      <c r="G408" s="275"/>
      <c r="H408" s="278">
        <v>30</v>
      </c>
      <c r="I408" s="279"/>
      <c r="J408" s="279"/>
      <c r="K408" s="275"/>
      <c r="L408" s="275"/>
      <c r="M408" s="280"/>
      <c r="N408" s="281"/>
      <c r="O408" s="282"/>
      <c r="P408" s="282"/>
      <c r="Q408" s="282"/>
      <c r="R408" s="282"/>
      <c r="S408" s="282"/>
      <c r="T408" s="282"/>
      <c r="U408" s="282"/>
      <c r="V408" s="282"/>
      <c r="W408" s="282"/>
      <c r="X408" s="283"/>
      <c r="Y408" s="14"/>
      <c r="Z408" s="14"/>
      <c r="AA408" s="14"/>
      <c r="AB408" s="14"/>
      <c r="AC408" s="14"/>
      <c r="AD408" s="14"/>
      <c r="AE408" s="14"/>
      <c r="AT408" s="284" t="s">
        <v>170</v>
      </c>
      <c r="AU408" s="284" t="s">
        <v>137</v>
      </c>
      <c r="AV408" s="14" t="s">
        <v>169</v>
      </c>
      <c r="AW408" s="14" t="s">
        <v>5</v>
      </c>
      <c r="AX408" s="14" t="s">
        <v>85</v>
      </c>
      <c r="AY408" s="284" t="s">
        <v>163</v>
      </c>
    </row>
    <row r="409" s="2" customFormat="1" ht="24.15" customHeight="1">
      <c r="A409" s="38"/>
      <c r="B409" s="39"/>
      <c r="C409" s="247" t="s">
        <v>602</v>
      </c>
      <c r="D409" s="247" t="s">
        <v>165</v>
      </c>
      <c r="E409" s="248" t="s">
        <v>603</v>
      </c>
      <c r="F409" s="249" t="s">
        <v>604</v>
      </c>
      <c r="G409" s="250" t="s">
        <v>213</v>
      </c>
      <c r="H409" s="251">
        <v>1</v>
      </c>
      <c r="I409" s="252"/>
      <c r="J409" s="252"/>
      <c r="K409" s="251">
        <f>ROUND(P409*H409,3)</f>
        <v>0</v>
      </c>
      <c r="L409" s="253"/>
      <c r="M409" s="44"/>
      <c r="N409" s="254" t="s">
        <v>1</v>
      </c>
      <c r="O409" s="255" t="s">
        <v>41</v>
      </c>
      <c r="P409" s="256">
        <f>I409+J409</f>
        <v>0</v>
      </c>
      <c r="Q409" s="256">
        <f>ROUND(I409*H409,3)</f>
        <v>0</v>
      </c>
      <c r="R409" s="256">
        <f>ROUND(J409*H409,3)</f>
        <v>0</v>
      </c>
      <c r="S409" s="97"/>
      <c r="T409" s="257">
        <f>S409*H409</f>
        <v>0</v>
      </c>
      <c r="U409" s="257">
        <v>0</v>
      </c>
      <c r="V409" s="257">
        <f>U409*H409</f>
        <v>0</v>
      </c>
      <c r="W409" s="257">
        <v>0</v>
      </c>
      <c r="X409" s="258">
        <f>W409*H409</f>
        <v>0</v>
      </c>
      <c r="Y409" s="38"/>
      <c r="Z409" s="38"/>
      <c r="AA409" s="38"/>
      <c r="AB409" s="38"/>
      <c r="AC409" s="38"/>
      <c r="AD409" s="38"/>
      <c r="AE409" s="38"/>
      <c r="AR409" s="259" t="s">
        <v>169</v>
      </c>
      <c r="AT409" s="259" t="s">
        <v>165</v>
      </c>
      <c r="AU409" s="259" t="s">
        <v>137</v>
      </c>
      <c r="AY409" s="17" t="s">
        <v>163</v>
      </c>
      <c r="BE409" s="260">
        <f>IF(O409="základná",K409,0)</f>
        <v>0</v>
      </c>
      <c r="BF409" s="260">
        <f>IF(O409="znížená",K409,0)</f>
        <v>0</v>
      </c>
      <c r="BG409" s="260">
        <f>IF(O409="zákl. prenesená",K409,0)</f>
        <v>0</v>
      </c>
      <c r="BH409" s="260">
        <f>IF(O409="zníž. prenesená",K409,0)</f>
        <v>0</v>
      </c>
      <c r="BI409" s="260">
        <f>IF(O409="nulová",K409,0)</f>
        <v>0</v>
      </c>
      <c r="BJ409" s="17" t="s">
        <v>137</v>
      </c>
      <c r="BK409" s="261">
        <f>ROUND(P409*H409,3)</f>
        <v>0</v>
      </c>
      <c r="BL409" s="17" t="s">
        <v>169</v>
      </c>
      <c r="BM409" s="259" t="s">
        <v>605</v>
      </c>
    </row>
    <row r="410" s="13" customFormat="1">
      <c r="A410" s="13"/>
      <c r="B410" s="262"/>
      <c r="C410" s="263"/>
      <c r="D410" s="264" t="s">
        <v>170</v>
      </c>
      <c r="E410" s="265" t="s">
        <v>1</v>
      </c>
      <c r="F410" s="266" t="s">
        <v>597</v>
      </c>
      <c r="G410" s="263"/>
      <c r="H410" s="267">
        <v>1</v>
      </c>
      <c r="I410" s="268"/>
      <c r="J410" s="268"/>
      <c r="K410" s="263"/>
      <c r="L410" s="263"/>
      <c r="M410" s="269"/>
      <c r="N410" s="270"/>
      <c r="O410" s="271"/>
      <c r="P410" s="271"/>
      <c r="Q410" s="271"/>
      <c r="R410" s="271"/>
      <c r="S410" s="271"/>
      <c r="T410" s="271"/>
      <c r="U410" s="271"/>
      <c r="V410" s="271"/>
      <c r="W410" s="271"/>
      <c r="X410" s="272"/>
      <c r="Y410" s="13"/>
      <c r="Z410" s="13"/>
      <c r="AA410" s="13"/>
      <c r="AB410" s="13"/>
      <c r="AC410" s="13"/>
      <c r="AD410" s="13"/>
      <c r="AE410" s="13"/>
      <c r="AT410" s="273" t="s">
        <v>170</v>
      </c>
      <c r="AU410" s="273" t="s">
        <v>137</v>
      </c>
      <c r="AV410" s="13" t="s">
        <v>137</v>
      </c>
      <c r="AW410" s="13" t="s">
        <v>5</v>
      </c>
      <c r="AX410" s="13" t="s">
        <v>77</v>
      </c>
      <c r="AY410" s="273" t="s">
        <v>163</v>
      </c>
    </row>
    <row r="411" s="14" customFormat="1">
      <c r="A411" s="14"/>
      <c r="B411" s="274"/>
      <c r="C411" s="275"/>
      <c r="D411" s="264" t="s">
        <v>170</v>
      </c>
      <c r="E411" s="276" t="s">
        <v>1</v>
      </c>
      <c r="F411" s="277" t="s">
        <v>173</v>
      </c>
      <c r="G411" s="275"/>
      <c r="H411" s="278">
        <v>1</v>
      </c>
      <c r="I411" s="279"/>
      <c r="J411" s="279"/>
      <c r="K411" s="275"/>
      <c r="L411" s="275"/>
      <c r="M411" s="280"/>
      <c r="N411" s="281"/>
      <c r="O411" s="282"/>
      <c r="P411" s="282"/>
      <c r="Q411" s="282"/>
      <c r="R411" s="282"/>
      <c r="S411" s="282"/>
      <c r="T411" s="282"/>
      <c r="U411" s="282"/>
      <c r="V411" s="282"/>
      <c r="W411" s="282"/>
      <c r="X411" s="283"/>
      <c r="Y411" s="14"/>
      <c r="Z411" s="14"/>
      <c r="AA411" s="14"/>
      <c r="AB411" s="14"/>
      <c r="AC411" s="14"/>
      <c r="AD411" s="14"/>
      <c r="AE411" s="14"/>
      <c r="AT411" s="284" t="s">
        <v>170</v>
      </c>
      <c r="AU411" s="284" t="s">
        <v>137</v>
      </c>
      <c r="AV411" s="14" t="s">
        <v>169</v>
      </c>
      <c r="AW411" s="14" t="s">
        <v>5</v>
      </c>
      <c r="AX411" s="14" t="s">
        <v>85</v>
      </c>
      <c r="AY411" s="284" t="s">
        <v>163</v>
      </c>
    </row>
    <row r="412" s="2" customFormat="1" ht="21.75" customHeight="1">
      <c r="A412" s="38"/>
      <c r="B412" s="39"/>
      <c r="C412" s="247" t="s">
        <v>372</v>
      </c>
      <c r="D412" s="247" t="s">
        <v>165</v>
      </c>
      <c r="E412" s="248" t="s">
        <v>606</v>
      </c>
      <c r="F412" s="249" t="s">
        <v>607</v>
      </c>
      <c r="G412" s="250" t="s">
        <v>213</v>
      </c>
      <c r="H412" s="251">
        <v>1</v>
      </c>
      <c r="I412" s="252"/>
      <c r="J412" s="252"/>
      <c r="K412" s="251">
        <f>ROUND(P412*H412,3)</f>
        <v>0</v>
      </c>
      <c r="L412" s="253"/>
      <c r="M412" s="44"/>
      <c r="N412" s="254" t="s">
        <v>1</v>
      </c>
      <c r="O412" s="255" t="s">
        <v>41</v>
      </c>
      <c r="P412" s="256">
        <f>I412+J412</f>
        <v>0</v>
      </c>
      <c r="Q412" s="256">
        <f>ROUND(I412*H412,3)</f>
        <v>0</v>
      </c>
      <c r="R412" s="256">
        <f>ROUND(J412*H412,3)</f>
        <v>0</v>
      </c>
      <c r="S412" s="97"/>
      <c r="T412" s="257">
        <f>S412*H412</f>
        <v>0</v>
      </c>
      <c r="U412" s="257">
        <v>0</v>
      </c>
      <c r="V412" s="257">
        <f>U412*H412</f>
        <v>0</v>
      </c>
      <c r="W412" s="257">
        <v>0</v>
      </c>
      <c r="X412" s="258">
        <f>W412*H412</f>
        <v>0</v>
      </c>
      <c r="Y412" s="38"/>
      <c r="Z412" s="38"/>
      <c r="AA412" s="38"/>
      <c r="AB412" s="38"/>
      <c r="AC412" s="38"/>
      <c r="AD412" s="38"/>
      <c r="AE412" s="38"/>
      <c r="AR412" s="259" t="s">
        <v>169</v>
      </c>
      <c r="AT412" s="259" t="s">
        <v>165</v>
      </c>
      <c r="AU412" s="259" t="s">
        <v>137</v>
      </c>
      <c r="AY412" s="17" t="s">
        <v>163</v>
      </c>
      <c r="BE412" s="260">
        <f>IF(O412="základná",K412,0)</f>
        <v>0</v>
      </c>
      <c r="BF412" s="260">
        <f>IF(O412="znížená",K412,0)</f>
        <v>0</v>
      </c>
      <c r="BG412" s="260">
        <f>IF(O412="zákl. prenesená",K412,0)</f>
        <v>0</v>
      </c>
      <c r="BH412" s="260">
        <f>IF(O412="zníž. prenesená",K412,0)</f>
        <v>0</v>
      </c>
      <c r="BI412" s="260">
        <f>IF(O412="nulová",K412,0)</f>
        <v>0</v>
      </c>
      <c r="BJ412" s="17" t="s">
        <v>137</v>
      </c>
      <c r="BK412" s="261">
        <f>ROUND(P412*H412,3)</f>
        <v>0</v>
      </c>
      <c r="BL412" s="17" t="s">
        <v>169</v>
      </c>
      <c r="BM412" s="259" t="s">
        <v>608</v>
      </c>
    </row>
    <row r="413" s="2" customFormat="1" ht="24.15" customHeight="1">
      <c r="A413" s="38"/>
      <c r="B413" s="39"/>
      <c r="C413" s="247" t="s">
        <v>609</v>
      </c>
      <c r="D413" s="247" t="s">
        <v>165</v>
      </c>
      <c r="E413" s="248" t="s">
        <v>610</v>
      </c>
      <c r="F413" s="249" t="s">
        <v>611</v>
      </c>
      <c r="G413" s="250" t="s">
        <v>213</v>
      </c>
      <c r="H413" s="251">
        <v>13</v>
      </c>
      <c r="I413" s="252"/>
      <c r="J413" s="252"/>
      <c r="K413" s="251">
        <f>ROUND(P413*H413,3)</f>
        <v>0</v>
      </c>
      <c r="L413" s="253"/>
      <c r="M413" s="44"/>
      <c r="N413" s="254" t="s">
        <v>1</v>
      </c>
      <c r="O413" s="255" t="s">
        <v>41</v>
      </c>
      <c r="P413" s="256">
        <f>I413+J413</f>
        <v>0</v>
      </c>
      <c r="Q413" s="256">
        <f>ROUND(I413*H413,3)</f>
        <v>0</v>
      </c>
      <c r="R413" s="256">
        <f>ROUND(J413*H413,3)</f>
        <v>0</v>
      </c>
      <c r="S413" s="97"/>
      <c r="T413" s="257">
        <f>S413*H413</f>
        <v>0</v>
      </c>
      <c r="U413" s="257">
        <v>0</v>
      </c>
      <c r="V413" s="257">
        <f>U413*H413</f>
        <v>0</v>
      </c>
      <c r="W413" s="257">
        <v>0</v>
      </c>
      <c r="X413" s="258">
        <f>W413*H413</f>
        <v>0</v>
      </c>
      <c r="Y413" s="38"/>
      <c r="Z413" s="38"/>
      <c r="AA413" s="38"/>
      <c r="AB413" s="38"/>
      <c r="AC413" s="38"/>
      <c r="AD413" s="38"/>
      <c r="AE413" s="38"/>
      <c r="AR413" s="259" t="s">
        <v>169</v>
      </c>
      <c r="AT413" s="259" t="s">
        <v>165</v>
      </c>
      <c r="AU413" s="259" t="s">
        <v>137</v>
      </c>
      <c r="AY413" s="17" t="s">
        <v>163</v>
      </c>
      <c r="BE413" s="260">
        <f>IF(O413="základná",K413,0)</f>
        <v>0</v>
      </c>
      <c r="BF413" s="260">
        <f>IF(O413="znížená",K413,0)</f>
        <v>0</v>
      </c>
      <c r="BG413" s="260">
        <f>IF(O413="zákl. prenesená",K413,0)</f>
        <v>0</v>
      </c>
      <c r="BH413" s="260">
        <f>IF(O413="zníž. prenesená",K413,0)</f>
        <v>0</v>
      </c>
      <c r="BI413" s="260">
        <f>IF(O413="nulová",K413,0)</f>
        <v>0</v>
      </c>
      <c r="BJ413" s="17" t="s">
        <v>137</v>
      </c>
      <c r="BK413" s="261">
        <f>ROUND(P413*H413,3)</f>
        <v>0</v>
      </c>
      <c r="BL413" s="17" t="s">
        <v>169</v>
      </c>
      <c r="BM413" s="259" t="s">
        <v>612</v>
      </c>
    </row>
    <row r="414" s="2" customFormat="1" ht="24.15" customHeight="1">
      <c r="A414" s="38"/>
      <c r="B414" s="39"/>
      <c r="C414" s="247" t="s">
        <v>376</v>
      </c>
      <c r="D414" s="247" t="s">
        <v>165</v>
      </c>
      <c r="E414" s="248" t="s">
        <v>613</v>
      </c>
      <c r="F414" s="249" t="s">
        <v>614</v>
      </c>
      <c r="G414" s="250" t="s">
        <v>520</v>
      </c>
      <c r="H414" s="251">
        <v>12.880000000000001</v>
      </c>
      <c r="I414" s="252"/>
      <c r="J414" s="252"/>
      <c r="K414" s="251">
        <f>ROUND(P414*H414,3)</f>
        <v>0</v>
      </c>
      <c r="L414" s="253"/>
      <c r="M414" s="44"/>
      <c r="N414" s="254" t="s">
        <v>1</v>
      </c>
      <c r="O414" s="255" t="s">
        <v>41</v>
      </c>
      <c r="P414" s="256">
        <f>I414+J414</f>
        <v>0</v>
      </c>
      <c r="Q414" s="256">
        <f>ROUND(I414*H414,3)</f>
        <v>0</v>
      </c>
      <c r="R414" s="256">
        <f>ROUND(J414*H414,3)</f>
        <v>0</v>
      </c>
      <c r="S414" s="97"/>
      <c r="T414" s="257">
        <f>S414*H414</f>
        <v>0</v>
      </c>
      <c r="U414" s="257">
        <v>0</v>
      </c>
      <c r="V414" s="257">
        <f>U414*H414</f>
        <v>0</v>
      </c>
      <c r="W414" s="257">
        <v>0</v>
      </c>
      <c r="X414" s="258">
        <f>W414*H414</f>
        <v>0</v>
      </c>
      <c r="Y414" s="38"/>
      <c r="Z414" s="38"/>
      <c r="AA414" s="38"/>
      <c r="AB414" s="38"/>
      <c r="AC414" s="38"/>
      <c r="AD414" s="38"/>
      <c r="AE414" s="38"/>
      <c r="AR414" s="259" t="s">
        <v>169</v>
      </c>
      <c r="AT414" s="259" t="s">
        <v>165</v>
      </c>
      <c r="AU414" s="259" t="s">
        <v>137</v>
      </c>
      <c r="AY414" s="17" t="s">
        <v>163</v>
      </c>
      <c r="BE414" s="260">
        <f>IF(O414="základná",K414,0)</f>
        <v>0</v>
      </c>
      <c r="BF414" s="260">
        <f>IF(O414="znížená",K414,0)</f>
        <v>0</v>
      </c>
      <c r="BG414" s="260">
        <f>IF(O414="zákl. prenesená",K414,0)</f>
        <v>0</v>
      </c>
      <c r="BH414" s="260">
        <f>IF(O414="zníž. prenesená",K414,0)</f>
        <v>0</v>
      </c>
      <c r="BI414" s="260">
        <f>IF(O414="nulová",K414,0)</f>
        <v>0</v>
      </c>
      <c r="BJ414" s="17" t="s">
        <v>137</v>
      </c>
      <c r="BK414" s="261">
        <f>ROUND(P414*H414,3)</f>
        <v>0</v>
      </c>
      <c r="BL414" s="17" t="s">
        <v>169</v>
      </c>
      <c r="BM414" s="259" t="s">
        <v>615</v>
      </c>
    </row>
    <row r="415" s="13" customFormat="1">
      <c r="A415" s="13"/>
      <c r="B415" s="262"/>
      <c r="C415" s="263"/>
      <c r="D415" s="264" t="s">
        <v>170</v>
      </c>
      <c r="E415" s="265" t="s">
        <v>1</v>
      </c>
      <c r="F415" s="266" t="s">
        <v>616</v>
      </c>
      <c r="G415" s="263"/>
      <c r="H415" s="267">
        <v>12.880000000000001</v>
      </c>
      <c r="I415" s="268"/>
      <c r="J415" s="268"/>
      <c r="K415" s="263"/>
      <c r="L415" s="263"/>
      <c r="M415" s="269"/>
      <c r="N415" s="270"/>
      <c r="O415" s="271"/>
      <c r="P415" s="271"/>
      <c r="Q415" s="271"/>
      <c r="R415" s="271"/>
      <c r="S415" s="271"/>
      <c r="T415" s="271"/>
      <c r="U415" s="271"/>
      <c r="V415" s="271"/>
      <c r="W415" s="271"/>
      <c r="X415" s="272"/>
      <c r="Y415" s="13"/>
      <c r="Z415" s="13"/>
      <c r="AA415" s="13"/>
      <c r="AB415" s="13"/>
      <c r="AC415" s="13"/>
      <c r="AD415" s="13"/>
      <c r="AE415" s="13"/>
      <c r="AT415" s="273" t="s">
        <v>170</v>
      </c>
      <c r="AU415" s="273" t="s">
        <v>137</v>
      </c>
      <c r="AV415" s="13" t="s">
        <v>137</v>
      </c>
      <c r="AW415" s="13" t="s">
        <v>5</v>
      </c>
      <c r="AX415" s="13" t="s">
        <v>77</v>
      </c>
      <c r="AY415" s="273" t="s">
        <v>163</v>
      </c>
    </row>
    <row r="416" s="14" customFormat="1">
      <c r="A416" s="14"/>
      <c r="B416" s="274"/>
      <c r="C416" s="275"/>
      <c r="D416" s="264" t="s">
        <v>170</v>
      </c>
      <c r="E416" s="276" t="s">
        <v>1</v>
      </c>
      <c r="F416" s="277" t="s">
        <v>173</v>
      </c>
      <c r="G416" s="275"/>
      <c r="H416" s="278">
        <v>12.880000000000001</v>
      </c>
      <c r="I416" s="279"/>
      <c r="J416" s="279"/>
      <c r="K416" s="275"/>
      <c r="L416" s="275"/>
      <c r="M416" s="280"/>
      <c r="N416" s="281"/>
      <c r="O416" s="282"/>
      <c r="P416" s="282"/>
      <c r="Q416" s="282"/>
      <c r="R416" s="282"/>
      <c r="S416" s="282"/>
      <c r="T416" s="282"/>
      <c r="U416" s="282"/>
      <c r="V416" s="282"/>
      <c r="W416" s="282"/>
      <c r="X416" s="283"/>
      <c r="Y416" s="14"/>
      <c r="Z416" s="14"/>
      <c r="AA416" s="14"/>
      <c r="AB416" s="14"/>
      <c r="AC416" s="14"/>
      <c r="AD416" s="14"/>
      <c r="AE416" s="14"/>
      <c r="AT416" s="284" t="s">
        <v>170</v>
      </c>
      <c r="AU416" s="284" t="s">
        <v>137</v>
      </c>
      <c r="AV416" s="14" t="s">
        <v>169</v>
      </c>
      <c r="AW416" s="14" t="s">
        <v>5</v>
      </c>
      <c r="AX416" s="14" t="s">
        <v>85</v>
      </c>
      <c r="AY416" s="284" t="s">
        <v>163</v>
      </c>
    </row>
    <row r="417" s="2" customFormat="1" ht="37.8" customHeight="1">
      <c r="A417" s="38"/>
      <c r="B417" s="39"/>
      <c r="C417" s="247" t="s">
        <v>617</v>
      </c>
      <c r="D417" s="247" t="s">
        <v>165</v>
      </c>
      <c r="E417" s="248" t="s">
        <v>618</v>
      </c>
      <c r="F417" s="249" t="s">
        <v>619</v>
      </c>
      <c r="G417" s="250" t="s">
        <v>213</v>
      </c>
      <c r="H417" s="251">
        <v>684.76999999999998</v>
      </c>
      <c r="I417" s="252"/>
      <c r="J417" s="252"/>
      <c r="K417" s="251">
        <f>ROUND(P417*H417,3)</f>
        <v>0</v>
      </c>
      <c r="L417" s="253"/>
      <c r="M417" s="44"/>
      <c r="N417" s="254" t="s">
        <v>1</v>
      </c>
      <c r="O417" s="255" t="s">
        <v>41</v>
      </c>
      <c r="P417" s="256">
        <f>I417+J417</f>
        <v>0</v>
      </c>
      <c r="Q417" s="256">
        <f>ROUND(I417*H417,3)</f>
        <v>0</v>
      </c>
      <c r="R417" s="256">
        <f>ROUND(J417*H417,3)</f>
        <v>0</v>
      </c>
      <c r="S417" s="97"/>
      <c r="T417" s="257">
        <f>S417*H417</f>
        <v>0</v>
      </c>
      <c r="U417" s="257">
        <v>0</v>
      </c>
      <c r="V417" s="257">
        <f>U417*H417</f>
        <v>0</v>
      </c>
      <c r="W417" s="257">
        <v>0</v>
      </c>
      <c r="X417" s="258">
        <f>W417*H417</f>
        <v>0</v>
      </c>
      <c r="Y417" s="38"/>
      <c r="Z417" s="38"/>
      <c r="AA417" s="38"/>
      <c r="AB417" s="38"/>
      <c r="AC417" s="38"/>
      <c r="AD417" s="38"/>
      <c r="AE417" s="38"/>
      <c r="AR417" s="259" t="s">
        <v>169</v>
      </c>
      <c r="AT417" s="259" t="s">
        <v>165</v>
      </c>
      <c r="AU417" s="259" t="s">
        <v>137</v>
      </c>
      <c r="AY417" s="17" t="s">
        <v>163</v>
      </c>
      <c r="BE417" s="260">
        <f>IF(O417="základná",K417,0)</f>
        <v>0</v>
      </c>
      <c r="BF417" s="260">
        <f>IF(O417="znížená",K417,0)</f>
        <v>0</v>
      </c>
      <c r="BG417" s="260">
        <f>IF(O417="zákl. prenesená",K417,0)</f>
        <v>0</v>
      </c>
      <c r="BH417" s="260">
        <f>IF(O417="zníž. prenesená",K417,0)</f>
        <v>0</v>
      </c>
      <c r="BI417" s="260">
        <f>IF(O417="nulová",K417,0)</f>
        <v>0</v>
      </c>
      <c r="BJ417" s="17" t="s">
        <v>137</v>
      </c>
      <c r="BK417" s="261">
        <f>ROUND(P417*H417,3)</f>
        <v>0</v>
      </c>
      <c r="BL417" s="17" t="s">
        <v>169</v>
      </c>
      <c r="BM417" s="259" t="s">
        <v>620</v>
      </c>
    </row>
    <row r="418" s="13" customFormat="1">
      <c r="A418" s="13"/>
      <c r="B418" s="262"/>
      <c r="C418" s="263"/>
      <c r="D418" s="264" t="s">
        <v>170</v>
      </c>
      <c r="E418" s="265" t="s">
        <v>1</v>
      </c>
      <c r="F418" s="266" t="s">
        <v>621</v>
      </c>
      <c r="G418" s="263"/>
      <c r="H418" s="267">
        <v>230.13999999999999</v>
      </c>
      <c r="I418" s="268"/>
      <c r="J418" s="268"/>
      <c r="K418" s="263"/>
      <c r="L418" s="263"/>
      <c r="M418" s="269"/>
      <c r="N418" s="270"/>
      <c r="O418" s="271"/>
      <c r="P418" s="271"/>
      <c r="Q418" s="271"/>
      <c r="R418" s="271"/>
      <c r="S418" s="271"/>
      <c r="T418" s="271"/>
      <c r="U418" s="271"/>
      <c r="V418" s="271"/>
      <c r="W418" s="271"/>
      <c r="X418" s="272"/>
      <c r="Y418" s="13"/>
      <c r="Z418" s="13"/>
      <c r="AA418" s="13"/>
      <c r="AB418" s="13"/>
      <c r="AC418" s="13"/>
      <c r="AD418" s="13"/>
      <c r="AE418" s="13"/>
      <c r="AT418" s="273" t="s">
        <v>170</v>
      </c>
      <c r="AU418" s="273" t="s">
        <v>137</v>
      </c>
      <c r="AV418" s="13" t="s">
        <v>137</v>
      </c>
      <c r="AW418" s="13" t="s">
        <v>5</v>
      </c>
      <c r="AX418" s="13" t="s">
        <v>77</v>
      </c>
      <c r="AY418" s="273" t="s">
        <v>163</v>
      </c>
    </row>
    <row r="419" s="13" customFormat="1">
      <c r="A419" s="13"/>
      <c r="B419" s="262"/>
      <c r="C419" s="263"/>
      <c r="D419" s="264" t="s">
        <v>170</v>
      </c>
      <c r="E419" s="265" t="s">
        <v>1</v>
      </c>
      <c r="F419" s="266" t="s">
        <v>622</v>
      </c>
      <c r="G419" s="263"/>
      <c r="H419" s="267">
        <v>405.92000000000002</v>
      </c>
      <c r="I419" s="268"/>
      <c r="J419" s="268"/>
      <c r="K419" s="263"/>
      <c r="L419" s="263"/>
      <c r="M419" s="269"/>
      <c r="N419" s="270"/>
      <c r="O419" s="271"/>
      <c r="P419" s="271"/>
      <c r="Q419" s="271"/>
      <c r="R419" s="271"/>
      <c r="S419" s="271"/>
      <c r="T419" s="271"/>
      <c r="U419" s="271"/>
      <c r="V419" s="271"/>
      <c r="W419" s="271"/>
      <c r="X419" s="272"/>
      <c r="Y419" s="13"/>
      <c r="Z419" s="13"/>
      <c r="AA419" s="13"/>
      <c r="AB419" s="13"/>
      <c r="AC419" s="13"/>
      <c r="AD419" s="13"/>
      <c r="AE419" s="13"/>
      <c r="AT419" s="273" t="s">
        <v>170</v>
      </c>
      <c r="AU419" s="273" t="s">
        <v>137</v>
      </c>
      <c r="AV419" s="13" t="s">
        <v>137</v>
      </c>
      <c r="AW419" s="13" t="s">
        <v>5</v>
      </c>
      <c r="AX419" s="13" t="s">
        <v>77</v>
      </c>
      <c r="AY419" s="273" t="s">
        <v>163</v>
      </c>
    </row>
    <row r="420" s="13" customFormat="1">
      <c r="A420" s="13"/>
      <c r="B420" s="262"/>
      <c r="C420" s="263"/>
      <c r="D420" s="264" t="s">
        <v>170</v>
      </c>
      <c r="E420" s="265" t="s">
        <v>1</v>
      </c>
      <c r="F420" s="266" t="s">
        <v>623</v>
      </c>
      <c r="G420" s="263"/>
      <c r="H420" s="267">
        <v>48.710000000000001</v>
      </c>
      <c r="I420" s="268"/>
      <c r="J420" s="268"/>
      <c r="K420" s="263"/>
      <c r="L420" s="263"/>
      <c r="M420" s="269"/>
      <c r="N420" s="270"/>
      <c r="O420" s="271"/>
      <c r="P420" s="271"/>
      <c r="Q420" s="271"/>
      <c r="R420" s="271"/>
      <c r="S420" s="271"/>
      <c r="T420" s="271"/>
      <c r="U420" s="271"/>
      <c r="V420" s="271"/>
      <c r="W420" s="271"/>
      <c r="X420" s="272"/>
      <c r="Y420" s="13"/>
      <c r="Z420" s="13"/>
      <c r="AA420" s="13"/>
      <c r="AB420" s="13"/>
      <c r="AC420" s="13"/>
      <c r="AD420" s="13"/>
      <c r="AE420" s="13"/>
      <c r="AT420" s="273" t="s">
        <v>170</v>
      </c>
      <c r="AU420" s="273" t="s">
        <v>137</v>
      </c>
      <c r="AV420" s="13" t="s">
        <v>137</v>
      </c>
      <c r="AW420" s="13" t="s">
        <v>5</v>
      </c>
      <c r="AX420" s="13" t="s">
        <v>77</v>
      </c>
      <c r="AY420" s="273" t="s">
        <v>163</v>
      </c>
    </row>
    <row r="421" s="14" customFormat="1">
      <c r="A421" s="14"/>
      <c r="B421" s="274"/>
      <c r="C421" s="275"/>
      <c r="D421" s="264" t="s">
        <v>170</v>
      </c>
      <c r="E421" s="276" t="s">
        <v>1</v>
      </c>
      <c r="F421" s="277" t="s">
        <v>173</v>
      </c>
      <c r="G421" s="275"/>
      <c r="H421" s="278">
        <v>684.76999999999998</v>
      </c>
      <c r="I421" s="279"/>
      <c r="J421" s="279"/>
      <c r="K421" s="275"/>
      <c r="L421" s="275"/>
      <c r="M421" s="280"/>
      <c r="N421" s="281"/>
      <c r="O421" s="282"/>
      <c r="P421" s="282"/>
      <c r="Q421" s="282"/>
      <c r="R421" s="282"/>
      <c r="S421" s="282"/>
      <c r="T421" s="282"/>
      <c r="U421" s="282"/>
      <c r="V421" s="282"/>
      <c r="W421" s="282"/>
      <c r="X421" s="283"/>
      <c r="Y421" s="14"/>
      <c r="Z421" s="14"/>
      <c r="AA421" s="14"/>
      <c r="AB421" s="14"/>
      <c r="AC421" s="14"/>
      <c r="AD421" s="14"/>
      <c r="AE421" s="14"/>
      <c r="AT421" s="284" t="s">
        <v>170</v>
      </c>
      <c r="AU421" s="284" t="s">
        <v>137</v>
      </c>
      <c r="AV421" s="14" t="s">
        <v>169</v>
      </c>
      <c r="AW421" s="14" t="s">
        <v>5</v>
      </c>
      <c r="AX421" s="14" t="s">
        <v>85</v>
      </c>
      <c r="AY421" s="284" t="s">
        <v>163</v>
      </c>
    </row>
    <row r="422" s="2" customFormat="1" ht="37.8" customHeight="1">
      <c r="A422" s="38"/>
      <c r="B422" s="39"/>
      <c r="C422" s="247" t="s">
        <v>381</v>
      </c>
      <c r="D422" s="247" t="s">
        <v>165</v>
      </c>
      <c r="E422" s="248" t="s">
        <v>624</v>
      </c>
      <c r="F422" s="249" t="s">
        <v>625</v>
      </c>
      <c r="G422" s="250" t="s">
        <v>213</v>
      </c>
      <c r="H422" s="251">
        <v>1269.327</v>
      </c>
      <c r="I422" s="252"/>
      <c r="J422" s="252"/>
      <c r="K422" s="251">
        <f>ROUND(P422*H422,3)</f>
        <v>0</v>
      </c>
      <c r="L422" s="253"/>
      <c r="M422" s="44"/>
      <c r="N422" s="254" t="s">
        <v>1</v>
      </c>
      <c r="O422" s="255" t="s">
        <v>41</v>
      </c>
      <c r="P422" s="256">
        <f>I422+J422</f>
        <v>0</v>
      </c>
      <c r="Q422" s="256">
        <f>ROUND(I422*H422,3)</f>
        <v>0</v>
      </c>
      <c r="R422" s="256">
        <f>ROUND(J422*H422,3)</f>
        <v>0</v>
      </c>
      <c r="S422" s="97"/>
      <c r="T422" s="257">
        <f>S422*H422</f>
        <v>0</v>
      </c>
      <c r="U422" s="257">
        <v>0</v>
      </c>
      <c r="V422" s="257">
        <f>U422*H422</f>
        <v>0</v>
      </c>
      <c r="W422" s="257">
        <v>0</v>
      </c>
      <c r="X422" s="258">
        <f>W422*H422</f>
        <v>0</v>
      </c>
      <c r="Y422" s="38"/>
      <c r="Z422" s="38"/>
      <c r="AA422" s="38"/>
      <c r="AB422" s="38"/>
      <c r="AC422" s="38"/>
      <c r="AD422" s="38"/>
      <c r="AE422" s="38"/>
      <c r="AR422" s="259" t="s">
        <v>169</v>
      </c>
      <c r="AT422" s="259" t="s">
        <v>165</v>
      </c>
      <c r="AU422" s="259" t="s">
        <v>137</v>
      </c>
      <c r="AY422" s="17" t="s">
        <v>163</v>
      </c>
      <c r="BE422" s="260">
        <f>IF(O422="základná",K422,0)</f>
        <v>0</v>
      </c>
      <c r="BF422" s="260">
        <f>IF(O422="znížená",K422,0)</f>
        <v>0</v>
      </c>
      <c r="BG422" s="260">
        <f>IF(O422="zákl. prenesená",K422,0)</f>
        <v>0</v>
      </c>
      <c r="BH422" s="260">
        <f>IF(O422="zníž. prenesená",K422,0)</f>
        <v>0</v>
      </c>
      <c r="BI422" s="260">
        <f>IF(O422="nulová",K422,0)</f>
        <v>0</v>
      </c>
      <c r="BJ422" s="17" t="s">
        <v>137</v>
      </c>
      <c r="BK422" s="261">
        <f>ROUND(P422*H422,3)</f>
        <v>0</v>
      </c>
      <c r="BL422" s="17" t="s">
        <v>169</v>
      </c>
      <c r="BM422" s="259" t="s">
        <v>626</v>
      </c>
    </row>
    <row r="423" s="13" customFormat="1">
      <c r="A423" s="13"/>
      <c r="B423" s="262"/>
      <c r="C423" s="263"/>
      <c r="D423" s="264" t="s">
        <v>170</v>
      </c>
      <c r="E423" s="265" t="s">
        <v>1</v>
      </c>
      <c r="F423" s="266" t="s">
        <v>627</v>
      </c>
      <c r="G423" s="263"/>
      <c r="H423" s="267">
        <v>511.82999999999998</v>
      </c>
      <c r="I423" s="268"/>
      <c r="J423" s="268"/>
      <c r="K423" s="263"/>
      <c r="L423" s="263"/>
      <c r="M423" s="269"/>
      <c r="N423" s="270"/>
      <c r="O423" s="271"/>
      <c r="P423" s="271"/>
      <c r="Q423" s="271"/>
      <c r="R423" s="271"/>
      <c r="S423" s="271"/>
      <c r="T423" s="271"/>
      <c r="U423" s="271"/>
      <c r="V423" s="271"/>
      <c r="W423" s="271"/>
      <c r="X423" s="272"/>
      <c r="Y423" s="13"/>
      <c r="Z423" s="13"/>
      <c r="AA423" s="13"/>
      <c r="AB423" s="13"/>
      <c r="AC423" s="13"/>
      <c r="AD423" s="13"/>
      <c r="AE423" s="13"/>
      <c r="AT423" s="273" t="s">
        <v>170</v>
      </c>
      <c r="AU423" s="273" t="s">
        <v>137</v>
      </c>
      <c r="AV423" s="13" t="s">
        <v>137</v>
      </c>
      <c r="AW423" s="13" t="s">
        <v>5</v>
      </c>
      <c r="AX423" s="13" t="s">
        <v>77</v>
      </c>
      <c r="AY423" s="273" t="s">
        <v>163</v>
      </c>
    </row>
    <row r="424" s="13" customFormat="1">
      <c r="A424" s="13"/>
      <c r="B424" s="262"/>
      <c r="C424" s="263"/>
      <c r="D424" s="264" t="s">
        <v>170</v>
      </c>
      <c r="E424" s="265" t="s">
        <v>1</v>
      </c>
      <c r="F424" s="266" t="s">
        <v>628</v>
      </c>
      <c r="G424" s="263"/>
      <c r="H424" s="267">
        <v>-62.204000000000001</v>
      </c>
      <c r="I424" s="268"/>
      <c r="J424" s="268"/>
      <c r="K424" s="263"/>
      <c r="L424" s="263"/>
      <c r="M424" s="269"/>
      <c r="N424" s="270"/>
      <c r="O424" s="271"/>
      <c r="P424" s="271"/>
      <c r="Q424" s="271"/>
      <c r="R424" s="271"/>
      <c r="S424" s="271"/>
      <c r="T424" s="271"/>
      <c r="U424" s="271"/>
      <c r="V424" s="271"/>
      <c r="W424" s="271"/>
      <c r="X424" s="272"/>
      <c r="Y424" s="13"/>
      <c r="Z424" s="13"/>
      <c r="AA424" s="13"/>
      <c r="AB424" s="13"/>
      <c r="AC424" s="13"/>
      <c r="AD424" s="13"/>
      <c r="AE424" s="13"/>
      <c r="AT424" s="273" t="s">
        <v>170</v>
      </c>
      <c r="AU424" s="273" t="s">
        <v>137</v>
      </c>
      <c r="AV424" s="13" t="s">
        <v>137</v>
      </c>
      <c r="AW424" s="13" t="s">
        <v>5</v>
      </c>
      <c r="AX424" s="13" t="s">
        <v>77</v>
      </c>
      <c r="AY424" s="273" t="s">
        <v>163</v>
      </c>
    </row>
    <row r="425" s="13" customFormat="1">
      <c r="A425" s="13"/>
      <c r="B425" s="262"/>
      <c r="C425" s="263"/>
      <c r="D425" s="264" t="s">
        <v>170</v>
      </c>
      <c r="E425" s="265" t="s">
        <v>1</v>
      </c>
      <c r="F425" s="266" t="s">
        <v>629</v>
      </c>
      <c r="G425" s="263"/>
      <c r="H425" s="267">
        <v>823.15800000000002</v>
      </c>
      <c r="I425" s="268"/>
      <c r="J425" s="268"/>
      <c r="K425" s="263"/>
      <c r="L425" s="263"/>
      <c r="M425" s="269"/>
      <c r="N425" s="270"/>
      <c r="O425" s="271"/>
      <c r="P425" s="271"/>
      <c r="Q425" s="271"/>
      <c r="R425" s="271"/>
      <c r="S425" s="271"/>
      <c r="T425" s="271"/>
      <c r="U425" s="271"/>
      <c r="V425" s="271"/>
      <c r="W425" s="271"/>
      <c r="X425" s="272"/>
      <c r="Y425" s="13"/>
      <c r="Z425" s="13"/>
      <c r="AA425" s="13"/>
      <c r="AB425" s="13"/>
      <c r="AC425" s="13"/>
      <c r="AD425" s="13"/>
      <c r="AE425" s="13"/>
      <c r="AT425" s="273" t="s">
        <v>170</v>
      </c>
      <c r="AU425" s="273" t="s">
        <v>137</v>
      </c>
      <c r="AV425" s="13" t="s">
        <v>137</v>
      </c>
      <c r="AW425" s="13" t="s">
        <v>5</v>
      </c>
      <c r="AX425" s="13" t="s">
        <v>77</v>
      </c>
      <c r="AY425" s="273" t="s">
        <v>163</v>
      </c>
    </row>
    <row r="426" s="13" customFormat="1">
      <c r="A426" s="13"/>
      <c r="B426" s="262"/>
      <c r="C426" s="263"/>
      <c r="D426" s="264" t="s">
        <v>170</v>
      </c>
      <c r="E426" s="265" t="s">
        <v>1</v>
      </c>
      <c r="F426" s="266" t="s">
        <v>630</v>
      </c>
      <c r="G426" s="263"/>
      <c r="H426" s="267">
        <v>165.578</v>
      </c>
      <c r="I426" s="268"/>
      <c r="J426" s="268"/>
      <c r="K426" s="263"/>
      <c r="L426" s="263"/>
      <c r="M426" s="269"/>
      <c r="N426" s="270"/>
      <c r="O426" s="271"/>
      <c r="P426" s="271"/>
      <c r="Q426" s="271"/>
      <c r="R426" s="271"/>
      <c r="S426" s="271"/>
      <c r="T426" s="271"/>
      <c r="U426" s="271"/>
      <c r="V426" s="271"/>
      <c r="W426" s="271"/>
      <c r="X426" s="272"/>
      <c r="Y426" s="13"/>
      <c r="Z426" s="13"/>
      <c r="AA426" s="13"/>
      <c r="AB426" s="13"/>
      <c r="AC426" s="13"/>
      <c r="AD426" s="13"/>
      <c r="AE426" s="13"/>
      <c r="AT426" s="273" t="s">
        <v>170</v>
      </c>
      <c r="AU426" s="273" t="s">
        <v>137</v>
      </c>
      <c r="AV426" s="13" t="s">
        <v>137</v>
      </c>
      <c r="AW426" s="13" t="s">
        <v>5</v>
      </c>
      <c r="AX426" s="13" t="s">
        <v>77</v>
      </c>
      <c r="AY426" s="273" t="s">
        <v>163</v>
      </c>
    </row>
    <row r="427" s="13" customFormat="1">
      <c r="A427" s="13"/>
      <c r="B427" s="262"/>
      <c r="C427" s="263"/>
      <c r="D427" s="264" t="s">
        <v>170</v>
      </c>
      <c r="E427" s="265" t="s">
        <v>1</v>
      </c>
      <c r="F427" s="266" t="s">
        <v>631</v>
      </c>
      <c r="G427" s="263"/>
      <c r="H427" s="267">
        <v>-169.035</v>
      </c>
      <c r="I427" s="268"/>
      <c r="J427" s="268"/>
      <c r="K427" s="263"/>
      <c r="L427" s="263"/>
      <c r="M427" s="269"/>
      <c r="N427" s="270"/>
      <c r="O427" s="271"/>
      <c r="P427" s="271"/>
      <c r="Q427" s="271"/>
      <c r="R427" s="271"/>
      <c r="S427" s="271"/>
      <c r="T427" s="271"/>
      <c r="U427" s="271"/>
      <c r="V427" s="271"/>
      <c r="W427" s="271"/>
      <c r="X427" s="272"/>
      <c r="Y427" s="13"/>
      <c r="Z427" s="13"/>
      <c r="AA427" s="13"/>
      <c r="AB427" s="13"/>
      <c r="AC427" s="13"/>
      <c r="AD427" s="13"/>
      <c r="AE427" s="13"/>
      <c r="AT427" s="273" t="s">
        <v>170</v>
      </c>
      <c r="AU427" s="273" t="s">
        <v>137</v>
      </c>
      <c r="AV427" s="13" t="s">
        <v>137</v>
      </c>
      <c r="AW427" s="13" t="s">
        <v>5</v>
      </c>
      <c r="AX427" s="13" t="s">
        <v>77</v>
      </c>
      <c r="AY427" s="273" t="s">
        <v>163</v>
      </c>
    </row>
    <row r="428" s="14" customFormat="1">
      <c r="A428" s="14"/>
      <c r="B428" s="274"/>
      <c r="C428" s="275"/>
      <c r="D428" s="264" t="s">
        <v>170</v>
      </c>
      <c r="E428" s="276" t="s">
        <v>1</v>
      </c>
      <c r="F428" s="277" t="s">
        <v>173</v>
      </c>
      <c r="G428" s="275"/>
      <c r="H428" s="278">
        <v>1269.327</v>
      </c>
      <c r="I428" s="279"/>
      <c r="J428" s="279"/>
      <c r="K428" s="275"/>
      <c r="L428" s="275"/>
      <c r="M428" s="280"/>
      <c r="N428" s="281"/>
      <c r="O428" s="282"/>
      <c r="P428" s="282"/>
      <c r="Q428" s="282"/>
      <c r="R428" s="282"/>
      <c r="S428" s="282"/>
      <c r="T428" s="282"/>
      <c r="U428" s="282"/>
      <c r="V428" s="282"/>
      <c r="W428" s="282"/>
      <c r="X428" s="283"/>
      <c r="Y428" s="14"/>
      <c r="Z428" s="14"/>
      <c r="AA428" s="14"/>
      <c r="AB428" s="14"/>
      <c r="AC428" s="14"/>
      <c r="AD428" s="14"/>
      <c r="AE428" s="14"/>
      <c r="AT428" s="284" t="s">
        <v>170</v>
      </c>
      <c r="AU428" s="284" t="s">
        <v>137</v>
      </c>
      <c r="AV428" s="14" t="s">
        <v>169</v>
      </c>
      <c r="AW428" s="14" t="s">
        <v>5</v>
      </c>
      <c r="AX428" s="14" t="s">
        <v>85</v>
      </c>
      <c r="AY428" s="284" t="s">
        <v>163</v>
      </c>
    </row>
    <row r="429" s="2" customFormat="1" ht="33" customHeight="1">
      <c r="A429" s="38"/>
      <c r="B429" s="39"/>
      <c r="C429" s="247" t="s">
        <v>632</v>
      </c>
      <c r="D429" s="247" t="s">
        <v>165</v>
      </c>
      <c r="E429" s="248" t="s">
        <v>633</v>
      </c>
      <c r="F429" s="249" t="s">
        <v>634</v>
      </c>
      <c r="G429" s="250" t="s">
        <v>213</v>
      </c>
      <c r="H429" s="251">
        <v>441.678</v>
      </c>
      <c r="I429" s="252"/>
      <c r="J429" s="252"/>
      <c r="K429" s="251">
        <f>ROUND(P429*H429,3)</f>
        <v>0</v>
      </c>
      <c r="L429" s="253"/>
      <c r="M429" s="44"/>
      <c r="N429" s="254" t="s">
        <v>1</v>
      </c>
      <c r="O429" s="255" t="s">
        <v>41</v>
      </c>
      <c r="P429" s="256">
        <f>I429+J429</f>
        <v>0</v>
      </c>
      <c r="Q429" s="256">
        <f>ROUND(I429*H429,3)</f>
        <v>0</v>
      </c>
      <c r="R429" s="256">
        <f>ROUND(J429*H429,3)</f>
        <v>0</v>
      </c>
      <c r="S429" s="97"/>
      <c r="T429" s="257">
        <f>S429*H429</f>
        <v>0</v>
      </c>
      <c r="U429" s="257">
        <v>0</v>
      </c>
      <c r="V429" s="257">
        <f>U429*H429</f>
        <v>0</v>
      </c>
      <c r="W429" s="257">
        <v>0.045999999999999999</v>
      </c>
      <c r="X429" s="258">
        <f>W429*H429</f>
        <v>20.317187999999998</v>
      </c>
      <c r="Y429" s="38"/>
      <c r="Z429" s="38"/>
      <c r="AA429" s="38"/>
      <c r="AB429" s="38"/>
      <c r="AC429" s="38"/>
      <c r="AD429" s="38"/>
      <c r="AE429" s="38"/>
      <c r="AR429" s="259" t="s">
        <v>169</v>
      </c>
      <c r="AT429" s="259" t="s">
        <v>165</v>
      </c>
      <c r="AU429" s="259" t="s">
        <v>137</v>
      </c>
      <c r="AY429" s="17" t="s">
        <v>163</v>
      </c>
      <c r="BE429" s="260">
        <f>IF(O429="základná",K429,0)</f>
        <v>0</v>
      </c>
      <c r="BF429" s="260">
        <f>IF(O429="znížená",K429,0)</f>
        <v>0</v>
      </c>
      <c r="BG429" s="260">
        <f>IF(O429="zákl. prenesená",K429,0)</f>
        <v>0</v>
      </c>
      <c r="BH429" s="260">
        <f>IF(O429="zníž. prenesená",K429,0)</f>
        <v>0</v>
      </c>
      <c r="BI429" s="260">
        <f>IF(O429="nulová",K429,0)</f>
        <v>0</v>
      </c>
      <c r="BJ429" s="17" t="s">
        <v>137</v>
      </c>
      <c r="BK429" s="261">
        <f>ROUND(P429*H429,3)</f>
        <v>0</v>
      </c>
      <c r="BL429" s="17" t="s">
        <v>169</v>
      </c>
      <c r="BM429" s="259" t="s">
        <v>635</v>
      </c>
    </row>
    <row r="430" s="13" customFormat="1">
      <c r="A430" s="13"/>
      <c r="B430" s="262"/>
      <c r="C430" s="263"/>
      <c r="D430" s="264" t="s">
        <v>170</v>
      </c>
      <c r="E430" s="265" t="s">
        <v>1</v>
      </c>
      <c r="F430" s="266" t="s">
        <v>636</v>
      </c>
      <c r="G430" s="263"/>
      <c r="H430" s="267">
        <v>172.453</v>
      </c>
      <c r="I430" s="268"/>
      <c r="J430" s="268"/>
      <c r="K430" s="263"/>
      <c r="L430" s="263"/>
      <c r="M430" s="269"/>
      <c r="N430" s="270"/>
      <c r="O430" s="271"/>
      <c r="P430" s="271"/>
      <c r="Q430" s="271"/>
      <c r="R430" s="271"/>
      <c r="S430" s="271"/>
      <c r="T430" s="271"/>
      <c r="U430" s="271"/>
      <c r="V430" s="271"/>
      <c r="W430" s="271"/>
      <c r="X430" s="272"/>
      <c r="Y430" s="13"/>
      <c r="Z430" s="13"/>
      <c r="AA430" s="13"/>
      <c r="AB430" s="13"/>
      <c r="AC430" s="13"/>
      <c r="AD430" s="13"/>
      <c r="AE430" s="13"/>
      <c r="AT430" s="273" t="s">
        <v>170</v>
      </c>
      <c r="AU430" s="273" t="s">
        <v>137</v>
      </c>
      <c r="AV430" s="13" t="s">
        <v>137</v>
      </c>
      <c r="AW430" s="13" t="s">
        <v>5</v>
      </c>
      <c r="AX430" s="13" t="s">
        <v>77</v>
      </c>
      <c r="AY430" s="273" t="s">
        <v>163</v>
      </c>
    </row>
    <row r="431" s="13" customFormat="1">
      <c r="A431" s="13"/>
      <c r="B431" s="262"/>
      <c r="C431" s="263"/>
      <c r="D431" s="264" t="s">
        <v>170</v>
      </c>
      <c r="E431" s="265" t="s">
        <v>1</v>
      </c>
      <c r="F431" s="266" t="s">
        <v>637</v>
      </c>
      <c r="G431" s="263"/>
      <c r="H431" s="267">
        <v>269.22500000000002</v>
      </c>
      <c r="I431" s="268"/>
      <c r="J431" s="268"/>
      <c r="K431" s="263"/>
      <c r="L431" s="263"/>
      <c r="M431" s="269"/>
      <c r="N431" s="270"/>
      <c r="O431" s="271"/>
      <c r="P431" s="271"/>
      <c r="Q431" s="271"/>
      <c r="R431" s="271"/>
      <c r="S431" s="271"/>
      <c r="T431" s="271"/>
      <c r="U431" s="271"/>
      <c r="V431" s="271"/>
      <c r="W431" s="271"/>
      <c r="X431" s="272"/>
      <c r="Y431" s="13"/>
      <c r="Z431" s="13"/>
      <c r="AA431" s="13"/>
      <c r="AB431" s="13"/>
      <c r="AC431" s="13"/>
      <c r="AD431" s="13"/>
      <c r="AE431" s="13"/>
      <c r="AT431" s="273" t="s">
        <v>170</v>
      </c>
      <c r="AU431" s="273" t="s">
        <v>137</v>
      </c>
      <c r="AV431" s="13" t="s">
        <v>137</v>
      </c>
      <c r="AW431" s="13" t="s">
        <v>5</v>
      </c>
      <c r="AX431" s="13" t="s">
        <v>77</v>
      </c>
      <c r="AY431" s="273" t="s">
        <v>163</v>
      </c>
    </row>
    <row r="432" s="14" customFormat="1">
      <c r="A432" s="14"/>
      <c r="B432" s="274"/>
      <c r="C432" s="275"/>
      <c r="D432" s="264" t="s">
        <v>170</v>
      </c>
      <c r="E432" s="276" t="s">
        <v>1</v>
      </c>
      <c r="F432" s="277" t="s">
        <v>173</v>
      </c>
      <c r="G432" s="275"/>
      <c r="H432" s="278">
        <v>441.678</v>
      </c>
      <c r="I432" s="279"/>
      <c r="J432" s="279"/>
      <c r="K432" s="275"/>
      <c r="L432" s="275"/>
      <c r="M432" s="280"/>
      <c r="N432" s="281"/>
      <c r="O432" s="282"/>
      <c r="P432" s="282"/>
      <c r="Q432" s="282"/>
      <c r="R432" s="282"/>
      <c r="S432" s="282"/>
      <c r="T432" s="282"/>
      <c r="U432" s="282"/>
      <c r="V432" s="282"/>
      <c r="W432" s="282"/>
      <c r="X432" s="283"/>
      <c r="Y432" s="14"/>
      <c r="Z432" s="14"/>
      <c r="AA432" s="14"/>
      <c r="AB432" s="14"/>
      <c r="AC432" s="14"/>
      <c r="AD432" s="14"/>
      <c r="AE432" s="14"/>
      <c r="AT432" s="284" t="s">
        <v>170</v>
      </c>
      <c r="AU432" s="284" t="s">
        <v>137</v>
      </c>
      <c r="AV432" s="14" t="s">
        <v>169</v>
      </c>
      <c r="AW432" s="14" t="s">
        <v>5</v>
      </c>
      <c r="AX432" s="14" t="s">
        <v>85</v>
      </c>
      <c r="AY432" s="284" t="s">
        <v>163</v>
      </c>
    </row>
    <row r="433" s="2" customFormat="1" ht="49.05" customHeight="1">
      <c r="A433" s="38"/>
      <c r="B433" s="39"/>
      <c r="C433" s="247" t="s">
        <v>638</v>
      </c>
      <c r="D433" s="247" t="s">
        <v>165</v>
      </c>
      <c r="E433" s="248" t="s">
        <v>639</v>
      </c>
      <c r="F433" s="249" t="s">
        <v>640</v>
      </c>
      <c r="G433" s="250" t="s">
        <v>213</v>
      </c>
      <c r="H433" s="251">
        <v>53.414999999999999</v>
      </c>
      <c r="I433" s="252"/>
      <c r="J433" s="252"/>
      <c r="K433" s="251">
        <f>ROUND(P433*H433,3)</f>
        <v>0</v>
      </c>
      <c r="L433" s="253"/>
      <c r="M433" s="44"/>
      <c r="N433" s="254" t="s">
        <v>1</v>
      </c>
      <c r="O433" s="255" t="s">
        <v>41</v>
      </c>
      <c r="P433" s="256">
        <f>I433+J433</f>
        <v>0</v>
      </c>
      <c r="Q433" s="256">
        <f>ROUND(I433*H433,3)</f>
        <v>0</v>
      </c>
      <c r="R433" s="256">
        <f>ROUND(J433*H433,3)</f>
        <v>0</v>
      </c>
      <c r="S433" s="97"/>
      <c r="T433" s="257">
        <f>S433*H433</f>
        <v>0</v>
      </c>
      <c r="U433" s="257">
        <v>0</v>
      </c>
      <c r="V433" s="257">
        <f>U433*H433</f>
        <v>0</v>
      </c>
      <c r="W433" s="257">
        <v>0</v>
      </c>
      <c r="X433" s="258">
        <f>W433*H433</f>
        <v>0</v>
      </c>
      <c r="Y433" s="38"/>
      <c r="Z433" s="38"/>
      <c r="AA433" s="38"/>
      <c r="AB433" s="38"/>
      <c r="AC433" s="38"/>
      <c r="AD433" s="38"/>
      <c r="AE433" s="38"/>
      <c r="AR433" s="259" t="s">
        <v>169</v>
      </c>
      <c r="AT433" s="259" t="s">
        <v>165</v>
      </c>
      <c r="AU433" s="259" t="s">
        <v>137</v>
      </c>
      <c r="AY433" s="17" t="s">
        <v>163</v>
      </c>
      <c r="BE433" s="260">
        <f>IF(O433="základná",K433,0)</f>
        <v>0</v>
      </c>
      <c r="BF433" s="260">
        <f>IF(O433="znížená",K433,0)</f>
        <v>0</v>
      </c>
      <c r="BG433" s="260">
        <f>IF(O433="zákl. prenesená",K433,0)</f>
        <v>0</v>
      </c>
      <c r="BH433" s="260">
        <f>IF(O433="zníž. prenesená",K433,0)</f>
        <v>0</v>
      </c>
      <c r="BI433" s="260">
        <f>IF(O433="nulová",K433,0)</f>
        <v>0</v>
      </c>
      <c r="BJ433" s="17" t="s">
        <v>137</v>
      </c>
      <c r="BK433" s="261">
        <f>ROUND(P433*H433,3)</f>
        <v>0</v>
      </c>
      <c r="BL433" s="17" t="s">
        <v>169</v>
      </c>
      <c r="BM433" s="259" t="s">
        <v>641</v>
      </c>
    </row>
    <row r="434" s="13" customFormat="1">
      <c r="A434" s="13"/>
      <c r="B434" s="262"/>
      <c r="C434" s="263"/>
      <c r="D434" s="264" t="s">
        <v>170</v>
      </c>
      <c r="E434" s="265" t="s">
        <v>1</v>
      </c>
      <c r="F434" s="266" t="s">
        <v>642</v>
      </c>
      <c r="G434" s="263"/>
      <c r="H434" s="267">
        <v>53.414999999999999</v>
      </c>
      <c r="I434" s="268"/>
      <c r="J434" s="268"/>
      <c r="K434" s="263"/>
      <c r="L434" s="263"/>
      <c r="M434" s="269"/>
      <c r="N434" s="270"/>
      <c r="O434" s="271"/>
      <c r="P434" s="271"/>
      <c r="Q434" s="271"/>
      <c r="R434" s="271"/>
      <c r="S434" s="271"/>
      <c r="T434" s="271"/>
      <c r="U434" s="271"/>
      <c r="V434" s="271"/>
      <c r="W434" s="271"/>
      <c r="X434" s="272"/>
      <c r="Y434" s="13"/>
      <c r="Z434" s="13"/>
      <c r="AA434" s="13"/>
      <c r="AB434" s="13"/>
      <c r="AC434" s="13"/>
      <c r="AD434" s="13"/>
      <c r="AE434" s="13"/>
      <c r="AT434" s="273" t="s">
        <v>170</v>
      </c>
      <c r="AU434" s="273" t="s">
        <v>137</v>
      </c>
      <c r="AV434" s="13" t="s">
        <v>137</v>
      </c>
      <c r="AW434" s="13" t="s">
        <v>5</v>
      </c>
      <c r="AX434" s="13" t="s">
        <v>77</v>
      </c>
      <c r="AY434" s="273" t="s">
        <v>163</v>
      </c>
    </row>
    <row r="435" s="14" customFormat="1">
      <c r="A435" s="14"/>
      <c r="B435" s="274"/>
      <c r="C435" s="275"/>
      <c r="D435" s="264" t="s">
        <v>170</v>
      </c>
      <c r="E435" s="276" t="s">
        <v>1</v>
      </c>
      <c r="F435" s="277" t="s">
        <v>173</v>
      </c>
      <c r="G435" s="275"/>
      <c r="H435" s="278">
        <v>53.414999999999999</v>
      </c>
      <c r="I435" s="279"/>
      <c r="J435" s="279"/>
      <c r="K435" s="275"/>
      <c r="L435" s="275"/>
      <c r="M435" s="280"/>
      <c r="N435" s="281"/>
      <c r="O435" s="282"/>
      <c r="P435" s="282"/>
      <c r="Q435" s="282"/>
      <c r="R435" s="282"/>
      <c r="S435" s="282"/>
      <c r="T435" s="282"/>
      <c r="U435" s="282"/>
      <c r="V435" s="282"/>
      <c r="W435" s="282"/>
      <c r="X435" s="283"/>
      <c r="Y435" s="14"/>
      <c r="Z435" s="14"/>
      <c r="AA435" s="14"/>
      <c r="AB435" s="14"/>
      <c r="AC435" s="14"/>
      <c r="AD435" s="14"/>
      <c r="AE435" s="14"/>
      <c r="AT435" s="284" t="s">
        <v>170</v>
      </c>
      <c r="AU435" s="284" t="s">
        <v>137</v>
      </c>
      <c r="AV435" s="14" t="s">
        <v>169</v>
      </c>
      <c r="AW435" s="14" t="s">
        <v>5</v>
      </c>
      <c r="AX435" s="14" t="s">
        <v>85</v>
      </c>
      <c r="AY435" s="284" t="s">
        <v>163</v>
      </c>
    </row>
    <row r="436" s="2" customFormat="1" ht="24.15" customHeight="1">
      <c r="A436" s="38"/>
      <c r="B436" s="39"/>
      <c r="C436" s="247" t="s">
        <v>385</v>
      </c>
      <c r="D436" s="247" t="s">
        <v>165</v>
      </c>
      <c r="E436" s="248" t="s">
        <v>643</v>
      </c>
      <c r="F436" s="249" t="s">
        <v>644</v>
      </c>
      <c r="G436" s="250" t="s">
        <v>195</v>
      </c>
      <c r="H436" s="251">
        <v>123.104</v>
      </c>
      <c r="I436" s="252"/>
      <c r="J436" s="252"/>
      <c r="K436" s="251">
        <f>ROUND(P436*H436,3)</f>
        <v>0</v>
      </c>
      <c r="L436" s="253"/>
      <c r="M436" s="44"/>
      <c r="N436" s="254" t="s">
        <v>1</v>
      </c>
      <c r="O436" s="255" t="s">
        <v>41</v>
      </c>
      <c r="P436" s="256">
        <f>I436+J436</f>
        <v>0</v>
      </c>
      <c r="Q436" s="256">
        <f>ROUND(I436*H436,3)</f>
        <v>0</v>
      </c>
      <c r="R436" s="256">
        <f>ROUND(J436*H436,3)</f>
        <v>0</v>
      </c>
      <c r="S436" s="97"/>
      <c r="T436" s="257">
        <f>S436*H436</f>
        <v>0</v>
      </c>
      <c r="U436" s="257">
        <v>0</v>
      </c>
      <c r="V436" s="257">
        <f>U436*H436</f>
        <v>0</v>
      </c>
      <c r="W436" s="257">
        <v>0</v>
      </c>
      <c r="X436" s="258">
        <f>W436*H436</f>
        <v>0</v>
      </c>
      <c r="Y436" s="38"/>
      <c r="Z436" s="38"/>
      <c r="AA436" s="38"/>
      <c r="AB436" s="38"/>
      <c r="AC436" s="38"/>
      <c r="AD436" s="38"/>
      <c r="AE436" s="38"/>
      <c r="AR436" s="259" t="s">
        <v>169</v>
      </c>
      <c r="AT436" s="259" t="s">
        <v>165</v>
      </c>
      <c r="AU436" s="259" t="s">
        <v>137</v>
      </c>
      <c r="AY436" s="17" t="s">
        <v>163</v>
      </c>
      <c r="BE436" s="260">
        <f>IF(O436="základná",K436,0)</f>
        <v>0</v>
      </c>
      <c r="BF436" s="260">
        <f>IF(O436="znížená",K436,0)</f>
        <v>0</v>
      </c>
      <c r="BG436" s="260">
        <f>IF(O436="zákl. prenesená",K436,0)</f>
        <v>0</v>
      </c>
      <c r="BH436" s="260">
        <f>IF(O436="zníž. prenesená",K436,0)</f>
        <v>0</v>
      </c>
      <c r="BI436" s="260">
        <f>IF(O436="nulová",K436,0)</f>
        <v>0</v>
      </c>
      <c r="BJ436" s="17" t="s">
        <v>137</v>
      </c>
      <c r="BK436" s="261">
        <f>ROUND(P436*H436,3)</f>
        <v>0</v>
      </c>
      <c r="BL436" s="17" t="s">
        <v>169</v>
      </c>
      <c r="BM436" s="259" t="s">
        <v>645</v>
      </c>
    </row>
    <row r="437" s="2" customFormat="1" ht="24.15" customHeight="1">
      <c r="A437" s="38"/>
      <c r="B437" s="39"/>
      <c r="C437" s="247" t="s">
        <v>646</v>
      </c>
      <c r="D437" s="247" t="s">
        <v>165</v>
      </c>
      <c r="E437" s="248" t="s">
        <v>647</v>
      </c>
      <c r="F437" s="249" t="s">
        <v>648</v>
      </c>
      <c r="G437" s="250" t="s">
        <v>195</v>
      </c>
      <c r="H437" s="251">
        <v>123.104</v>
      </c>
      <c r="I437" s="252"/>
      <c r="J437" s="252"/>
      <c r="K437" s="251">
        <f>ROUND(P437*H437,3)</f>
        <v>0</v>
      </c>
      <c r="L437" s="253"/>
      <c r="M437" s="44"/>
      <c r="N437" s="254" t="s">
        <v>1</v>
      </c>
      <c r="O437" s="255" t="s">
        <v>41</v>
      </c>
      <c r="P437" s="256">
        <f>I437+J437</f>
        <v>0</v>
      </c>
      <c r="Q437" s="256">
        <f>ROUND(I437*H437,3)</f>
        <v>0</v>
      </c>
      <c r="R437" s="256">
        <f>ROUND(J437*H437,3)</f>
        <v>0</v>
      </c>
      <c r="S437" s="97"/>
      <c r="T437" s="257">
        <f>S437*H437</f>
        <v>0</v>
      </c>
      <c r="U437" s="257">
        <v>0</v>
      </c>
      <c r="V437" s="257">
        <f>U437*H437</f>
        <v>0</v>
      </c>
      <c r="W437" s="257">
        <v>0</v>
      </c>
      <c r="X437" s="258">
        <f>W437*H437</f>
        <v>0</v>
      </c>
      <c r="Y437" s="38"/>
      <c r="Z437" s="38"/>
      <c r="AA437" s="38"/>
      <c r="AB437" s="38"/>
      <c r="AC437" s="38"/>
      <c r="AD437" s="38"/>
      <c r="AE437" s="38"/>
      <c r="AR437" s="259" t="s">
        <v>169</v>
      </c>
      <c r="AT437" s="259" t="s">
        <v>165</v>
      </c>
      <c r="AU437" s="259" t="s">
        <v>137</v>
      </c>
      <c r="AY437" s="17" t="s">
        <v>163</v>
      </c>
      <c r="BE437" s="260">
        <f>IF(O437="základná",K437,0)</f>
        <v>0</v>
      </c>
      <c r="BF437" s="260">
        <f>IF(O437="znížená",K437,0)</f>
        <v>0</v>
      </c>
      <c r="BG437" s="260">
        <f>IF(O437="zákl. prenesená",K437,0)</f>
        <v>0</v>
      </c>
      <c r="BH437" s="260">
        <f>IF(O437="zníž. prenesená",K437,0)</f>
        <v>0</v>
      </c>
      <c r="BI437" s="260">
        <f>IF(O437="nulová",K437,0)</f>
        <v>0</v>
      </c>
      <c r="BJ437" s="17" t="s">
        <v>137</v>
      </c>
      <c r="BK437" s="261">
        <f>ROUND(P437*H437,3)</f>
        <v>0</v>
      </c>
      <c r="BL437" s="17" t="s">
        <v>169</v>
      </c>
      <c r="BM437" s="259" t="s">
        <v>649</v>
      </c>
    </row>
    <row r="438" s="2" customFormat="1" ht="16.5" customHeight="1">
      <c r="A438" s="38"/>
      <c r="B438" s="39"/>
      <c r="C438" s="247" t="s">
        <v>395</v>
      </c>
      <c r="D438" s="247" t="s">
        <v>165</v>
      </c>
      <c r="E438" s="248" t="s">
        <v>650</v>
      </c>
      <c r="F438" s="249" t="s">
        <v>651</v>
      </c>
      <c r="G438" s="250" t="s">
        <v>234</v>
      </c>
      <c r="H438" s="251">
        <v>1</v>
      </c>
      <c r="I438" s="252"/>
      <c r="J438" s="252"/>
      <c r="K438" s="251">
        <f>ROUND(P438*H438,3)</f>
        <v>0</v>
      </c>
      <c r="L438" s="253"/>
      <c r="M438" s="44"/>
      <c r="N438" s="254" t="s">
        <v>1</v>
      </c>
      <c r="O438" s="255" t="s">
        <v>41</v>
      </c>
      <c r="P438" s="256">
        <f>I438+J438</f>
        <v>0</v>
      </c>
      <c r="Q438" s="256">
        <f>ROUND(I438*H438,3)</f>
        <v>0</v>
      </c>
      <c r="R438" s="256">
        <f>ROUND(J438*H438,3)</f>
        <v>0</v>
      </c>
      <c r="S438" s="97"/>
      <c r="T438" s="257">
        <f>S438*H438</f>
        <v>0</v>
      </c>
      <c r="U438" s="257">
        <v>0</v>
      </c>
      <c r="V438" s="257">
        <f>U438*H438</f>
        <v>0</v>
      </c>
      <c r="W438" s="257">
        <v>0</v>
      </c>
      <c r="X438" s="258">
        <f>W438*H438</f>
        <v>0</v>
      </c>
      <c r="Y438" s="38"/>
      <c r="Z438" s="38"/>
      <c r="AA438" s="38"/>
      <c r="AB438" s="38"/>
      <c r="AC438" s="38"/>
      <c r="AD438" s="38"/>
      <c r="AE438" s="38"/>
      <c r="AR438" s="259" t="s">
        <v>169</v>
      </c>
      <c r="AT438" s="259" t="s">
        <v>165</v>
      </c>
      <c r="AU438" s="259" t="s">
        <v>137</v>
      </c>
      <c r="AY438" s="17" t="s">
        <v>163</v>
      </c>
      <c r="BE438" s="260">
        <f>IF(O438="základná",K438,0)</f>
        <v>0</v>
      </c>
      <c r="BF438" s="260">
        <f>IF(O438="znížená",K438,0)</f>
        <v>0</v>
      </c>
      <c r="BG438" s="260">
        <f>IF(O438="zákl. prenesená",K438,0)</f>
        <v>0</v>
      </c>
      <c r="BH438" s="260">
        <f>IF(O438="zníž. prenesená",K438,0)</f>
        <v>0</v>
      </c>
      <c r="BI438" s="260">
        <f>IF(O438="nulová",K438,0)</f>
        <v>0</v>
      </c>
      <c r="BJ438" s="17" t="s">
        <v>137</v>
      </c>
      <c r="BK438" s="261">
        <f>ROUND(P438*H438,3)</f>
        <v>0</v>
      </c>
      <c r="BL438" s="17" t="s">
        <v>169</v>
      </c>
      <c r="BM438" s="259" t="s">
        <v>652</v>
      </c>
    </row>
    <row r="439" s="2" customFormat="1" ht="21.75" customHeight="1">
      <c r="A439" s="38"/>
      <c r="B439" s="39"/>
      <c r="C439" s="247" t="s">
        <v>653</v>
      </c>
      <c r="D439" s="247" t="s">
        <v>165</v>
      </c>
      <c r="E439" s="248" t="s">
        <v>654</v>
      </c>
      <c r="F439" s="249" t="s">
        <v>655</v>
      </c>
      <c r="G439" s="250" t="s">
        <v>520</v>
      </c>
      <c r="H439" s="251">
        <v>5</v>
      </c>
      <c r="I439" s="252"/>
      <c r="J439" s="252"/>
      <c r="K439" s="251">
        <f>ROUND(P439*H439,3)</f>
        <v>0</v>
      </c>
      <c r="L439" s="253"/>
      <c r="M439" s="44"/>
      <c r="N439" s="254" t="s">
        <v>1</v>
      </c>
      <c r="O439" s="255" t="s">
        <v>41</v>
      </c>
      <c r="P439" s="256">
        <f>I439+J439</f>
        <v>0</v>
      </c>
      <c r="Q439" s="256">
        <f>ROUND(I439*H439,3)</f>
        <v>0</v>
      </c>
      <c r="R439" s="256">
        <f>ROUND(J439*H439,3)</f>
        <v>0</v>
      </c>
      <c r="S439" s="97"/>
      <c r="T439" s="257">
        <f>S439*H439</f>
        <v>0</v>
      </c>
      <c r="U439" s="257">
        <v>0</v>
      </c>
      <c r="V439" s="257">
        <f>U439*H439</f>
        <v>0</v>
      </c>
      <c r="W439" s="257">
        <v>0</v>
      </c>
      <c r="X439" s="258">
        <f>W439*H439</f>
        <v>0</v>
      </c>
      <c r="Y439" s="38"/>
      <c r="Z439" s="38"/>
      <c r="AA439" s="38"/>
      <c r="AB439" s="38"/>
      <c r="AC439" s="38"/>
      <c r="AD439" s="38"/>
      <c r="AE439" s="38"/>
      <c r="AR439" s="259" t="s">
        <v>169</v>
      </c>
      <c r="AT439" s="259" t="s">
        <v>165</v>
      </c>
      <c r="AU439" s="259" t="s">
        <v>137</v>
      </c>
      <c r="AY439" s="17" t="s">
        <v>163</v>
      </c>
      <c r="BE439" s="260">
        <f>IF(O439="základná",K439,0)</f>
        <v>0</v>
      </c>
      <c r="BF439" s="260">
        <f>IF(O439="znížená",K439,0)</f>
        <v>0</v>
      </c>
      <c r="BG439" s="260">
        <f>IF(O439="zákl. prenesená",K439,0)</f>
        <v>0</v>
      </c>
      <c r="BH439" s="260">
        <f>IF(O439="zníž. prenesená",K439,0)</f>
        <v>0</v>
      </c>
      <c r="BI439" s="260">
        <f>IF(O439="nulová",K439,0)</f>
        <v>0</v>
      </c>
      <c r="BJ439" s="17" t="s">
        <v>137</v>
      </c>
      <c r="BK439" s="261">
        <f>ROUND(P439*H439,3)</f>
        <v>0</v>
      </c>
      <c r="BL439" s="17" t="s">
        <v>169</v>
      </c>
      <c r="BM439" s="259" t="s">
        <v>656</v>
      </c>
    </row>
    <row r="440" s="2" customFormat="1" ht="21.75" customHeight="1">
      <c r="A440" s="38"/>
      <c r="B440" s="39"/>
      <c r="C440" s="247" t="s">
        <v>407</v>
      </c>
      <c r="D440" s="247" t="s">
        <v>165</v>
      </c>
      <c r="E440" s="248" t="s">
        <v>657</v>
      </c>
      <c r="F440" s="249" t="s">
        <v>658</v>
      </c>
      <c r="G440" s="250" t="s">
        <v>195</v>
      </c>
      <c r="H440" s="251">
        <v>123.104</v>
      </c>
      <c r="I440" s="252"/>
      <c r="J440" s="252"/>
      <c r="K440" s="251">
        <f>ROUND(P440*H440,3)</f>
        <v>0</v>
      </c>
      <c r="L440" s="253"/>
      <c r="M440" s="44"/>
      <c r="N440" s="254" t="s">
        <v>1</v>
      </c>
      <c r="O440" s="255" t="s">
        <v>41</v>
      </c>
      <c r="P440" s="256">
        <f>I440+J440</f>
        <v>0</v>
      </c>
      <c r="Q440" s="256">
        <f>ROUND(I440*H440,3)</f>
        <v>0</v>
      </c>
      <c r="R440" s="256">
        <f>ROUND(J440*H440,3)</f>
        <v>0</v>
      </c>
      <c r="S440" s="97"/>
      <c r="T440" s="257">
        <f>S440*H440</f>
        <v>0</v>
      </c>
      <c r="U440" s="257">
        <v>0</v>
      </c>
      <c r="V440" s="257">
        <f>U440*H440</f>
        <v>0</v>
      </c>
      <c r="W440" s="257">
        <v>0</v>
      </c>
      <c r="X440" s="258">
        <f>W440*H440</f>
        <v>0</v>
      </c>
      <c r="Y440" s="38"/>
      <c r="Z440" s="38"/>
      <c r="AA440" s="38"/>
      <c r="AB440" s="38"/>
      <c r="AC440" s="38"/>
      <c r="AD440" s="38"/>
      <c r="AE440" s="38"/>
      <c r="AR440" s="259" t="s">
        <v>169</v>
      </c>
      <c r="AT440" s="259" t="s">
        <v>165</v>
      </c>
      <c r="AU440" s="259" t="s">
        <v>137</v>
      </c>
      <c r="AY440" s="17" t="s">
        <v>163</v>
      </c>
      <c r="BE440" s="260">
        <f>IF(O440="základná",K440,0)</f>
        <v>0</v>
      </c>
      <c r="BF440" s="260">
        <f>IF(O440="znížená",K440,0)</f>
        <v>0</v>
      </c>
      <c r="BG440" s="260">
        <f>IF(O440="zákl. prenesená",K440,0)</f>
        <v>0</v>
      </c>
      <c r="BH440" s="260">
        <f>IF(O440="zníž. prenesená",K440,0)</f>
        <v>0</v>
      </c>
      <c r="BI440" s="260">
        <f>IF(O440="nulová",K440,0)</f>
        <v>0</v>
      </c>
      <c r="BJ440" s="17" t="s">
        <v>137</v>
      </c>
      <c r="BK440" s="261">
        <f>ROUND(P440*H440,3)</f>
        <v>0</v>
      </c>
      <c r="BL440" s="17" t="s">
        <v>169</v>
      </c>
      <c r="BM440" s="259" t="s">
        <v>659</v>
      </c>
    </row>
    <row r="441" s="2" customFormat="1" ht="24.15" customHeight="1">
      <c r="A441" s="38"/>
      <c r="B441" s="39"/>
      <c r="C441" s="247" t="s">
        <v>660</v>
      </c>
      <c r="D441" s="247" t="s">
        <v>165</v>
      </c>
      <c r="E441" s="248" t="s">
        <v>661</v>
      </c>
      <c r="F441" s="249" t="s">
        <v>662</v>
      </c>
      <c r="G441" s="250" t="s">
        <v>195</v>
      </c>
      <c r="H441" s="251">
        <v>3693.1199999999999</v>
      </c>
      <c r="I441" s="252"/>
      <c r="J441" s="252"/>
      <c r="K441" s="251">
        <f>ROUND(P441*H441,3)</f>
        <v>0</v>
      </c>
      <c r="L441" s="253"/>
      <c r="M441" s="44"/>
      <c r="N441" s="254" t="s">
        <v>1</v>
      </c>
      <c r="O441" s="255" t="s">
        <v>41</v>
      </c>
      <c r="P441" s="256">
        <f>I441+J441</f>
        <v>0</v>
      </c>
      <c r="Q441" s="256">
        <f>ROUND(I441*H441,3)</f>
        <v>0</v>
      </c>
      <c r="R441" s="256">
        <f>ROUND(J441*H441,3)</f>
        <v>0</v>
      </c>
      <c r="S441" s="97"/>
      <c r="T441" s="257">
        <f>S441*H441</f>
        <v>0</v>
      </c>
      <c r="U441" s="257">
        <v>0</v>
      </c>
      <c r="V441" s="257">
        <f>U441*H441</f>
        <v>0</v>
      </c>
      <c r="W441" s="257">
        <v>0</v>
      </c>
      <c r="X441" s="258">
        <f>W441*H441</f>
        <v>0</v>
      </c>
      <c r="Y441" s="38"/>
      <c r="Z441" s="38"/>
      <c r="AA441" s="38"/>
      <c r="AB441" s="38"/>
      <c r="AC441" s="38"/>
      <c r="AD441" s="38"/>
      <c r="AE441" s="38"/>
      <c r="AR441" s="259" t="s">
        <v>169</v>
      </c>
      <c r="AT441" s="259" t="s">
        <v>165</v>
      </c>
      <c r="AU441" s="259" t="s">
        <v>137</v>
      </c>
      <c r="AY441" s="17" t="s">
        <v>163</v>
      </c>
      <c r="BE441" s="260">
        <f>IF(O441="základná",K441,0)</f>
        <v>0</v>
      </c>
      <c r="BF441" s="260">
        <f>IF(O441="znížená",K441,0)</f>
        <v>0</v>
      </c>
      <c r="BG441" s="260">
        <f>IF(O441="zákl. prenesená",K441,0)</f>
        <v>0</v>
      </c>
      <c r="BH441" s="260">
        <f>IF(O441="zníž. prenesená",K441,0)</f>
        <v>0</v>
      </c>
      <c r="BI441" s="260">
        <f>IF(O441="nulová",K441,0)</f>
        <v>0</v>
      </c>
      <c r="BJ441" s="17" t="s">
        <v>137</v>
      </c>
      <c r="BK441" s="261">
        <f>ROUND(P441*H441,3)</f>
        <v>0</v>
      </c>
      <c r="BL441" s="17" t="s">
        <v>169</v>
      </c>
      <c r="BM441" s="259" t="s">
        <v>663</v>
      </c>
    </row>
    <row r="442" s="13" customFormat="1">
      <c r="A442" s="13"/>
      <c r="B442" s="262"/>
      <c r="C442" s="263"/>
      <c r="D442" s="264" t="s">
        <v>170</v>
      </c>
      <c r="E442" s="265" t="s">
        <v>1</v>
      </c>
      <c r="F442" s="266" t="s">
        <v>664</v>
      </c>
      <c r="G442" s="263"/>
      <c r="H442" s="267">
        <v>3693.1199999999999</v>
      </c>
      <c r="I442" s="268"/>
      <c r="J442" s="268"/>
      <c r="K442" s="263"/>
      <c r="L442" s="263"/>
      <c r="M442" s="269"/>
      <c r="N442" s="270"/>
      <c r="O442" s="271"/>
      <c r="P442" s="271"/>
      <c r="Q442" s="271"/>
      <c r="R442" s="271"/>
      <c r="S442" s="271"/>
      <c r="T442" s="271"/>
      <c r="U442" s="271"/>
      <c r="V442" s="271"/>
      <c r="W442" s="271"/>
      <c r="X442" s="272"/>
      <c r="Y442" s="13"/>
      <c r="Z442" s="13"/>
      <c r="AA442" s="13"/>
      <c r="AB442" s="13"/>
      <c r="AC442" s="13"/>
      <c r="AD442" s="13"/>
      <c r="AE442" s="13"/>
      <c r="AT442" s="273" t="s">
        <v>170</v>
      </c>
      <c r="AU442" s="273" t="s">
        <v>137</v>
      </c>
      <c r="AV442" s="13" t="s">
        <v>137</v>
      </c>
      <c r="AW442" s="13" t="s">
        <v>5</v>
      </c>
      <c r="AX442" s="13" t="s">
        <v>77</v>
      </c>
      <c r="AY442" s="273" t="s">
        <v>163</v>
      </c>
    </row>
    <row r="443" s="14" customFormat="1">
      <c r="A443" s="14"/>
      <c r="B443" s="274"/>
      <c r="C443" s="275"/>
      <c r="D443" s="264" t="s">
        <v>170</v>
      </c>
      <c r="E443" s="276" t="s">
        <v>1</v>
      </c>
      <c r="F443" s="277" t="s">
        <v>173</v>
      </c>
      <c r="G443" s="275"/>
      <c r="H443" s="278">
        <v>3693.1199999999999</v>
      </c>
      <c r="I443" s="279"/>
      <c r="J443" s="279"/>
      <c r="K443" s="275"/>
      <c r="L443" s="275"/>
      <c r="M443" s="280"/>
      <c r="N443" s="281"/>
      <c r="O443" s="282"/>
      <c r="P443" s="282"/>
      <c r="Q443" s="282"/>
      <c r="R443" s="282"/>
      <c r="S443" s="282"/>
      <c r="T443" s="282"/>
      <c r="U443" s="282"/>
      <c r="V443" s="282"/>
      <c r="W443" s="282"/>
      <c r="X443" s="283"/>
      <c r="Y443" s="14"/>
      <c r="Z443" s="14"/>
      <c r="AA443" s="14"/>
      <c r="AB443" s="14"/>
      <c r="AC443" s="14"/>
      <c r="AD443" s="14"/>
      <c r="AE443" s="14"/>
      <c r="AT443" s="284" t="s">
        <v>170</v>
      </c>
      <c r="AU443" s="284" t="s">
        <v>137</v>
      </c>
      <c r="AV443" s="14" t="s">
        <v>169</v>
      </c>
      <c r="AW443" s="14" t="s">
        <v>5</v>
      </c>
      <c r="AX443" s="14" t="s">
        <v>85</v>
      </c>
      <c r="AY443" s="284" t="s">
        <v>163</v>
      </c>
    </row>
    <row r="444" s="2" customFormat="1" ht="24.15" customHeight="1">
      <c r="A444" s="38"/>
      <c r="B444" s="39"/>
      <c r="C444" s="247" t="s">
        <v>410</v>
      </c>
      <c r="D444" s="247" t="s">
        <v>165</v>
      </c>
      <c r="E444" s="248" t="s">
        <v>665</v>
      </c>
      <c r="F444" s="249" t="s">
        <v>666</v>
      </c>
      <c r="G444" s="250" t="s">
        <v>195</v>
      </c>
      <c r="H444" s="251">
        <v>123.104</v>
      </c>
      <c r="I444" s="252"/>
      <c r="J444" s="252"/>
      <c r="K444" s="251">
        <f>ROUND(P444*H444,3)</f>
        <v>0</v>
      </c>
      <c r="L444" s="253"/>
      <c r="M444" s="44"/>
      <c r="N444" s="254" t="s">
        <v>1</v>
      </c>
      <c r="O444" s="255" t="s">
        <v>41</v>
      </c>
      <c r="P444" s="256">
        <f>I444+J444</f>
        <v>0</v>
      </c>
      <c r="Q444" s="256">
        <f>ROUND(I444*H444,3)</f>
        <v>0</v>
      </c>
      <c r="R444" s="256">
        <f>ROUND(J444*H444,3)</f>
        <v>0</v>
      </c>
      <c r="S444" s="97"/>
      <c r="T444" s="257">
        <f>S444*H444</f>
        <v>0</v>
      </c>
      <c r="U444" s="257">
        <v>0</v>
      </c>
      <c r="V444" s="257">
        <f>U444*H444</f>
        <v>0</v>
      </c>
      <c r="W444" s="257">
        <v>0</v>
      </c>
      <c r="X444" s="258">
        <f>W444*H444</f>
        <v>0</v>
      </c>
      <c r="Y444" s="38"/>
      <c r="Z444" s="38"/>
      <c r="AA444" s="38"/>
      <c r="AB444" s="38"/>
      <c r="AC444" s="38"/>
      <c r="AD444" s="38"/>
      <c r="AE444" s="38"/>
      <c r="AR444" s="259" t="s">
        <v>169</v>
      </c>
      <c r="AT444" s="259" t="s">
        <v>165</v>
      </c>
      <c r="AU444" s="259" t="s">
        <v>137</v>
      </c>
      <c r="AY444" s="17" t="s">
        <v>163</v>
      </c>
      <c r="BE444" s="260">
        <f>IF(O444="základná",K444,0)</f>
        <v>0</v>
      </c>
      <c r="BF444" s="260">
        <f>IF(O444="znížená",K444,0)</f>
        <v>0</v>
      </c>
      <c r="BG444" s="260">
        <f>IF(O444="zákl. prenesená",K444,0)</f>
        <v>0</v>
      </c>
      <c r="BH444" s="260">
        <f>IF(O444="zníž. prenesená",K444,0)</f>
        <v>0</v>
      </c>
      <c r="BI444" s="260">
        <f>IF(O444="nulová",K444,0)</f>
        <v>0</v>
      </c>
      <c r="BJ444" s="17" t="s">
        <v>137</v>
      </c>
      <c r="BK444" s="261">
        <f>ROUND(P444*H444,3)</f>
        <v>0</v>
      </c>
      <c r="BL444" s="17" t="s">
        <v>169</v>
      </c>
      <c r="BM444" s="259" t="s">
        <v>667</v>
      </c>
    </row>
    <row r="445" s="2" customFormat="1" ht="24.15" customHeight="1">
      <c r="A445" s="38"/>
      <c r="B445" s="39"/>
      <c r="C445" s="247" t="s">
        <v>668</v>
      </c>
      <c r="D445" s="247" t="s">
        <v>165</v>
      </c>
      <c r="E445" s="248" t="s">
        <v>669</v>
      </c>
      <c r="F445" s="249" t="s">
        <v>670</v>
      </c>
      <c r="G445" s="250" t="s">
        <v>195</v>
      </c>
      <c r="H445" s="251">
        <v>123.104</v>
      </c>
      <c r="I445" s="252"/>
      <c r="J445" s="252"/>
      <c r="K445" s="251">
        <f>ROUND(P445*H445,3)</f>
        <v>0</v>
      </c>
      <c r="L445" s="253"/>
      <c r="M445" s="44"/>
      <c r="N445" s="254" t="s">
        <v>1</v>
      </c>
      <c r="O445" s="255" t="s">
        <v>41</v>
      </c>
      <c r="P445" s="256">
        <f>I445+J445</f>
        <v>0</v>
      </c>
      <c r="Q445" s="256">
        <f>ROUND(I445*H445,3)</f>
        <v>0</v>
      </c>
      <c r="R445" s="256">
        <f>ROUND(J445*H445,3)</f>
        <v>0</v>
      </c>
      <c r="S445" s="97"/>
      <c r="T445" s="257">
        <f>S445*H445</f>
        <v>0</v>
      </c>
      <c r="U445" s="257">
        <v>0</v>
      </c>
      <c r="V445" s="257">
        <f>U445*H445</f>
        <v>0</v>
      </c>
      <c r="W445" s="257">
        <v>0</v>
      </c>
      <c r="X445" s="258">
        <f>W445*H445</f>
        <v>0</v>
      </c>
      <c r="Y445" s="38"/>
      <c r="Z445" s="38"/>
      <c r="AA445" s="38"/>
      <c r="AB445" s="38"/>
      <c r="AC445" s="38"/>
      <c r="AD445" s="38"/>
      <c r="AE445" s="38"/>
      <c r="AR445" s="259" t="s">
        <v>169</v>
      </c>
      <c r="AT445" s="259" t="s">
        <v>165</v>
      </c>
      <c r="AU445" s="259" t="s">
        <v>137</v>
      </c>
      <c r="AY445" s="17" t="s">
        <v>163</v>
      </c>
      <c r="BE445" s="260">
        <f>IF(O445="základná",K445,0)</f>
        <v>0</v>
      </c>
      <c r="BF445" s="260">
        <f>IF(O445="znížená",K445,0)</f>
        <v>0</v>
      </c>
      <c r="BG445" s="260">
        <f>IF(O445="zákl. prenesená",K445,0)</f>
        <v>0</v>
      </c>
      <c r="BH445" s="260">
        <f>IF(O445="zníž. prenesená",K445,0)</f>
        <v>0</v>
      </c>
      <c r="BI445" s="260">
        <f>IF(O445="nulová",K445,0)</f>
        <v>0</v>
      </c>
      <c r="BJ445" s="17" t="s">
        <v>137</v>
      </c>
      <c r="BK445" s="261">
        <f>ROUND(P445*H445,3)</f>
        <v>0</v>
      </c>
      <c r="BL445" s="17" t="s">
        <v>169</v>
      </c>
      <c r="BM445" s="259" t="s">
        <v>671</v>
      </c>
    </row>
    <row r="446" s="2" customFormat="1" ht="33" customHeight="1">
      <c r="A446" s="38"/>
      <c r="B446" s="39"/>
      <c r="C446" s="247" t="s">
        <v>416</v>
      </c>
      <c r="D446" s="247" t="s">
        <v>165</v>
      </c>
      <c r="E446" s="248" t="s">
        <v>672</v>
      </c>
      <c r="F446" s="249" t="s">
        <v>673</v>
      </c>
      <c r="G446" s="250" t="s">
        <v>195</v>
      </c>
      <c r="H446" s="251">
        <v>123.104</v>
      </c>
      <c r="I446" s="252"/>
      <c r="J446" s="252"/>
      <c r="K446" s="251">
        <f>ROUND(P446*H446,3)</f>
        <v>0</v>
      </c>
      <c r="L446" s="253"/>
      <c r="M446" s="44"/>
      <c r="N446" s="254" t="s">
        <v>1</v>
      </c>
      <c r="O446" s="255" t="s">
        <v>41</v>
      </c>
      <c r="P446" s="256">
        <f>I446+J446</f>
        <v>0</v>
      </c>
      <c r="Q446" s="256">
        <f>ROUND(I446*H446,3)</f>
        <v>0</v>
      </c>
      <c r="R446" s="256">
        <f>ROUND(J446*H446,3)</f>
        <v>0</v>
      </c>
      <c r="S446" s="97"/>
      <c r="T446" s="257">
        <f>S446*H446</f>
        <v>0</v>
      </c>
      <c r="U446" s="257">
        <v>0</v>
      </c>
      <c r="V446" s="257">
        <f>U446*H446</f>
        <v>0</v>
      </c>
      <c r="W446" s="257">
        <v>0</v>
      </c>
      <c r="X446" s="258">
        <f>W446*H446</f>
        <v>0</v>
      </c>
      <c r="Y446" s="38"/>
      <c r="Z446" s="38"/>
      <c r="AA446" s="38"/>
      <c r="AB446" s="38"/>
      <c r="AC446" s="38"/>
      <c r="AD446" s="38"/>
      <c r="AE446" s="38"/>
      <c r="AR446" s="259" t="s">
        <v>169</v>
      </c>
      <c r="AT446" s="259" t="s">
        <v>165</v>
      </c>
      <c r="AU446" s="259" t="s">
        <v>137</v>
      </c>
      <c r="AY446" s="17" t="s">
        <v>163</v>
      </c>
      <c r="BE446" s="260">
        <f>IF(O446="základná",K446,0)</f>
        <v>0</v>
      </c>
      <c r="BF446" s="260">
        <f>IF(O446="znížená",K446,0)</f>
        <v>0</v>
      </c>
      <c r="BG446" s="260">
        <f>IF(O446="zákl. prenesená",K446,0)</f>
        <v>0</v>
      </c>
      <c r="BH446" s="260">
        <f>IF(O446="zníž. prenesená",K446,0)</f>
        <v>0</v>
      </c>
      <c r="BI446" s="260">
        <f>IF(O446="nulová",K446,0)</f>
        <v>0</v>
      </c>
      <c r="BJ446" s="17" t="s">
        <v>137</v>
      </c>
      <c r="BK446" s="261">
        <f>ROUND(P446*H446,3)</f>
        <v>0</v>
      </c>
      <c r="BL446" s="17" t="s">
        <v>169</v>
      </c>
      <c r="BM446" s="259" t="s">
        <v>674</v>
      </c>
    </row>
    <row r="447" s="2" customFormat="1" ht="16.5" customHeight="1">
      <c r="A447" s="38"/>
      <c r="B447" s="39"/>
      <c r="C447" s="247" t="s">
        <v>675</v>
      </c>
      <c r="D447" s="247" t="s">
        <v>165</v>
      </c>
      <c r="E447" s="248" t="s">
        <v>676</v>
      </c>
      <c r="F447" s="249" t="s">
        <v>677</v>
      </c>
      <c r="G447" s="250" t="s">
        <v>234</v>
      </c>
      <c r="H447" s="251">
        <v>2</v>
      </c>
      <c r="I447" s="252"/>
      <c r="J447" s="252"/>
      <c r="K447" s="251">
        <f>ROUND(P447*H447,3)</f>
        <v>0</v>
      </c>
      <c r="L447" s="253"/>
      <c r="M447" s="44"/>
      <c r="N447" s="254" t="s">
        <v>1</v>
      </c>
      <c r="O447" s="255" t="s">
        <v>41</v>
      </c>
      <c r="P447" s="256">
        <f>I447+J447</f>
        <v>0</v>
      </c>
      <c r="Q447" s="256">
        <f>ROUND(I447*H447,3)</f>
        <v>0</v>
      </c>
      <c r="R447" s="256">
        <f>ROUND(J447*H447,3)</f>
        <v>0</v>
      </c>
      <c r="S447" s="97"/>
      <c r="T447" s="257">
        <f>S447*H447</f>
        <v>0</v>
      </c>
      <c r="U447" s="257">
        <v>0</v>
      </c>
      <c r="V447" s="257">
        <f>U447*H447</f>
        <v>0</v>
      </c>
      <c r="W447" s="257">
        <v>0</v>
      </c>
      <c r="X447" s="258">
        <f>W447*H447</f>
        <v>0</v>
      </c>
      <c r="Y447" s="38"/>
      <c r="Z447" s="38"/>
      <c r="AA447" s="38"/>
      <c r="AB447" s="38"/>
      <c r="AC447" s="38"/>
      <c r="AD447" s="38"/>
      <c r="AE447" s="38"/>
      <c r="AR447" s="259" t="s">
        <v>169</v>
      </c>
      <c r="AT447" s="259" t="s">
        <v>165</v>
      </c>
      <c r="AU447" s="259" t="s">
        <v>137</v>
      </c>
      <c r="AY447" s="17" t="s">
        <v>163</v>
      </c>
      <c r="BE447" s="260">
        <f>IF(O447="základná",K447,0)</f>
        <v>0</v>
      </c>
      <c r="BF447" s="260">
        <f>IF(O447="znížená",K447,0)</f>
        <v>0</v>
      </c>
      <c r="BG447" s="260">
        <f>IF(O447="zákl. prenesená",K447,0)</f>
        <v>0</v>
      </c>
      <c r="BH447" s="260">
        <f>IF(O447="zníž. prenesená",K447,0)</f>
        <v>0</v>
      </c>
      <c r="BI447" s="260">
        <f>IF(O447="nulová",K447,0)</f>
        <v>0</v>
      </c>
      <c r="BJ447" s="17" t="s">
        <v>137</v>
      </c>
      <c r="BK447" s="261">
        <f>ROUND(P447*H447,3)</f>
        <v>0</v>
      </c>
      <c r="BL447" s="17" t="s">
        <v>169</v>
      </c>
      <c r="BM447" s="259" t="s">
        <v>678</v>
      </c>
    </row>
    <row r="448" s="12" customFormat="1" ht="22.8" customHeight="1">
      <c r="A448" s="12"/>
      <c r="B448" s="230"/>
      <c r="C448" s="231"/>
      <c r="D448" s="232" t="s">
        <v>76</v>
      </c>
      <c r="E448" s="245" t="s">
        <v>675</v>
      </c>
      <c r="F448" s="245" t="s">
        <v>679</v>
      </c>
      <c r="G448" s="231"/>
      <c r="H448" s="231"/>
      <c r="I448" s="234"/>
      <c r="J448" s="234"/>
      <c r="K448" s="246">
        <f>BK448</f>
        <v>0</v>
      </c>
      <c r="L448" s="231"/>
      <c r="M448" s="236"/>
      <c r="N448" s="237"/>
      <c r="O448" s="238"/>
      <c r="P448" s="238"/>
      <c r="Q448" s="239">
        <f>Q449</f>
        <v>0</v>
      </c>
      <c r="R448" s="239">
        <f>R449</f>
        <v>0</v>
      </c>
      <c r="S448" s="238"/>
      <c r="T448" s="240">
        <f>T449</f>
        <v>0</v>
      </c>
      <c r="U448" s="238"/>
      <c r="V448" s="240">
        <f>V449</f>
        <v>0</v>
      </c>
      <c r="W448" s="238"/>
      <c r="X448" s="241">
        <f>X449</f>
        <v>0</v>
      </c>
      <c r="Y448" s="12"/>
      <c r="Z448" s="12"/>
      <c r="AA448" s="12"/>
      <c r="AB448" s="12"/>
      <c r="AC448" s="12"/>
      <c r="AD448" s="12"/>
      <c r="AE448" s="12"/>
      <c r="AR448" s="242" t="s">
        <v>85</v>
      </c>
      <c r="AT448" s="243" t="s">
        <v>76</v>
      </c>
      <c r="AU448" s="243" t="s">
        <v>85</v>
      </c>
      <c r="AY448" s="242" t="s">
        <v>163</v>
      </c>
      <c r="BK448" s="244">
        <f>BK449</f>
        <v>0</v>
      </c>
    </row>
    <row r="449" s="2" customFormat="1" ht="62.7" customHeight="1">
      <c r="A449" s="38"/>
      <c r="B449" s="39"/>
      <c r="C449" s="247" t="s">
        <v>420</v>
      </c>
      <c r="D449" s="247" t="s">
        <v>165</v>
      </c>
      <c r="E449" s="248" t="s">
        <v>680</v>
      </c>
      <c r="F449" s="249" t="s">
        <v>681</v>
      </c>
      <c r="G449" s="250" t="s">
        <v>195</v>
      </c>
      <c r="H449" s="251">
        <v>225.03399999999999</v>
      </c>
      <c r="I449" s="252"/>
      <c r="J449" s="252"/>
      <c r="K449" s="251">
        <f>ROUND(P449*H449,3)</f>
        <v>0</v>
      </c>
      <c r="L449" s="253"/>
      <c r="M449" s="44"/>
      <c r="N449" s="254" t="s">
        <v>1</v>
      </c>
      <c r="O449" s="255" t="s">
        <v>41</v>
      </c>
      <c r="P449" s="256">
        <f>I449+J449</f>
        <v>0</v>
      </c>
      <c r="Q449" s="256">
        <f>ROUND(I449*H449,3)</f>
        <v>0</v>
      </c>
      <c r="R449" s="256">
        <f>ROUND(J449*H449,3)</f>
        <v>0</v>
      </c>
      <c r="S449" s="97"/>
      <c r="T449" s="257">
        <f>S449*H449</f>
        <v>0</v>
      </c>
      <c r="U449" s="257">
        <v>0</v>
      </c>
      <c r="V449" s="257">
        <f>U449*H449</f>
        <v>0</v>
      </c>
      <c r="W449" s="257">
        <v>0</v>
      </c>
      <c r="X449" s="258">
        <f>W449*H449</f>
        <v>0</v>
      </c>
      <c r="Y449" s="38"/>
      <c r="Z449" s="38"/>
      <c r="AA449" s="38"/>
      <c r="AB449" s="38"/>
      <c r="AC449" s="38"/>
      <c r="AD449" s="38"/>
      <c r="AE449" s="38"/>
      <c r="AR449" s="259" t="s">
        <v>169</v>
      </c>
      <c r="AT449" s="259" t="s">
        <v>165</v>
      </c>
      <c r="AU449" s="259" t="s">
        <v>137</v>
      </c>
      <c r="AY449" s="17" t="s">
        <v>163</v>
      </c>
      <c r="BE449" s="260">
        <f>IF(O449="základná",K449,0)</f>
        <v>0</v>
      </c>
      <c r="BF449" s="260">
        <f>IF(O449="znížená",K449,0)</f>
        <v>0</v>
      </c>
      <c r="BG449" s="260">
        <f>IF(O449="zákl. prenesená",K449,0)</f>
        <v>0</v>
      </c>
      <c r="BH449" s="260">
        <f>IF(O449="zníž. prenesená",K449,0)</f>
        <v>0</v>
      </c>
      <c r="BI449" s="260">
        <f>IF(O449="nulová",K449,0)</f>
        <v>0</v>
      </c>
      <c r="BJ449" s="17" t="s">
        <v>137</v>
      </c>
      <c r="BK449" s="261">
        <f>ROUND(P449*H449,3)</f>
        <v>0</v>
      </c>
      <c r="BL449" s="17" t="s">
        <v>169</v>
      </c>
      <c r="BM449" s="259" t="s">
        <v>682</v>
      </c>
    </row>
    <row r="450" s="12" customFormat="1" ht="25.92" customHeight="1">
      <c r="A450" s="12"/>
      <c r="B450" s="230"/>
      <c r="C450" s="231"/>
      <c r="D450" s="232" t="s">
        <v>76</v>
      </c>
      <c r="E450" s="233" t="s">
        <v>683</v>
      </c>
      <c r="F450" s="233" t="s">
        <v>684</v>
      </c>
      <c r="G450" s="231"/>
      <c r="H450" s="231"/>
      <c r="I450" s="234"/>
      <c r="J450" s="234"/>
      <c r="K450" s="235">
        <f>BK450</f>
        <v>0</v>
      </c>
      <c r="L450" s="231"/>
      <c r="M450" s="236"/>
      <c r="N450" s="237"/>
      <c r="O450" s="238"/>
      <c r="P450" s="238"/>
      <c r="Q450" s="239">
        <f>Q451+Q480+Q487+Q507+Q512+Q541+Q569+Q606+Q624+Q645+Q667+Q677</f>
        <v>0</v>
      </c>
      <c r="R450" s="239">
        <f>R451+R480+R487+R507+R512+R541+R569+R606+R624+R645+R667+R677</f>
        <v>0</v>
      </c>
      <c r="S450" s="238"/>
      <c r="T450" s="240">
        <f>T451+T480+T487+T507+T512+T541+T569+T606+T624+T645+T667+T677</f>
        <v>0</v>
      </c>
      <c r="U450" s="238"/>
      <c r="V450" s="240">
        <f>V451+V480+V487+V507+V512+V541+V569+V606+V624+V645+V667+V677</f>
        <v>0.23705310000000002</v>
      </c>
      <c r="W450" s="238"/>
      <c r="X450" s="241">
        <f>X451+X480+X487+X507+X512+X541+X569+X606+X624+X645+X667+X677</f>
        <v>1.8877499999999998</v>
      </c>
      <c r="Y450" s="12"/>
      <c r="Z450" s="12"/>
      <c r="AA450" s="12"/>
      <c r="AB450" s="12"/>
      <c r="AC450" s="12"/>
      <c r="AD450" s="12"/>
      <c r="AE450" s="12"/>
      <c r="AR450" s="242" t="s">
        <v>137</v>
      </c>
      <c r="AT450" s="243" t="s">
        <v>76</v>
      </c>
      <c r="AU450" s="243" t="s">
        <v>77</v>
      </c>
      <c r="AY450" s="242" t="s">
        <v>163</v>
      </c>
      <c r="BK450" s="244">
        <f>BK451+BK480+BK487+BK507+BK512+BK541+BK569+BK606+BK624+BK645+BK667+BK677</f>
        <v>0</v>
      </c>
    </row>
    <row r="451" s="12" customFormat="1" ht="22.8" customHeight="1">
      <c r="A451" s="12"/>
      <c r="B451" s="230"/>
      <c r="C451" s="231"/>
      <c r="D451" s="232" t="s">
        <v>76</v>
      </c>
      <c r="E451" s="245" t="s">
        <v>685</v>
      </c>
      <c r="F451" s="245" t="s">
        <v>686</v>
      </c>
      <c r="G451" s="231"/>
      <c r="H451" s="231"/>
      <c r="I451" s="234"/>
      <c r="J451" s="234"/>
      <c r="K451" s="246">
        <f>BK451</f>
        <v>0</v>
      </c>
      <c r="L451" s="231"/>
      <c r="M451" s="236"/>
      <c r="N451" s="237"/>
      <c r="O451" s="238"/>
      <c r="P451" s="238"/>
      <c r="Q451" s="239">
        <f>SUM(Q452:Q479)</f>
        <v>0</v>
      </c>
      <c r="R451" s="239">
        <f>SUM(R452:R479)</f>
        <v>0</v>
      </c>
      <c r="S451" s="238"/>
      <c r="T451" s="240">
        <f>SUM(T452:T479)</f>
        <v>0</v>
      </c>
      <c r="U451" s="238"/>
      <c r="V451" s="240">
        <f>SUM(V452:V479)</f>
        <v>0</v>
      </c>
      <c r="W451" s="238"/>
      <c r="X451" s="241">
        <f>SUM(X452:X479)</f>
        <v>0</v>
      </c>
      <c r="Y451" s="12"/>
      <c r="Z451" s="12"/>
      <c r="AA451" s="12"/>
      <c r="AB451" s="12"/>
      <c r="AC451" s="12"/>
      <c r="AD451" s="12"/>
      <c r="AE451" s="12"/>
      <c r="AR451" s="242" t="s">
        <v>137</v>
      </c>
      <c r="AT451" s="243" t="s">
        <v>76</v>
      </c>
      <c r="AU451" s="243" t="s">
        <v>85</v>
      </c>
      <c r="AY451" s="242" t="s">
        <v>163</v>
      </c>
      <c r="BK451" s="244">
        <f>SUM(BK452:BK479)</f>
        <v>0</v>
      </c>
    </row>
    <row r="452" s="2" customFormat="1" ht="24.15" customHeight="1">
      <c r="A452" s="38"/>
      <c r="B452" s="39"/>
      <c r="C452" s="247" t="s">
        <v>687</v>
      </c>
      <c r="D452" s="247" t="s">
        <v>165</v>
      </c>
      <c r="E452" s="248" t="s">
        <v>688</v>
      </c>
      <c r="F452" s="249" t="s">
        <v>689</v>
      </c>
      <c r="G452" s="250" t="s">
        <v>213</v>
      </c>
      <c r="H452" s="251">
        <v>55.159999999999997</v>
      </c>
      <c r="I452" s="252"/>
      <c r="J452" s="252"/>
      <c r="K452" s="251">
        <f>ROUND(P452*H452,3)</f>
        <v>0</v>
      </c>
      <c r="L452" s="253"/>
      <c r="M452" s="44"/>
      <c r="N452" s="254" t="s">
        <v>1</v>
      </c>
      <c r="O452" s="255" t="s">
        <v>41</v>
      </c>
      <c r="P452" s="256">
        <f>I452+J452</f>
        <v>0</v>
      </c>
      <c r="Q452" s="256">
        <f>ROUND(I452*H452,3)</f>
        <v>0</v>
      </c>
      <c r="R452" s="256">
        <f>ROUND(J452*H452,3)</f>
        <v>0</v>
      </c>
      <c r="S452" s="97"/>
      <c r="T452" s="257">
        <f>S452*H452</f>
        <v>0</v>
      </c>
      <c r="U452" s="257">
        <v>0</v>
      </c>
      <c r="V452" s="257">
        <f>U452*H452</f>
        <v>0</v>
      </c>
      <c r="W452" s="257">
        <v>0</v>
      </c>
      <c r="X452" s="258">
        <f>W452*H452</f>
        <v>0</v>
      </c>
      <c r="Y452" s="38"/>
      <c r="Z452" s="38"/>
      <c r="AA452" s="38"/>
      <c r="AB452" s="38"/>
      <c r="AC452" s="38"/>
      <c r="AD452" s="38"/>
      <c r="AE452" s="38"/>
      <c r="AR452" s="259" t="s">
        <v>206</v>
      </c>
      <c r="AT452" s="259" t="s">
        <v>165</v>
      </c>
      <c r="AU452" s="259" t="s">
        <v>137</v>
      </c>
      <c r="AY452" s="17" t="s">
        <v>163</v>
      </c>
      <c r="BE452" s="260">
        <f>IF(O452="základná",K452,0)</f>
        <v>0</v>
      </c>
      <c r="BF452" s="260">
        <f>IF(O452="znížená",K452,0)</f>
        <v>0</v>
      </c>
      <c r="BG452" s="260">
        <f>IF(O452="zákl. prenesená",K452,0)</f>
        <v>0</v>
      </c>
      <c r="BH452" s="260">
        <f>IF(O452="zníž. prenesená",K452,0)</f>
        <v>0</v>
      </c>
      <c r="BI452" s="260">
        <f>IF(O452="nulová",K452,0)</f>
        <v>0</v>
      </c>
      <c r="BJ452" s="17" t="s">
        <v>137</v>
      </c>
      <c r="BK452" s="261">
        <f>ROUND(P452*H452,3)</f>
        <v>0</v>
      </c>
      <c r="BL452" s="17" t="s">
        <v>206</v>
      </c>
      <c r="BM452" s="259" t="s">
        <v>690</v>
      </c>
    </row>
    <row r="453" s="13" customFormat="1">
      <c r="A453" s="13"/>
      <c r="B453" s="262"/>
      <c r="C453" s="263"/>
      <c r="D453" s="264" t="s">
        <v>170</v>
      </c>
      <c r="E453" s="265" t="s">
        <v>1</v>
      </c>
      <c r="F453" s="266" t="s">
        <v>691</v>
      </c>
      <c r="G453" s="263"/>
      <c r="H453" s="267">
        <v>55.159999999999997</v>
      </c>
      <c r="I453" s="268"/>
      <c r="J453" s="268"/>
      <c r="K453" s="263"/>
      <c r="L453" s="263"/>
      <c r="M453" s="269"/>
      <c r="N453" s="270"/>
      <c r="O453" s="271"/>
      <c r="P453" s="271"/>
      <c r="Q453" s="271"/>
      <c r="R453" s="271"/>
      <c r="S453" s="271"/>
      <c r="T453" s="271"/>
      <c r="U453" s="271"/>
      <c r="V453" s="271"/>
      <c r="W453" s="271"/>
      <c r="X453" s="272"/>
      <c r="Y453" s="13"/>
      <c r="Z453" s="13"/>
      <c r="AA453" s="13"/>
      <c r="AB453" s="13"/>
      <c r="AC453" s="13"/>
      <c r="AD453" s="13"/>
      <c r="AE453" s="13"/>
      <c r="AT453" s="273" t="s">
        <v>170</v>
      </c>
      <c r="AU453" s="273" t="s">
        <v>137</v>
      </c>
      <c r="AV453" s="13" t="s">
        <v>137</v>
      </c>
      <c r="AW453" s="13" t="s">
        <v>5</v>
      </c>
      <c r="AX453" s="13" t="s">
        <v>77</v>
      </c>
      <c r="AY453" s="273" t="s">
        <v>163</v>
      </c>
    </row>
    <row r="454" s="14" customFormat="1">
      <c r="A454" s="14"/>
      <c r="B454" s="274"/>
      <c r="C454" s="275"/>
      <c r="D454" s="264" t="s">
        <v>170</v>
      </c>
      <c r="E454" s="276" t="s">
        <v>1</v>
      </c>
      <c r="F454" s="277" t="s">
        <v>173</v>
      </c>
      <c r="G454" s="275"/>
      <c r="H454" s="278">
        <v>55.159999999999997</v>
      </c>
      <c r="I454" s="279"/>
      <c r="J454" s="279"/>
      <c r="K454" s="275"/>
      <c r="L454" s="275"/>
      <c r="M454" s="280"/>
      <c r="N454" s="281"/>
      <c r="O454" s="282"/>
      <c r="P454" s="282"/>
      <c r="Q454" s="282"/>
      <c r="R454" s="282"/>
      <c r="S454" s="282"/>
      <c r="T454" s="282"/>
      <c r="U454" s="282"/>
      <c r="V454" s="282"/>
      <c r="W454" s="282"/>
      <c r="X454" s="283"/>
      <c r="Y454" s="14"/>
      <c r="Z454" s="14"/>
      <c r="AA454" s="14"/>
      <c r="AB454" s="14"/>
      <c r="AC454" s="14"/>
      <c r="AD454" s="14"/>
      <c r="AE454" s="14"/>
      <c r="AT454" s="284" t="s">
        <v>170</v>
      </c>
      <c r="AU454" s="284" t="s">
        <v>137</v>
      </c>
      <c r="AV454" s="14" t="s">
        <v>169</v>
      </c>
      <c r="AW454" s="14" t="s">
        <v>5</v>
      </c>
      <c r="AX454" s="14" t="s">
        <v>85</v>
      </c>
      <c r="AY454" s="284" t="s">
        <v>163</v>
      </c>
    </row>
    <row r="455" s="2" customFormat="1" ht="37.8" customHeight="1">
      <c r="A455" s="38"/>
      <c r="B455" s="39"/>
      <c r="C455" s="295" t="s">
        <v>426</v>
      </c>
      <c r="D455" s="295" t="s">
        <v>466</v>
      </c>
      <c r="E455" s="296" t="s">
        <v>692</v>
      </c>
      <c r="F455" s="297" t="s">
        <v>693</v>
      </c>
      <c r="G455" s="298" t="s">
        <v>213</v>
      </c>
      <c r="H455" s="299">
        <v>63.433999999999998</v>
      </c>
      <c r="I455" s="300"/>
      <c r="J455" s="301"/>
      <c r="K455" s="299">
        <f>ROUND(P455*H455,3)</f>
        <v>0</v>
      </c>
      <c r="L455" s="301"/>
      <c r="M455" s="302"/>
      <c r="N455" s="303" t="s">
        <v>1</v>
      </c>
      <c r="O455" s="255" t="s">
        <v>41</v>
      </c>
      <c r="P455" s="256">
        <f>I455+J455</f>
        <v>0</v>
      </c>
      <c r="Q455" s="256">
        <f>ROUND(I455*H455,3)</f>
        <v>0</v>
      </c>
      <c r="R455" s="256">
        <f>ROUND(J455*H455,3)</f>
        <v>0</v>
      </c>
      <c r="S455" s="97"/>
      <c r="T455" s="257">
        <f>S455*H455</f>
        <v>0</v>
      </c>
      <c r="U455" s="257">
        <v>0</v>
      </c>
      <c r="V455" s="257">
        <f>U455*H455</f>
        <v>0</v>
      </c>
      <c r="W455" s="257">
        <v>0</v>
      </c>
      <c r="X455" s="258">
        <f>W455*H455</f>
        <v>0</v>
      </c>
      <c r="Y455" s="38"/>
      <c r="Z455" s="38"/>
      <c r="AA455" s="38"/>
      <c r="AB455" s="38"/>
      <c r="AC455" s="38"/>
      <c r="AD455" s="38"/>
      <c r="AE455" s="38"/>
      <c r="AR455" s="259" t="s">
        <v>247</v>
      </c>
      <c r="AT455" s="259" t="s">
        <v>466</v>
      </c>
      <c r="AU455" s="259" t="s">
        <v>137</v>
      </c>
      <c r="AY455" s="17" t="s">
        <v>163</v>
      </c>
      <c r="BE455" s="260">
        <f>IF(O455="základná",K455,0)</f>
        <v>0</v>
      </c>
      <c r="BF455" s="260">
        <f>IF(O455="znížená",K455,0)</f>
        <v>0</v>
      </c>
      <c r="BG455" s="260">
        <f>IF(O455="zákl. prenesená",K455,0)</f>
        <v>0</v>
      </c>
      <c r="BH455" s="260">
        <f>IF(O455="zníž. prenesená",K455,0)</f>
        <v>0</v>
      </c>
      <c r="BI455" s="260">
        <f>IF(O455="nulová",K455,0)</f>
        <v>0</v>
      </c>
      <c r="BJ455" s="17" t="s">
        <v>137</v>
      </c>
      <c r="BK455" s="261">
        <f>ROUND(P455*H455,3)</f>
        <v>0</v>
      </c>
      <c r="BL455" s="17" t="s">
        <v>206</v>
      </c>
      <c r="BM455" s="259" t="s">
        <v>694</v>
      </c>
    </row>
    <row r="456" s="13" customFormat="1">
      <c r="A456" s="13"/>
      <c r="B456" s="262"/>
      <c r="C456" s="263"/>
      <c r="D456" s="264" t="s">
        <v>170</v>
      </c>
      <c r="E456" s="265" t="s">
        <v>1</v>
      </c>
      <c r="F456" s="266" t="s">
        <v>695</v>
      </c>
      <c r="G456" s="263"/>
      <c r="H456" s="267">
        <v>63.433999999999998</v>
      </c>
      <c r="I456" s="268"/>
      <c r="J456" s="268"/>
      <c r="K456" s="263"/>
      <c r="L456" s="263"/>
      <c r="M456" s="269"/>
      <c r="N456" s="270"/>
      <c r="O456" s="271"/>
      <c r="P456" s="271"/>
      <c r="Q456" s="271"/>
      <c r="R456" s="271"/>
      <c r="S456" s="271"/>
      <c r="T456" s="271"/>
      <c r="U456" s="271"/>
      <c r="V456" s="271"/>
      <c r="W456" s="271"/>
      <c r="X456" s="272"/>
      <c r="Y456" s="13"/>
      <c r="Z456" s="13"/>
      <c r="AA456" s="13"/>
      <c r="AB456" s="13"/>
      <c r="AC456" s="13"/>
      <c r="AD456" s="13"/>
      <c r="AE456" s="13"/>
      <c r="AT456" s="273" t="s">
        <v>170</v>
      </c>
      <c r="AU456" s="273" t="s">
        <v>137</v>
      </c>
      <c r="AV456" s="13" t="s">
        <v>137</v>
      </c>
      <c r="AW456" s="13" t="s">
        <v>5</v>
      </c>
      <c r="AX456" s="13" t="s">
        <v>77</v>
      </c>
      <c r="AY456" s="273" t="s">
        <v>163</v>
      </c>
    </row>
    <row r="457" s="14" customFormat="1">
      <c r="A457" s="14"/>
      <c r="B457" s="274"/>
      <c r="C457" s="275"/>
      <c r="D457" s="264" t="s">
        <v>170</v>
      </c>
      <c r="E457" s="276" t="s">
        <v>1</v>
      </c>
      <c r="F457" s="277" t="s">
        <v>173</v>
      </c>
      <c r="G457" s="275"/>
      <c r="H457" s="278">
        <v>63.433999999999998</v>
      </c>
      <c r="I457" s="279"/>
      <c r="J457" s="279"/>
      <c r="K457" s="275"/>
      <c r="L457" s="275"/>
      <c r="M457" s="280"/>
      <c r="N457" s="281"/>
      <c r="O457" s="282"/>
      <c r="P457" s="282"/>
      <c r="Q457" s="282"/>
      <c r="R457" s="282"/>
      <c r="S457" s="282"/>
      <c r="T457" s="282"/>
      <c r="U457" s="282"/>
      <c r="V457" s="282"/>
      <c r="W457" s="282"/>
      <c r="X457" s="283"/>
      <c r="Y457" s="14"/>
      <c r="Z457" s="14"/>
      <c r="AA457" s="14"/>
      <c r="AB457" s="14"/>
      <c r="AC457" s="14"/>
      <c r="AD457" s="14"/>
      <c r="AE457" s="14"/>
      <c r="AT457" s="284" t="s">
        <v>170</v>
      </c>
      <c r="AU457" s="284" t="s">
        <v>137</v>
      </c>
      <c r="AV457" s="14" t="s">
        <v>169</v>
      </c>
      <c r="AW457" s="14" t="s">
        <v>5</v>
      </c>
      <c r="AX457" s="14" t="s">
        <v>85</v>
      </c>
      <c r="AY457" s="284" t="s">
        <v>163</v>
      </c>
    </row>
    <row r="458" s="2" customFormat="1" ht="24.15" customHeight="1">
      <c r="A458" s="38"/>
      <c r="B458" s="39"/>
      <c r="C458" s="247" t="s">
        <v>696</v>
      </c>
      <c r="D458" s="247" t="s">
        <v>165</v>
      </c>
      <c r="E458" s="248" t="s">
        <v>697</v>
      </c>
      <c r="F458" s="249" t="s">
        <v>698</v>
      </c>
      <c r="G458" s="250" t="s">
        <v>213</v>
      </c>
      <c r="H458" s="251">
        <v>22.399999999999999</v>
      </c>
      <c r="I458" s="252"/>
      <c r="J458" s="252"/>
      <c r="K458" s="251">
        <f>ROUND(P458*H458,3)</f>
        <v>0</v>
      </c>
      <c r="L458" s="253"/>
      <c r="M458" s="44"/>
      <c r="N458" s="254" t="s">
        <v>1</v>
      </c>
      <c r="O458" s="255" t="s">
        <v>41</v>
      </c>
      <c r="P458" s="256">
        <f>I458+J458</f>
        <v>0</v>
      </c>
      <c r="Q458" s="256">
        <f>ROUND(I458*H458,3)</f>
        <v>0</v>
      </c>
      <c r="R458" s="256">
        <f>ROUND(J458*H458,3)</f>
        <v>0</v>
      </c>
      <c r="S458" s="97"/>
      <c r="T458" s="257">
        <f>S458*H458</f>
        <v>0</v>
      </c>
      <c r="U458" s="257">
        <v>0</v>
      </c>
      <c r="V458" s="257">
        <f>U458*H458</f>
        <v>0</v>
      </c>
      <c r="W458" s="257">
        <v>0</v>
      </c>
      <c r="X458" s="258">
        <f>W458*H458</f>
        <v>0</v>
      </c>
      <c r="Y458" s="38"/>
      <c r="Z458" s="38"/>
      <c r="AA458" s="38"/>
      <c r="AB458" s="38"/>
      <c r="AC458" s="38"/>
      <c r="AD458" s="38"/>
      <c r="AE458" s="38"/>
      <c r="AR458" s="259" t="s">
        <v>206</v>
      </c>
      <c r="AT458" s="259" t="s">
        <v>165</v>
      </c>
      <c r="AU458" s="259" t="s">
        <v>137</v>
      </c>
      <c r="AY458" s="17" t="s">
        <v>163</v>
      </c>
      <c r="BE458" s="260">
        <f>IF(O458="základná",K458,0)</f>
        <v>0</v>
      </c>
      <c r="BF458" s="260">
        <f>IF(O458="znížená",K458,0)</f>
        <v>0</v>
      </c>
      <c r="BG458" s="260">
        <f>IF(O458="zákl. prenesená",K458,0)</f>
        <v>0</v>
      </c>
      <c r="BH458" s="260">
        <f>IF(O458="zníž. prenesená",K458,0)</f>
        <v>0</v>
      </c>
      <c r="BI458" s="260">
        <f>IF(O458="nulová",K458,0)</f>
        <v>0</v>
      </c>
      <c r="BJ458" s="17" t="s">
        <v>137</v>
      </c>
      <c r="BK458" s="261">
        <f>ROUND(P458*H458,3)</f>
        <v>0</v>
      </c>
      <c r="BL458" s="17" t="s">
        <v>206</v>
      </c>
      <c r="BM458" s="259" t="s">
        <v>699</v>
      </c>
    </row>
    <row r="459" s="13" customFormat="1">
      <c r="A459" s="13"/>
      <c r="B459" s="262"/>
      <c r="C459" s="263"/>
      <c r="D459" s="264" t="s">
        <v>170</v>
      </c>
      <c r="E459" s="265" t="s">
        <v>1</v>
      </c>
      <c r="F459" s="266" t="s">
        <v>700</v>
      </c>
      <c r="G459" s="263"/>
      <c r="H459" s="267">
        <v>22.399999999999999</v>
      </c>
      <c r="I459" s="268"/>
      <c r="J459" s="268"/>
      <c r="K459" s="263"/>
      <c r="L459" s="263"/>
      <c r="M459" s="269"/>
      <c r="N459" s="270"/>
      <c r="O459" s="271"/>
      <c r="P459" s="271"/>
      <c r="Q459" s="271"/>
      <c r="R459" s="271"/>
      <c r="S459" s="271"/>
      <c r="T459" s="271"/>
      <c r="U459" s="271"/>
      <c r="V459" s="271"/>
      <c r="W459" s="271"/>
      <c r="X459" s="272"/>
      <c r="Y459" s="13"/>
      <c r="Z459" s="13"/>
      <c r="AA459" s="13"/>
      <c r="AB459" s="13"/>
      <c r="AC459" s="13"/>
      <c r="AD459" s="13"/>
      <c r="AE459" s="13"/>
      <c r="AT459" s="273" t="s">
        <v>170</v>
      </c>
      <c r="AU459" s="273" t="s">
        <v>137</v>
      </c>
      <c r="AV459" s="13" t="s">
        <v>137</v>
      </c>
      <c r="AW459" s="13" t="s">
        <v>5</v>
      </c>
      <c r="AX459" s="13" t="s">
        <v>77</v>
      </c>
      <c r="AY459" s="273" t="s">
        <v>163</v>
      </c>
    </row>
    <row r="460" s="14" customFormat="1">
      <c r="A460" s="14"/>
      <c r="B460" s="274"/>
      <c r="C460" s="275"/>
      <c r="D460" s="264" t="s">
        <v>170</v>
      </c>
      <c r="E460" s="276" t="s">
        <v>1</v>
      </c>
      <c r="F460" s="277" t="s">
        <v>173</v>
      </c>
      <c r="G460" s="275"/>
      <c r="H460" s="278">
        <v>22.399999999999999</v>
      </c>
      <c r="I460" s="279"/>
      <c r="J460" s="279"/>
      <c r="K460" s="275"/>
      <c r="L460" s="275"/>
      <c r="M460" s="280"/>
      <c r="N460" s="281"/>
      <c r="O460" s="282"/>
      <c r="P460" s="282"/>
      <c r="Q460" s="282"/>
      <c r="R460" s="282"/>
      <c r="S460" s="282"/>
      <c r="T460" s="282"/>
      <c r="U460" s="282"/>
      <c r="V460" s="282"/>
      <c r="W460" s="282"/>
      <c r="X460" s="283"/>
      <c r="Y460" s="14"/>
      <c r="Z460" s="14"/>
      <c r="AA460" s="14"/>
      <c r="AB460" s="14"/>
      <c r="AC460" s="14"/>
      <c r="AD460" s="14"/>
      <c r="AE460" s="14"/>
      <c r="AT460" s="284" t="s">
        <v>170</v>
      </c>
      <c r="AU460" s="284" t="s">
        <v>137</v>
      </c>
      <c r="AV460" s="14" t="s">
        <v>169</v>
      </c>
      <c r="AW460" s="14" t="s">
        <v>5</v>
      </c>
      <c r="AX460" s="14" t="s">
        <v>85</v>
      </c>
      <c r="AY460" s="284" t="s">
        <v>163</v>
      </c>
    </row>
    <row r="461" s="2" customFormat="1" ht="37.8" customHeight="1">
      <c r="A461" s="38"/>
      <c r="B461" s="39"/>
      <c r="C461" s="295" t="s">
        <v>430</v>
      </c>
      <c r="D461" s="295" t="s">
        <v>466</v>
      </c>
      <c r="E461" s="296" t="s">
        <v>692</v>
      </c>
      <c r="F461" s="297" t="s">
        <v>693</v>
      </c>
      <c r="G461" s="298" t="s">
        <v>213</v>
      </c>
      <c r="H461" s="299">
        <v>26.879999999999999</v>
      </c>
      <c r="I461" s="300"/>
      <c r="J461" s="301"/>
      <c r="K461" s="299">
        <f>ROUND(P461*H461,3)</f>
        <v>0</v>
      </c>
      <c r="L461" s="301"/>
      <c r="M461" s="302"/>
      <c r="N461" s="303" t="s">
        <v>1</v>
      </c>
      <c r="O461" s="255" t="s">
        <v>41</v>
      </c>
      <c r="P461" s="256">
        <f>I461+J461</f>
        <v>0</v>
      </c>
      <c r="Q461" s="256">
        <f>ROUND(I461*H461,3)</f>
        <v>0</v>
      </c>
      <c r="R461" s="256">
        <f>ROUND(J461*H461,3)</f>
        <v>0</v>
      </c>
      <c r="S461" s="97"/>
      <c r="T461" s="257">
        <f>S461*H461</f>
        <v>0</v>
      </c>
      <c r="U461" s="257">
        <v>0</v>
      </c>
      <c r="V461" s="257">
        <f>U461*H461</f>
        <v>0</v>
      </c>
      <c r="W461" s="257">
        <v>0</v>
      </c>
      <c r="X461" s="258">
        <f>W461*H461</f>
        <v>0</v>
      </c>
      <c r="Y461" s="38"/>
      <c r="Z461" s="38"/>
      <c r="AA461" s="38"/>
      <c r="AB461" s="38"/>
      <c r="AC461" s="38"/>
      <c r="AD461" s="38"/>
      <c r="AE461" s="38"/>
      <c r="AR461" s="259" t="s">
        <v>247</v>
      </c>
      <c r="AT461" s="259" t="s">
        <v>466</v>
      </c>
      <c r="AU461" s="259" t="s">
        <v>137</v>
      </c>
      <c r="AY461" s="17" t="s">
        <v>163</v>
      </c>
      <c r="BE461" s="260">
        <f>IF(O461="základná",K461,0)</f>
        <v>0</v>
      </c>
      <c r="BF461" s="260">
        <f>IF(O461="znížená",K461,0)</f>
        <v>0</v>
      </c>
      <c r="BG461" s="260">
        <f>IF(O461="zákl. prenesená",K461,0)</f>
        <v>0</v>
      </c>
      <c r="BH461" s="260">
        <f>IF(O461="zníž. prenesená",K461,0)</f>
        <v>0</v>
      </c>
      <c r="BI461" s="260">
        <f>IF(O461="nulová",K461,0)</f>
        <v>0</v>
      </c>
      <c r="BJ461" s="17" t="s">
        <v>137</v>
      </c>
      <c r="BK461" s="261">
        <f>ROUND(P461*H461,3)</f>
        <v>0</v>
      </c>
      <c r="BL461" s="17" t="s">
        <v>206</v>
      </c>
      <c r="BM461" s="259" t="s">
        <v>701</v>
      </c>
    </row>
    <row r="462" s="13" customFormat="1">
      <c r="A462" s="13"/>
      <c r="B462" s="262"/>
      <c r="C462" s="263"/>
      <c r="D462" s="264" t="s">
        <v>170</v>
      </c>
      <c r="E462" s="265" t="s">
        <v>1</v>
      </c>
      <c r="F462" s="266" t="s">
        <v>702</v>
      </c>
      <c r="G462" s="263"/>
      <c r="H462" s="267">
        <v>26.879999999999999</v>
      </c>
      <c r="I462" s="268"/>
      <c r="J462" s="268"/>
      <c r="K462" s="263"/>
      <c r="L462" s="263"/>
      <c r="M462" s="269"/>
      <c r="N462" s="270"/>
      <c r="O462" s="271"/>
      <c r="P462" s="271"/>
      <c r="Q462" s="271"/>
      <c r="R462" s="271"/>
      <c r="S462" s="271"/>
      <c r="T462" s="271"/>
      <c r="U462" s="271"/>
      <c r="V462" s="271"/>
      <c r="W462" s="271"/>
      <c r="X462" s="272"/>
      <c r="Y462" s="13"/>
      <c r="Z462" s="13"/>
      <c r="AA462" s="13"/>
      <c r="AB462" s="13"/>
      <c r="AC462" s="13"/>
      <c r="AD462" s="13"/>
      <c r="AE462" s="13"/>
      <c r="AT462" s="273" t="s">
        <v>170</v>
      </c>
      <c r="AU462" s="273" t="s">
        <v>137</v>
      </c>
      <c r="AV462" s="13" t="s">
        <v>137</v>
      </c>
      <c r="AW462" s="13" t="s">
        <v>5</v>
      </c>
      <c r="AX462" s="13" t="s">
        <v>77</v>
      </c>
      <c r="AY462" s="273" t="s">
        <v>163</v>
      </c>
    </row>
    <row r="463" s="14" customFormat="1">
      <c r="A463" s="14"/>
      <c r="B463" s="274"/>
      <c r="C463" s="275"/>
      <c r="D463" s="264" t="s">
        <v>170</v>
      </c>
      <c r="E463" s="276" t="s">
        <v>1</v>
      </c>
      <c r="F463" s="277" t="s">
        <v>173</v>
      </c>
      <c r="G463" s="275"/>
      <c r="H463" s="278">
        <v>26.879999999999999</v>
      </c>
      <c r="I463" s="279"/>
      <c r="J463" s="279"/>
      <c r="K463" s="275"/>
      <c r="L463" s="275"/>
      <c r="M463" s="280"/>
      <c r="N463" s="281"/>
      <c r="O463" s="282"/>
      <c r="P463" s="282"/>
      <c r="Q463" s="282"/>
      <c r="R463" s="282"/>
      <c r="S463" s="282"/>
      <c r="T463" s="282"/>
      <c r="U463" s="282"/>
      <c r="V463" s="282"/>
      <c r="W463" s="282"/>
      <c r="X463" s="283"/>
      <c r="Y463" s="14"/>
      <c r="Z463" s="14"/>
      <c r="AA463" s="14"/>
      <c r="AB463" s="14"/>
      <c r="AC463" s="14"/>
      <c r="AD463" s="14"/>
      <c r="AE463" s="14"/>
      <c r="AT463" s="284" t="s">
        <v>170</v>
      </c>
      <c r="AU463" s="284" t="s">
        <v>137</v>
      </c>
      <c r="AV463" s="14" t="s">
        <v>169</v>
      </c>
      <c r="AW463" s="14" t="s">
        <v>5</v>
      </c>
      <c r="AX463" s="14" t="s">
        <v>85</v>
      </c>
      <c r="AY463" s="284" t="s">
        <v>163</v>
      </c>
    </row>
    <row r="464" s="2" customFormat="1" ht="24.15" customHeight="1">
      <c r="A464" s="38"/>
      <c r="B464" s="39"/>
      <c r="C464" s="247" t="s">
        <v>703</v>
      </c>
      <c r="D464" s="247" t="s">
        <v>165</v>
      </c>
      <c r="E464" s="248" t="s">
        <v>704</v>
      </c>
      <c r="F464" s="249" t="s">
        <v>705</v>
      </c>
      <c r="G464" s="250" t="s">
        <v>213</v>
      </c>
      <c r="H464" s="251">
        <v>34.350000000000001</v>
      </c>
      <c r="I464" s="252"/>
      <c r="J464" s="252"/>
      <c r="K464" s="251">
        <f>ROUND(P464*H464,3)</f>
        <v>0</v>
      </c>
      <c r="L464" s="253"/>
      <c r="M464" s="44"/>
      <c r="N464" s="254" t="s">
        <v>1</v>
      </c>
      <c r="O464" s="255" t="s">
        <v>41</v>
      </c>
      <c r="P464" s="256">
        <f>I464+J464</f>
        <v>0</v>
      </c>
      <c r="Q464" s="256">
        <f>ROUND(I464*H464,3)</f>
        <v>0</v>
      </c>
      <c r="R464" s="256">
        <f>ROUND(J464*H464,3)</f>
        <v>0</v>
      </c>
      <c r="S464" s="97"/>
      <c r="T464" s="257">
        <f>S464*H464</f>
        <v>0</v>
      </c>
      <c r="U464" s="257">
        <v>0</v>
      </c>
      <c r="V464" s="257">
        <f>U464*H464</f>
        <v>0</v>
      </c>
      <c r="W464" s="257">
        <v>0</v>
      </c>
      <c r="X464" s="258">
        <f>W464*H464</f>
        <v>0</v>
      </c>
      <c r="Y464" s="38"/>
      <c r="Z464" s="38"/>
      <c r="AA464" s="38"/>
      <c r="AB464" s="38"/>
      <c r="AC464" s="38"/>
      <c r="AD464" s="38"/>
      <c r="AE464" s="38"/>
      <c r="AR464" s="259" t="s">
        <v>206</v>
      </c>
      <c r="AT464" s="259" t="s">
        <v>165</v>
      </c>
      <c r="AU464" s="259" t="s">
        <v>137</v>
      </c>
      <c r="AY464" s="17" t="s">
        <v>163</v>
      </c>
      <c r="BE464" s="260">
        <f>IF(O464="základná",K464,0)</f>
        <v>0</v>
      </c>
      <c r="BF464" s="260">
        <f>IF(O464="znížená",K464,0)</f>
        <v>0</v>
      </c>
      <c r="BG464" s="260">
        <f>IF(O464="zákl. prenesená",K464,0)</f>
        <v>0</v>
      </c>
      <c r="BH464" s="260">
        <f>IF(O464="zníž. prenesená",K464,0)</f>
        <v>0</v>
      </c>
      <c r="BI464" s="260">
        <f>IF(O464="nulová",K464,0)</f>
        <v>0</v>
      </c>
      <c r="BJ464" s="17" t="s">
        <v>137</v>
      </c>
      <c r="BK464" s="261">
        <f>ROUND(P464*H464,3)</f>
        <v>0</v>
      </c>
      <c r="BL464" s="17" t="s">
        <v>206</v>
      </c>
      <c r="BM464" s="259" t="s">
        <v>706</v>
      </c>
    </row>
    <row r="465" s="13" customFormat="1">
      <c r="A465" s="13"/>
      <c r="B465" s="262"/>
      <c r="C465" s="263"/>
      <c r="D465" s="264" t="s">
        <v>170</v>
      </c>
      <c r="E465" s="265" t="s">
        <v>1</v>
      </c>
      <c r="F465" s="266" t="s">
        <v>707</v>
      </c>
      <c r="G465" s="263"/>
      <c r="H465" s="267">
        <v>34.350000000000001</v>
      </c>
      <c r="I465" s="268"/>
      <c r="J465" s="268"/>
      <c r="K465" s="263"/>
      <c r="L465" s="263"/>
      <c r="M465" s="269"/>
      <c r="N465" s="270"/>
      <c r="O465" s="271"/>
      <c r="P465" s="271"/>
      <c r="Q465" s="271"/>
      <c r="R465" s="271"/>
      <c r="S465" s="271"/>
      <c r="T465" s="271"/>
      <c r="U465" s="271"/>
      <c r="V465" s="271"/>
      <c r="W465" s="271"/>
      <c r="X465" s="272"/>
      <c r="Y465" s="13"/>
      <c r="Z465" s="13"/>
      <c r="AA465" s="13"/>
      <c r="AB465" s="13"/>
      <c r="AC465" s="13"/>
      <c r="AD465" s="13"/>
      <c r="AE465" s="13"/>
      <c r="AT465" s="273" t="s">
        <v>170</v>
      </c>
      <c r="AU465" s="273" t="s">
        <v>137</v>
      </c>
      <c r="AV465" s="13" t="s">
        <v>137</v>
      </c>
      <c r="AW465" s="13" t="s">
        <v>5</v>
      </c>
      <c r="AX465" s="13" t="s">
        <v>77</v>
      </c>
      <c r="AY465" s="273" t="s">
        <v>163</v>
      </c>
    </row>
    <row r="466" s="14" customFormat="1">
      <c r="A466" s="14"/>
      <c r="B466" s="274"/>
      <c r="C466" s="275"/>
      <c r="D466" s="264" t="s">
        <v>170</v>
      </c>
      <c r="E466" s="276" t="s">
        <v>1</v>
      </c>
      <c r="F466" s="277" t="s">
        <v>173</v>
      </c>
      <c r="G466" s="275"/>
      <c r="H466" s="278">
        <v>34.350000000000001</v>
      </c>
      <c r="I466" s="279"/>
      <c r="J466" s="279"/>
      <c r="K466" s="275"/>
      <c r="L466" s="275"/>
      <c r="M466" s="280"/>
      <c r="N466" s="281"/>
      <c r="O466" s="282"/>
      <c r="P466" s="282"/>
      <c r="Q466" s="282"/>
      <c r="R466" s="282"/>
      <c r="S466" s="282"/>
      <c r="T466" s="282"/>
      <c r="U466" s="282"/>
      <c r="V466" s="282"/>
      <c r="W466" s="282"/>
      <c r="X466" s="283"/>
      <c r="Y466" s="14"/>
      <c r="Z466" s="14"/>
      <c r="AA466" s="14"/>
      <c r="AB466" s="14"/>
      <c r="AC466" s="14"/>
      <c r="AD466" s="14"/>
      <c r="AE466" s="14"/>
      <c r="AT466" s="284" t="s">
        <v>170</v>
      </c>
      <c r="AU466" s="284" t="s">
        <v>137</v>
      </c>
      <c r="AV466" s="14" t="s">
        <v>169</v>
      </c>
      <c r="AW466" s="14" t="s">
        <v>5</v>
      </c>
      <c r="AX466" s="14" t="s">
        <v>85</v>
      </c>
      <c r="AY466" s="284" t="s">
        <v>163</v>
      </c>
    </row>
    <row r="467" s="2" customFormat="1" ht="24.15" customHeight="1">
      <c r="A467" s="38"/>
      <c r="B467" s="39"/>
      <c r="C467" s="295" t="s">
        <v>436</v>
      </c>
      <c r="D467" s="295" t="s">
        <v>466</v>
      </c>
      <c r="E467" s="296" t="s">
        <v>708</v>
      </c>
      <c r="F467" s="297" t="s">
        <v>709</v>
      </c>
      <c r="G467" s="298" t="s">
        <v>710</v>
      </c>
      <c r="H467" s="299">
        <v>37.784999999999997</v>
      </c>
      <c r="I467" s="300"/>
      <c r="J467" s="301"/>
      <c r="K467" s="299">
        <f>ROUND(P467*H467,3)</f>
        <v>0</v>
      </c>
      <c r="L467" s="301"/>
      <c r="M467" s="302"/>
      <c r="N467" s="303" t="s">
        <v>1</v>
      </c>
      <c r="O467" s="255" t="s">
        <v>41</v>
      </c>
      <c r="P467" s="256">
        <f>I467+J467</f>
        <v>0</v>
      </c>
      <c r="Q467" s="256">
        <f>ROUND(I467*H467,3)</f>
        <v>0</v>
      </c>
      <c r="R467" s="256">
        <f>ROUND(J467*H467,3)</f>
        <v>0</v>
      </c>
      <c r="S467" s="97"/>
      <c r="T467" s="257">
        <f>S467*H467</f>
        <v>0</v>
      </c>
      <c r="U467" s="257">
        <v>0</v>
      </c>
      <c r="V467" s="257">
        <f>U467*H467</f>
        <v>0</v>
      </c>
      <c r="W467" s="257">
        <v>0</v>
      </c>
      <c r="X467" s="258">
        <f>W467*H467</f>
        <v>0</v>
      </c>
      <c r="Y467" s="38"/>
      <c r="Z467" s="38"/>
      <c r="AA467" s="38"/>
      <c r="AB467" s="38"/>
      <c r="AC467" s="38"/>
      <c r="AD467" s="38"/>
      <c r="AE467" s="38"/>
      <c r="AR467" s="259" t="s">
        <v>247</v>
      </c>
      <c r="AT467" s="259" t="s">
        <v>466</v>
      </c>
      <c r="AU467" s="259" t="s">
        <v>137</v>
      </c>
      <c r="AY467" s="17" t="s">
        <v>163</v>
      </c>
      <c r="BE467" s="260">
        <f>IF(O467="základná",K467,0)</f>
        <v>0</v>
      </c>
      <c r="BF467" s="260">
        <f>IF(O467="znížená",K467,0)</f>
        <v>0</v>
      </c>
      <c r="BG467" s="260">
        <f>IF(O467="zákl. prenesená",K467,0)</f>
        <v>0</v>
      </c>
      <c r="BH467" s="260">
        <f>IF(O467="zníž. prenesená",K467,0)</f>
        <v>0</v>
      </c>
      <c r="BI467" s="260">
        <f>IF(O467="nulová",K467,0)</f>
        <v>0</v>
      </c>
      <c r="BJ467" s="17" t="s">
        <v>137</v>
      </c>
      <c r="BK467" s="261">
        <f>ROUND(P467*H467,3)</f>
        <v>0</v>
      </c>
      <c r="BL467" s="17" t="s">
        <v>206</v>
      </c>
      <c r="BM467" s="259" t="s">
        <v>711</v>
      </c>
    </row>
    <row r="468" s="2" customFormat="1" ht="24.15" customHeight="1">
      <c r="A468" s="38"/>
      <c r="B468" s="39"/>
      <c r="C468" s="295" t="s">
        <v>712</v>
      </c>
      <c r="D468" s="295" t="s">
        <v>466</v>
      </c>
      <c r="E468" s="296" t="s">
        <v>713</v>
      </c>
      <c r="F468" s="297" t="s">
        <v>714</v>
      </c>
      <c r="G468" s="298" t="s">
        <v>520</v>
      </c>
      <c r="H468" s="299">
        <v>199.91999999999999</v>
      </c>
      <c r="I468" s="300"/>
      <c r="J468" s="301"/>
      <c r="K468" s="299">
        <f>ROUND(P468*H468,3)</f>
        <v>0</v>
      </c>
      <c r="L468" s="301"/>
      <c r="M468" s="302"/>
      <c r="N468" s="303" t="s">
        <v>1</v>
      </c>
      <c r="O468" s="255" t="s">
        <v>41</v>
      </c>
      <c r="P468" s="256">
        <f>I468+J468</f>
        <v>0</v>
      </c>
      <c r="Q468" s="256">
        <f>ROUND(I468*H468,3)</f>
        <v>0</v>
      </c>
      <c r="R468" s="256">
        <f>ROUND(J468*H468,3)</f>
        <v>0</v>
      </c>
      <c r="S468" s="97"/>
      <c r="T468" s="257">
        <f>S468*H468</f>
        <v>0</v>
      </c>
      <c r="U468" s="257">
        <v>0</v>
      </c>
      <c r="V468" s="257">
        <f>U468*H468</f>
        <v>0</v>
      </c>
      <c r="W468" s="257">
        <v>0</v>
      </c>
      <c r="X468" s="258">
        <f>W468*H468</f>
        <v>0</v>
      </c>
      <c r="Y468" s="38"/>
      <c r="Z468" s="38"/>
      <c r="AA468" s="38"/>
      <c r="AB468" s="38"/>
      <c r="AC468" s="38"/>
      <c r="AD468" s="38"/>
      <c r="AE468" s="38"/>
      <c r="AR468" s="259" t="s">
        <v>247</v>
      </c>
      <c r="AT468" s="259" t="s">
        <v>466</v>
      </c>
      <c r="AU468" s="259" t="s">
        <v>137</v>
      </c>
      <c r="AY468" s="17" t="s">
        <v>163</v>
      </c>
      <c r="BE468" s="260">
        <f>IF(O468="základná",K468,0)</f>
        <v>0</v>
      </c>
      <c r="BF468" s="260">
        <f>IF(O468="znížená",K468,0)</f>
        <v>0</v>
      </c>
      <c r="BG468" s="260">
        <f>IF(O468="zákl. prenesená",K468,0)</f>
        <v>0</v>
      </c>
      <c r="BH468" s="260">
        <f>IF(O468="zníž. prenesená",K468,0)</f>
        <v>0</v>
      </c>
      <c r="BI468" s="260">
        <f>IF(O468="nulová",K468,0)</f>
        <v>0</v>
      </c>
      <c r="BJ468" s="17" t="s">
        <v>137</v>
      </c>
      <c r="BK468" s="261">
        <f>ROUND(P468*H468,3)</f>
        <v>0</v>
      </c>
      <c r="BL468" s="17" t="s">
        <v>206</v>
      </c>
      <c r="BM468" s="259" t="s">
        <v>715</v>
      </c>
    </row>
    <row r="469" s="13" customFormat="1">
      <c r="A469" s="13"/>
      <c r="B469" s="262"/>
      <c r="C469" s="263"/>
      <c r="D469" s="264" t="s">
        <v>170</v>
      </c>
      <c r="E469" s="265" t="s">
        <v>1</v>
      </c>
      <c r="F469" s="266" t="s">
        <v>716</v>
      </c>
      <c r="G469" s="263"/>
      <c r="H469" s="267">
        <v>82.319999999999993</v>
      </c>
      <c r="I469" s="268"/>
      <c r="J469" s="268"/>
      <c r="K469" s="263"/>
      <c r="L469" s="263"/>
      <c r="M469" s="269"/>
      <c r="N469" s="270"/>
      <c r="O469" s="271"/>
      <c r="P469" s="271"/>
      <c r="Q469" s="271"/>
      <c r="R469" s="271"/>
      <c r="S469" s="271"/>
      <c r="T469" s="271"/>
      <c r="U469" s="271"/>
      <c r="V469" s="271"/>
      <c r="W469" s="271"/>
      <c r="X469" s="272"/>
      <c r="Y469" s="13"/>
      <c r="Z469" s="13"/>
      <c r="AA469" s="13"/>
      <c r="AB469" s="13"/>
      <c r="AC469" s="13"/>
      <c r="AD469" s="13"/>
      <c r="AE469" s="13"/>
      <c r="AT469" s="273" t="s">
        <v>170</v>
      </c>
      <c r="AU469" s="273" t="s">
        <v>137</v>
      </c>
      <c r="AV469" s="13" t="s">
        <v>137</v>
      </c>
      <c r="AW469" s="13" t="s">
        <v>5</v>
      </c>
      <c r="AX469" s="13" t="s">
        <v>77</v>
      </c>
      <c r="AY469" s="273" t="s">
        <v>163</v>
      </c>
    </row>
    <row r="470" s="13" customFormat="1">
      <c r="A470" s="13"/>
      <c r="B470" s="262"/>
      <c r="C470" s="263"/>
      <c r="D470" s="264" t="s">
        <v>170</v>
      </c>
      <c r="E470" s="265" t="s">
        <v>1</v>
      </c>
      <c r="F470" s="266" t="s">
        <v>717</v>
      </c>
      <c r="G470" s="263"/>
      <c r="H470" s="267">
        <v>117.59999999999999</v>
      </c>
      <c r="I470" s="268"/>
      <c r="J470" s="268"/>
      <c r="K470" s="263"/>
      <c r="L470" s="263"/>
      <c r="M470" s="269"/>
      <c r="N470" s="270"/>
      <c r="O470" s="271"/>
      <c r="P470" s="271"/>
      <c r="Q470" s="271"/>
      <c r="R470" s="271"/>
      <c r="S470" s="271"/>
      <c r="T470" s="271"/>
      <c r="U470" s="271"/>
      <c r="V470" s="271"/>
      <c r="W470" s="271"/>
      <c r="X470" s="272"/>
      <c r="Y470" s="13"/>
      <c r="Z470" s="13"/>
      <c r="AA470" s="13"/>
      <c r="AB470" s="13"/>
      <c r="AC470" s="13"/>
      <c r="AD470" s="13"/>
      <c r="AE470" s="13"/>
      <c r="AT470" s="273" t="s">
        <v>170</v>
      </c>
      <c r="AU470" s="273" t="s">
        <v>137</v>
      </c>
      <c r="AV470" s="13" t="s">
        <v>137</v>
      </c>
      <c r="AW470" s="13" t="s">
        <v>5</v>
      </c>
      <c r="AX470" s="13" t="s">
        <v>77</v>
      </c>
      <c r="AY470" s="273" t="s">
        <v>163</v>
      </c>
    </row>
    <row r="471" s="14" customFormat="1">
      <c r="A471" s="14"/>
      <c r="B471" s="274"/>
      <c r="C471" s="275"/>
      <c r="D471" s="264" t="s">
        <v>170</v>
      </c>
      <c r="E471" s="276" t="s">
        <v>1</v>
      </c>
      <c r="F471" s="277" t="s">
        <v>173</v>
      </c>
      <c r="G471" s="275"/>
      <c r="H471" s="278">
        <v>199.91999999999999</v>
      </c>
      <c r="I471" s="279"/>
      <c r="J471" s="279"/>
      <c r="K471" s="275"/>
      <c r="L471" s="275"/>
      <c r="M471" s="280"/>
      <c r="N471" s="281"/>
      <c r="O471" s="282"/>
      <c r="P471" s="282"/>
      <c r="Q471" s="282"/>
      <c r="R471" s="282"/>
      <c r="S471" s="282"/>
      <c r="T471" s="282"/>
      <c r="U471" s="282"/>
      <c r="V471" s="282"/>
      <c r="W471" s="282"/>
      <c r="X471" s="283"/>
      <c r="Y471" s="14"/>
      <c r="Z471" s="14"/>
      <c r="AA471" s="14"/>
      <c r="AB471" s="14"/>
      <c r="AC471" s="14"/>
      <c r="AD471" s="14"/>
      <c r="AE471" s="14"/>
      <c r="AT471" s="284" t="s">
        <v>170</v>
      </c>
      <c r="AU471" s="284" t="s">
        <v>137</v>
      </c>
      <c r="AV471" s="14" t="s">
        <v>169</v>
      </c>
      <c r="AW471" s="14" t="s">
        <v>5</v>
      </c>
      <c r="AX471" s="14" t="s">
        <v>85</v>
      </c>
      <c r="AY471" s="284" t="s">
        <v>163</v>
      </c>
    </row>
    <row r="472" s="2" customFormat="1" ht="24.15" customHeight="1">
      <c r="A472" s="38"/>
      <c r="B472" s="39"/>
      <c r="C472" s="247" t="s">
        <v>442</v>
      </c>
      <c r="D472" s="247" t="s">
        <v>165</v>
      </c>
      <c r="E472" s="248" t="s">
        <v>718</v>
      </c>
      <c r="F472" s="249" t="s">
        <v>719</v>
      </c>
      <c r="G472" s="250" t="s">
        <v>213</v>
      </c>
      <c r="H472" s="251">
        <v>109.63800000000001</v>
      </c>
      <c r="I472" s="252"/>
      <c r="J472" s="252"/>
      <c r="K472" s="251">
        <f>ROUND(P472*H472,3)</f>
        <v>0</v>
      </c>
      <c r="L472" s="253"/>
      <c r="M472" s="44"/>
      <c r="N472" s="254" t="s">
        <v>1</v>
      </c>
      <c r="O472" s="255" t="s">
        <v>41</v>
      </c>
      <c r="P472" s="256">
        <f>I472+J472</f>
        <v>0</v>
      </c>
      <c r="Q472" s="256">
        <f>ROUND(I472*H472,3)</f>
        <v>0</v>
      </c>
      <c r="R472" s="256">
        <f>ROUND(J472*H472,3)</f>
        <v>0</v>
      </c>
      <c r="S472" s="97"/>
      <c r="T472" s="257">
        <f>S472*H472</f>
        <v>0</v>
      </c>
      <c r="U472" s="257">
        <v>0</v>
      </c>
      <c r="V472" s="257">
        <f>U472*H472</f>
        <v>0</v>
      </c>
      <c r="W472" s="257">
        <v>0</v>
      </c>
      <c r="X472" s="258">
        <f>W472*H472</f>
        <v>0</v>
      </c>
      <c r="Y472" s="38"/>
      <c r="Z472" s="38"/>
      <c r="AA472" s="38"/>
      <c r="AB472" s="38"/>
      <c r="AC472" s="38"/>
      <c r="AD472" s="38"/>
      <c r="AE472" s="38"/>
      <c r="AR472" s="259" t="s">
        <v>206</v>
      </c>
      <c r="AT472" s="259" t="s">
        <v>165</v>
      </c>
      <c r="AU472" s="259" t="s">
        <v>137</v>
      </c>
      <c r="AY472" s="17" t="s">
        <v>163</v>
      </c>
      <c r="BE472" s="260">
        <f>IF(O472="základná",K472,0)</f>
        <v>0</v>
      </c>
      <c r="BF472" s="260">
        <f>IF(O472="znížená",K472,0)</f>
        <v>0</v>
      </c>
      <c r="BG472" s="260">
        <f>IF(O472="zákl. prenesená",K472,0)</f>
        <v>0</v>
      </c>
      <c r="BH472" s="260">
        <f>IF(O472="zníž. prenesená",K472,0)</f>
        <v>0</v>
      </c>
      <c r="BI472" s="260">
        <f>IF(O472="nulová",K472,0)</f>
        <v>0</v>
      </c>
      <c r="BJ472" s="17" t="s">
        <v>137</v>
      </c>
      <c r="BK472" s="261">
        <f>ROUND(P472*H472,3)</f>
        <v>0</v>
      </c>
      <c r="BL472" s="17" t="s">
        <v>206</v>
      </c>
      <c r="BM472" s="259" t="s">
        <v>311</v>
      </c>
    </row>
    <row r="473" s="13" customFormat="1">
      <c r="A473" s="13"/>
      <c r="B473" s="262"/>
      <c r="C473" s="263"/>
      <c r="D473" s="264" t="s">
        <v>170</v>
      </c>
      <c r="E473" s="265" t="s">
        <v>1</v>
      </c>
      <c r="F473" s="266" t="s">
        <v>720</v>
      </c>
      <c r="G473" s="263"/>
      <c r="H473" s="267">
        <v>98.153999999999996</v>
      </c>
      <c r="I473" s="268"/>
      <c r="J473" s="268"/>
      <c r="K473" s="263"/>
      <c r="L473" s="263"/>
      <c r="M473" s="269"/>
      <c r="N473" s="270"/>
      <c r="O473" s="271"/>
      <c r="P473" s="271"/>
      <c r="Q473" s="271"/>
      <c r="R473" s="271"/>
      <c r="S473" s="271"/>
      <c r="T473" s="271"/>
      <c r="U473" s="271"/>
      <c r="V473" s="271"/>
      <c r="W473" s="271"/>
      <c r="X473" s="272"/>
      <c r="Y473" s="13"/>
      <c r="Z473" s="13"/>
      <c r="AA473" s="13"/>
      <c r="AB473" s="13"/>
      <c r="AC473" s="13"/>
      <c r="AD473" s="13"/>
      <c r="AE473" s="13"/>
      <c r="AT473" s="273" t="s">
        <v>170</v>
      </c>
      <c r="AU473" s="273" t="s">
        <v>137</v>
      </c>
      <c r="AV473" s="13" t="s">
        <v>137</v>
      </c>
      <c r="AW473" s="13" t="s">
        <v>5</v>
      </c>
      <c r="AX473" s="13" t="s">
        <v>77</v>
      </c>
      <c r="AY473" s="273" t="s">
        <v>163</v>
      </c>
    </row>
    <row r="474" s="13" customFormat="1">
      <c r="A474" s="13"/>
      <c r="B474" s="262"/>
      <c r="C474" s="263"/>
      <c r="D474" s="264" t="s">
        <v>170</v>
      </c>
      <c r="E474" s="265" t="s">
        <v>1</v>
      </c>
      <c r="F474" s="266" t="s">
        <v>721</v>
      </c>
      <c r="G474" s="263"/>
      <c r="H474" s="267">
        <v>-5.6059999999999999</v>
      </c>
      <c r="I474" s="268"/>
      <c r="J474" s="268"/>
      <c r="K474" s="263"/>
      <c r="L474" s="263"/>
      <c r="M474" s="269"/>
      <c r="N474" s="270"/>
      <c r="O474" s="271"/>
      <c r="P474" s="271"/>
      <c r="Q474" s="271"/>
      <c r="R474" s="271"/>
      <c r="S474" s="271"/>
      <c r="T474" s="271"/>
      <c r="U474" s="271"/>
      <c r="V474" s="271"/>
      <c r="W474" s="271"/>
      <c r="X474" s="272"/>
      <c r="Y474" s="13"/>
      <c r="Z474" s="13"/>
      <c r="AA474" s="13"/>
      <c r="AB474" s="13"/>
      <c r="AC474" s="13"/>
      <c r="AD474" s="13"/>
      <c r="AE474" s="13"/>
      <c r="AT474" s="273" t="s">
        <v>170</v>
      </c>
      <c r="AU474" s="273" t="s">
        <v>137</v>
      </c>
      <c r="AV474" s="13" t="s">
        <v>137</v>
      </c>
      <c r="AW474" s="13" t="s">
        <v>5</v>
      </c>
      <c r="AX474" s="13" t="s">
        <v>77</v>
      </c>
      <c r="AY474" s="273" t="s">
        <v>163</v>
      </c>
    </row>
    <row r="475" s="13" customFormat="1">
      <c r="A475" s="13"/>
      <c r="B475" s="262"/>
      <c r="C475" s="263"/>
      <c r="D475" s="264" t="s">
        <v>170</v>
      </c>
      <c r="E475" s="265" t="s">
        <v>1</v>
      </c>
      <c r="F475" s="266" t="s">
        <v>722</v>
      </c>
      <c r="G475" s="263"/>
      <c r="H475" s="267">
        <v>11.84</v>
      </c>
      <c r="I475" s="268"/>
      <c r="J475" s="268"/>
      <c r="K475" s="263"/>
      <c r="L475" s="263"/>
      <c r="M475" s="269"/>
      <c r="N475" s="270"/>
      <c r="O475" s="271"/>
      <c r="P475" s="271"/>
      <c r="Q475" s="271"/>
      <c r="R475" s="271"/>
      <c r="S475" s="271"/>
      <c r="T475" s="271"/>
      <c r="U475" s="271"/>
      <c r="V475" s="271"/>
      <c r="W475" s="271"/>
      <c r="X475" s="272"/>
      <c r="Y475" s="13"/>
      <c r="Z475" s="13"/>
      <c r="AA475" s="13"/>
      <c r="AB475" s="13"/>
      <c r="AC475" s="13"/>
      <c r="AD475" s="13"/>
      <c r="AE475" s="13"/>
      <c r="AT475" s="273" t="s">
        <v>170</v>
      </c>
      <c r="AU475" s="273" t="s">
        <v>137</v>
      </c>
      <c r="AV475" s="13" t="s">
        <v>137</v>
      </c>
      <c r="AW475" s="13" t="s">
        <v>5</v>
      </c>
      <c r="AX475" s="13" t="s">
        <v>77</v>
      </c>
      <c r="AY475" s="273" t="s">
        <v>163</v>
      </c>
    </row>
    <row r="476" s="13" customFormat="1">
      <c r="A476" s="13"/>
      <c r="B476" s="262"/>
      <c r="C476" s="263"/>
      <c r="D476" s="264" t="s">
        <v>170</v>
      </c>
      <c r="E476" s="265" t="s">
        <v>1</v>
      </c>
      <c r="F476" s="266" t="s">
        <v>723</v>
      </c>
      <c r="G476" s="263"/>
      <c r="H476" s="267">
        <v>5.25</v>
      </c>
      <c r="I476" s="268"/>
      <c r="J476" s="268"/>
      <c r="K476" s="263"/>
      <c r="L476" s="263"/>
      <c r="M476" s="269"/>
      <c r="N476" s="270"/>
      <c r="O476" s="271"/>
      <c r="P476" s="271"/>
      <c r="Q476" s="271"/>
      <c r="R476" s="271"/>
      <c r="S476" s="271"/>
      <c r="T476" s="271"/>
      <c r="U476" s="271"/>
      <c r="V476" s="271"/>
      <c r="W476" s="271"/>
      <c r="X476" s="272"/>
      <c r="Y476" s="13"/>
      <c r="Z476" s="13"/>
      <c r="AA476" s="13"/>
      <c r="AB476" s="13"/>
      <c r="AC476" s="13"/>
      <c r="AD476" s="13"/>
      <c r="AE476" s="13"/>
      <c r="AT476" s="273" t="s">
        <v>170</v>
      </c>
      <c r="AU476" s="273" t="s">
        <v>137</v>
      </c>
      <c r="AV476" s="13" t="s">
        <v>137</v>
      </c>
      <c r="AW476" s="13" t="s">
        <v>5</v>
      </c>
      <c r="AX476" s="13" t="s">
        <v>77</v>
      </c>
      <c r="AY476" s="273" t="s">
        <v>163</v>
      </c>
    </row>
    <row r="477" s="14" customFormat="1">
      <c r="A477" s="14"/>
      <c r="B477" s="274"/>
      <c r="C477" s="275"/>
      <c r="D477" s="264" t="s">
        <v>170</v>
      </c>
      <c r="E477" s="276" t="s">
        <v>1</v>
      </c>
      <c r="F477" s="277" t="s">
        <v>173</v>
      </c>
      <c r="G477" s="275"/>
      <c r="H477" s="278">
        <v>109.63800000000001</v>
      </c>
      <c r="I477" s="279"/>
      <c r="J477" s="279"/>
      <c r="K477" s="275"/>
      <c r="L477" s="275"/>
      <c r="M477" s="280"/>
      <c r="N477" s="281"/>
      <c r="O477" s="282"/>
      <c r="P477" s="282"/>
      <c r="Q477" s="282"/>
      <c r="R477" s="282"/>
      <c r="S477" s="282"/>
      <c r="T477" s="282"/>
      <c r="U477" s="282"/>
      <c r="V477" s="282"/>
      <c r="W477" s="282"/>
      <c r="X477" s="283"/>
      <c r="Y477" s="14"/>
      <c r="Z477" s="14"/>
      <c r="AA477" s="14"/>
      <c r="AB477" s="14"/>
      <c r="AC477" s="14"/>
      <c r="AD477" s="14"/>
      <c r="AE477" s="14"/>
      <c r="AT477" s="284" t="s">
        <v>170</v>
      </c>
      <c r="AU477" s="284" t="s">
        <v>137</v>
      </c>
      <c r="AV477" s="14" t="s">
        <v>169</v>
      </c>
      <c r="AW477" s="14" t="s">
        <v>5</v>
      </c>
      <c r="AX477" s="14" t="s">
        <v>85</v>
      </c>
      <c r="AY477" s="284" t="s">
        <v>163</v>
      </c>
    </row>
    <row r="478" s="2" customFormat="1" ht="24.15" customHeight="1">
      <c r="A478" s="38"/>
      <c r="B478" s="39"/>
      <c r="C478" s="295" t="s">
        <v>724</v>
      </c>
      <c r="D478" s="295" t="s">
        <v>466</v>
      </c>
      <c r="E478" s="296" t="s">
        <v>708</v>
      </c>
      <c r="F478" s="297" t="s">
        <v>709</v>
      </c>
      <c r="G478" s="298" t="s">
        <v>710</v>
      </c>
      <c r="H478" s="299">
        <v>120.602</v>
      </c>
      <c r="I478" s="300"/>
      <c r="J478" s="301"/>
      <c r="K478" s="299">
        <f>ROUND(P478*H478,3)</f>
        <v>0</v>
      </c>
      <c r="L478" s="301"/>
      <c r="M478" s="302"/>
      <c r="N478" s="303" t="s">
        <v>1</v>
      </c>
      <c r="O478" s="255" t="s">
        <v>41</v>
      </c>
      <c r="P478" s="256">
        <f>I478+J478</f>
        <v>0</v>
      </c>
      <c r="Q478" s="256">
        <f>ROUND(I478*H478,3)</f>
        <v>0</v>
      </c>
      <c r="R478" s="256">
        <f>ROUND(J478*H478,3)</f>
        <v>0</v>
      </c>
      <c r="S478" s="97"/>
      <c r="T478" s="257">
        <f>S478*H478</f>
        <v>0</v>
      </c>
      <c r="U478" s="257">
        <v>0</v>
      </c>
      <c r="V478" s="257">
        <f>U478*H478</f>
        <v>0</v>
      </c>
      <c r="W478" s="257">
        <v>0</v>
      </c>
      <c r="X478" s="258">
        <f>W478*H478</f>
        <v>0</v>
      </c>
      <c r="Y478" s="38"/>
      <c r="Z478" s="38"/>
      <c r="AA478" s="38"/>
      <c r="AB478" s="38"/>
      <c r="AC478" s="38"/>
      <c r="AD478" s="38"/>
      <c r="AE478" s="38"/>
      <c r="AR478" s="259" t="s">
        <v>247</v>
      </c>
      <c r="AT478" s="259" t="s">
        <v>466</v>
      </c>
      <c r="AU478" s="259" t="s">
        <v>137</v>
      </c>
      <c r="AY478" s="17" t="s">
        <v>163</v>
      </c>
      <c r="BE478" s="260">
        <f>IF(O478="základná",K478,0)</f>
        <v>0</v>
      </c>
      <c r="BF478" s="260">
        <f>IF(O478="znížená",K478,0)</f>
        <v>0</v>
      </c>
      <c r="BG478" s="260">
        <f>IF(O478="zákl. prenesená",K478,0)</f>
        <v>0</v>
      </c>
      <c r="BH478" s="260">
        <f>IF(O478="zníž. prenesená",K478,0)</f>
        <v>0</v>
      </c>
      <c r="BI478" s="260">
        <f>IF(O478="nulová",K478,0)</f>
        <v>0</v>
      </c>
      <c r="BJ478" s="17" t="s">
        <v>137</v>
      </c>
      <c r="BK478" s="261">
        <f>ROUND(P478*H478,3)</f>
        <v>0</v>
      </c>
      <c r="BL478" s="17" t="s">
        <v>206</v>
      </c>
      <c r="BM478" s="259" t="s">
        <v>632</v>
      </c>
    </row>
    <row r="479" s="2" customFormat="1" ht="24.15" customHeight="1">
      <c r="A479" s="38"/>
      <c r="B479" s="39"/>
      <c r="C479" s="247" t="s">
        <v>449</v>
      </c>
      <c r="D479" s="247" t="s">
        <v>165</v>
      </c>
      <c r="E479" s="248" t="s">
        <v>725</v>
      </c>
      <c r="F479" s="249" t="s">
        <v>726</v>
      </c>
      <c r="G479" s="250" t="s">
        <v>195</v>
      </c>
      <c r="H479" s="251">
        <v>0.88200000000000001</v>
      </c>
      <c r="I479" s="252"/>
      <c r="J479" s="252"/>
      <c r="K479" s="251">
        <f>ROUND(P479*H479,3)</f>
        <v>0</v>
      </c>
      <c r="L479" s="253"/>
      <c r="M479" s="44"/>
      <c r="N479" s="254" t="s">
        <v>1</v>
      </c>
      <c r="O479" s="255" t="s">
        <v>41</v>
      </c>
      <c r="P479" s="256">
        <f>I479+J479</f>
        <v>0</v>
      </c>
      <c r="Q479" s="256">
        <f>ROUND(I479*H479,3)</f>
        <v>0</v>
      </c>
      <c r="R479" s="256">
        <f>ROUND(J479*H479,3)</f>
        <v>0</v>
      </c>
      <c r="S479" s="97"/>
      <c r="T479" s="257">
        <f>S479*H479</f>
        <v>0</v>
      </c>
      <c r="U479" s="257">
        <v>0</v>
      </c>
      <c r="V479" s="257">
        <f>U479*H479</f>
        <v>0</v>
      </c>
      <c r="W479" s="257">
        <v>0</v>
      </c>
      <c r="X479" s="258">
        <f>W479*H479</f>
        <v>0</v>
      </c>
      <c r="Y479" s="38"/>
      <c r="Z479" s="38"/>
      <c r="AA479" s="38"/>
      <c r="AB479" s="38"/>
      <c r="AC479" s="38"/>
      <c r="AD479" s="38"/>
      <c r="AE479" s="38"/>
      <c r="AR479" s="259" t="s">
        <v>206</v>
      </c>
      <c r="AT479" s="259" t="s">
        <v>165</v>
      </c>
      <c r="AU479" s="259" t="s">
        <v>137</v>
      </c>
      <c r="AY479" s="17" t="s">
        <v>163</v>
      </c>
      <c r="BE479" s="260">
        <f>IF(O479="základná",K479,0)</f>
        <v>0</v>
      </c>
      <c r="BF479" s="260">
        <f>IF(O479="znížená",K479,0)</f>
        <v>0</v>
      </c>
      <c r="BG479" s="260">
        <f>IF(O479="zákl. prenesená",K479,0)</f>
        <v>0</v>
      </c>
      <c r="BH479" s="260">
        <f>IF(O479="zníž. prenesená",K479,0)</f>
        <v>0</v>
      </c>
      <c r="BI479" s="260">
        <f>IF(O479="nulová",K479,0)</f>
        <v>0</v>
      </c>
      <c r="BJ479" s="17" t="s">
        <v>137</v>
      </c>
      <c r="BK479" s="261">
        <f>ROUND(P479*H479,3)</f>
        <v>0</v>
      </c>
      <c r="BL479" s="17" t="s">
        <v>206</v>
      </c>
      <c r="BM479" s="259" t="s">
        <v>727</v>
      </c>
    </row>
    <row r="480" s="12" customFormat="1" ht="22.8" customHeight="1">
      <c r="A480" s="12"/>
      <c r="B480" s="230"/>
      <c r="C480" s="231"/>
      <c r="D480" s="232" t="s">
        <v>76</v>
      </c>
      <c r="E480" s="245" t="s">
        <v>728</v>
      </c>
      <c r="F480" s="245" t="s">
        <v>729</v>
      </c>
      <c r="G480" s="231"/>
      <c r="H480" s="231"/>
      <c r="I480" s="234"/>
      <c r="J480" s="234"/>
      <c r="K480" s="246">
        <f>BK480</f>
        <v>0</v>
      </c>
      <c r="L480" s="231"/>
      <c r="M480" s="236"/>
      <c r="N480" s="237"/>
      <c r="O480" s="238"/>
      <c r="P480" s="238"/>
      <c r="Q480" s="239">
        <f>SUM(Q481:Q486)</f>
        <v>0</v>
      </c>
      <c r="R480" s="239">
        <f>SUM(R481:R486)</f>
        <v>0</v>
      </c>
      <c r="S480" s="238"/>
      <c r="T480" s="240">
        <f>SUM(T481:T486)</f>
        <v>0</v>
      </c>
      <c r="U480" s="238"/>
      <c r="V480" s="240">
        <f>SUM(V481:V486)</f>
        <v>0.23705310000000002</v>
      </c>
      <c r="W480" s="238"/>
      <c r="X480" s="241">
        <f>SUM(X481:X486)</f>
        <v>0</v>
      </c>
      <c r="Y480" s="12"/>
      <c r="Z480" s="12"/>
      <c r="AA480" s="12"/>
      <c r="AB480" s="12"/>
      <c r="AC480" s="12"/>
      <c r="AD480" s="12"/>
      <c r="AE480" s="12"/>
      <c r="AR480" s="242" t="s">
        <v>137</v>
      </c>
      <c r="AT480" s="243" t="s">
        <v>76</v>
      </c>
      <c r="AU480" s="243" t="s">
        <v>85</v>
      </c>
      <c r="AY480" s="242" t="s">
        <v>163</v>
      </c>
      <c r="BK480" s="244">
        <f>SUM(BK481:BK486)</f>
        <v>0</v>
      </c>
    </row>
    <row r="481" s="2" customFormat="1" ht="21.75" customHeight="1">
      <c r="A481" s="38"/>
      <c r="B481" s="39"/>
      <c r="C481" s="247" t="s">
        <v>730</v>
      </c>
      <c r="D481" s="247" t="s">
        <v>165</v>
      </c>
      <c r="E481" s="248" t="s">
        <v>731</v>
      </c>
      <c r="F481" s="249" t="s">
        <v>732</v>
      </c>
      <c r="G481" s="250" t="s">
        <v>213</v>
      </c>
      <c r="H481" s="251">
        <v>1192.72</v>
      </c>
      <c r="I481" s="252"/>
      <c r="J481" s="252"/>
      <c r="K481" s="251">
        <f>ROUND(P481*H481,3)</f>
        <v>0</v>
      </c>
      <c r="L481" s="253"/>
      <c r="M481" s="44"/>
      <c r="N481" s="254" t="s">
        <v>1</v>
      </c>
      <c r="O481" s="255" t="s">
        <v>41</v>
      </c>
      <c r="P481" s="256">
        <f>I481+J481</f>
        <v>0</v>
      </c>
      <c r="Q481" s="256">
        <f>ROUND(I481*H481,3)</f>
        <v>0</v>
      </c>
      <c r="R481" s="256">
        <f>ROUND(J481*H481,3)</f>
        <v>0</v>
      </c>
      <c r="S481" s="97"/>
      <c r="T481" s="257">
        <f>S481*H481</f>
        <v>0</v>
      </c>
      <c r="U481" s="257">
        <v>3.2499999999999998E-06</v>
      </c>
      <c r="V481" s="257">
        <f>U481*H481</f>
        <v>0.0038763399999999998</v>
      </c>
      <c r="W481" s="257">
        <v>0</v>
      </c>
      <c r="X481" s="258">
        <f>W481*H481</f>
        <v>0</v>
      </c>
      <c r="Y481" s="38"/>
      <c r="Z481" s="38"/>
      <c r="AA481" s="38"/>
      <c r="AB481" s="38"/>
      <c r="AC481" s="38"/>
      <c r="AD481" s="38"/>
      <c r="AE481" s="38"/>
      <c r="AR481" s="259" t="s">
        <v>206</v>
      </c>
      <c r="AT481" s="259" t="s">
        <v>165</v>
      </c>
      <c r="AU481" s="259" t="s">
        <v>137</v>
      </c>
      <c r="AY481" s="17" t="s">
        <v>163</v>
      </c>
      <c r="BE481" s="260">
        <f>IF(O481="základná",K481,0)</f>
        <v>0</v>
      </c>
      <c r="BF481" s="260">
        <f>IF(O481="znížená",K481,0)</f>
        <v>0</v>
      </c>
      <c r="BG481" s="260">
        <f>IF(O481="zákl. prenesená",K481,0)</f>
        <v>0</v>
      </c>
      <c r="BH481" s="260">
        <f>IF(O481="zníž. prenesená",K481,0)</f>
        <v>0</v>
      </c>
      <c r="BI481" s="260">
        <f>IF(O481="nulová",K481,0)</f>
        <v>0</v>
      </c>
      <c r="BJ481" s="17" t="s">
        <v>137</v>
      </c>
      <c r="BK481" s="261">
        <f>ROUND(P481*H481,3)</f>
        <v>0</v>
      </c>
      <c r="BL481" s="17" t="s">
        <v>206</v>
      </c>
      <c r="BM481" s="259" t="s">
        <v>733</v>
      </c>
    </row>
    <row r="482" s="13" customFormat="1">
      <c r="A482" s="13"/>
      <c r="B482" s="262"/>
      <c r="C482" s="263"/>
      <c r="D482" s="264" t="s">
        <v>170</v>
      </c>
      <c r="E482" s="265" t="s">
        <v>1</v>
      </c>
      <c r="F482" s="266" t="s">
        <v>734</v>
      </c>
      <c r="G482" s="263"/>
      <c r="H482" s="267">
        <v>1192.72</v>
      </c>
      <c r="I482" s="268"/>
      <c r="J482" s="268"/>
      <c r="K482" s="263"/>
      <c r="L482" s="263"/>
      <c r="M482" s="269"/>
      <c r="N482" s="270"/>
      <c r="O482" s="271"/>
      <c r="P482" s="271"/>
      <c r="Q482" s="271"/>
      <c r="R482" s="271"/>
      <c r="S482" s="271"/>
      <c r="T482" s="271"/>
      <c r="U482" s="271"/>
      <c r="V482" s="271"/>
      <c r="W482" s="271"/>
      <c r="X482" s="272"/>
      <c r="Y482" s="13"/>
      <c r="Z482" s="13"/>
      <c r="AA482" s="13"/>
      <c r="AB482" s="13"/>
      <c r="AC482" s="13"/>
      <c r="AD482" s="13"/>
      <c r="AE482" s="13"/>
      <c r="AT482" s="273" t="s">
        <v>170</v>
      </c>
      <c r="AU482" s="273" t="s">
        <v>137</v>
      </c>
      <c r="AV482" s="13" t="s">
        <v>137</v>
      </c>
      <c r="AW482" s="13" t="s">
        <v>5</v>
      </c>
      <c r="AX482" s="13" t="s">
        <v>77</v>
      </c>
      <c r="AY482" s="273" t="s">
        <v>163</v>
      </c>
    </row>
    <row r="483" s="14" customFormat="1">
      <c r="A483" s="14"/>
      <c r="B483" s="274"/>
      <c r="C483" s="275"/>
      <c r="D483" s="264" t="s">
        <v>170</v>
      </c>
      <c r="E483" s="276" t="s">
        <v>1</v>
      </c>
      <c r="F483" s="277" t="s">
        <v>173</v>
      </c>
      <c r="G483" s="275"/>
      <c r="H483" s="278">
        <v>1192.72</v>
      </c>
      <c r="I483" s="279"/>
      <c r="J483" s="279"/>
      <c r="K483" s="275"/>
      <c r="L483" s="275"/>
      <c r="M483" s="280"/>
      <c r="N483" s="281"/>
      <c r="O483" s="282"/>
      <c r="P483" s="282"/>
      <c r="Q483" s="282"/>
      <c r="R483" s="282"/>
      <c r="S483" s="282"/>
      <c r="T483" s="282"/>
      <c r="U483" s="282"/>
      <c r="V483" s="282"/>
      <c r="W483" s="282"/>
      <c r="X483" s="283"/>
      <c r="Y483" s="14"/>
      <c r="Z483" s="14"/>
      <c r="AA483" s="14"/>
      <c r="AB483" s="14"/>
      <c r="AC483" s="14"/>
      <c r="AD483" s="14"/>
      <c r="AE483" s="14"/>
      <c r="AT483" s="284" t="s">
        <v>170</v>
      </c>
      <c r="AU483" s="284" t="s">
        <v>137</v>
      </c>
      <c r="AV483" s="14" t="s">
        <v>169</v>
      </c>
      <c r="AW483" s="14" t="s">
        <v>5</v>
      </c>
      <c r="AX483" s="14" t="s">
        <v>85</v>
      </c>
      <c r="AY483" s="284" t="s">
        <v>163</v>
      </c>
    </row>
    <row r="484" s="2" customFormat="1" ht="24.15" customHeight="1">
      <c r="A484" s="38"/>
      <c r="B484" s="39"/>
      <c r="C484" s="295" t="s">
        <v>727</v>
      </c>
      <c r="D484" s="295" t="s">
        <v>466</v>
      </c>
      <c r="E484" s="296" t="s">
        <v>735</v>
      </c>
      <c r="F484" s="297" t="s">
        <v>736</v>
      </c>
      <c r="G484" s="298" t="s">
        <v>213</v>
      </c>
      <c r="H484" s="299">
        <v>1371.6279999999999</v>
      </c>
      <c r="I484" s="300"/>
      <c r="J484" s="301"/>
      <c r="K484" s="299">
        <f>ROUND(P484*H484,3)</f>
        <v>0</v>
      </c>
      <c r="L484" s="301"/>
      <c r="M484" s="302"/>
      <c r="N484" s="303" t="s">
        <v>1</v>
      </c>
      <c r="O484" s="255" t="s">
        <v>41</v>
      </c>
      <c r="P484" s="256">
        <f>I484+J484</f>
        <v>0</v>
      </c>
      <c r="Q484" s="256">
        <f>ROUND(I484*H484,3)</f>
        <v>0</v>
      </c>
      <c r="R484" s="256">
        <f>ROUND(J484*H484,3)</f>
        <v>0</v>
      </c>
      <c r="S484" s="97"/>
      <c r="T484" s="257">
        <f>S484*H484</f>
        <v>0</v>
      </c>
      <c r="U484" s="257">
        <v>0.00017000000000000001</v>
      </c>
      <c r="V484" s="257">
        <f>U484*H484</f>
        <v>0.23317676000000001</v>
      </c>
      <c r="W484" s="257">
        <v>0</v>
      </c>
      <c r="X484" s="258">
        <f>W484*H484</f>
        <v>0</v>
      </c>
      <c r="Y484" s="38"/>
      <c r="Z484" s="38"/>
      <c r="AA484" s="38"/>
      <c r="AB484" s="38"/>
      <c r="AC484" s="38"/>
      <c r="AD484" s="38"/>
      <c r="AE484" s="38"/>
      <c r="AR484" s="259" t="s">
        <v>247</v>
      </c>
      <c r="AT484" s="259" t="s">
        <v>466</v>
      </c>
      <c r="AU484" s="259" t="s">
        <v>137</v>
      </c>
      <c r="AY484" s="17" t="s">
        <v>163</v>
      </c>
      <c r="BE484" s="260">
        <f>IF(O484="základná",K484,0)</f>
        <v>0</v>
      </c>
      <c r="BF484" s="260">
        <f>IF(O484="znížená",K484,0)</f>
        <v>0</v>
      </c>
      <c r="BG484" s="260">
        <f>IF(O484="zákl. prenesená",K484,0)</f>
        <v>0</v>
      </c>
      <c r="BH484" s="260">
        <f>IF(O484="zníž. prenesená",K484,0)</f>
        <v>0</v>
      </c>
      <c r="BI484" s="260">
        <f>IF(O484="nulová",K484,0)</f>
        <v>0</v>
      </c>
      <c r="BJ484" s="17" t="s">
        <v>137</v>
      </c>
      <c r="BK484" s="261">
        <f>ROUND(P484*H484,3)</f>
        <v>0</v>
      </c>
      <c r="BL484" s="17" t="s">
        <v>206</v>
      </c>
      <c r="BM484" s="259" t="s">
        <v>737</v>
      </c>
    </row>
    <row r="485" s="13" customFormat="1">
      <c r="A485" s="13"/>
      <c r="B485" s="262"/>
      <c r="C485" s="263"/>
      <c r="D485" s="264" t="s">
        <v>170</v>
      </c>
      <c r="E485" s="263"/>
      <c r="F485" s="266" t="s">
        <v>738</v>
      </c>
      <c r="G485" s="263"/>
      <c r="H485" s="267">
        <v>1371.6279999999999</v>
      </c>
      <c r="I485" s="268"/>
      <c r="J485" s="268"/>
      <c r="K485" s="263"/>
      <c r="L485" s="263"/>
      <c r="M485" s="269"/>
      <c r="N485" s="270"/>
      <c r="O485" s="271"/>
      <c r="P485" s="271"/>
      <c r="Q485" s="271"/>
      <c r="R485" s="271"/>
      <c r="S485" s="271"/>
      <c r="T485" s="271"/>
      <c r="U485" s="271"/>
      <c r="V485" s="271"/>
      <c r="W485" s="271"/>
      <c r="X485" s="272"/>
      <c r="Y485" s="13"/>
      <c r="Z485" s="13"/>
      <c r="AA485" s="13"/>
      <c r="AB485" s="13"/>
      <c r="AC485" s="13"/>
      <c r="AD485" s="13"/>
      <c r="AE485" s="13"/>
      <c r="AT485" s="273" t="s">
        <v>170</v>
      </c>
      <c r="AU485" s="273" t="s">
        <v>137</v>
      </c>
      <c r="AV485" s="13" t="s">
        <v>137</v>
      </c>
      <c r="AW485" s="13" t="s">
        <v>4</v>
      </c>
      <c r="AX485" s="13" t="s">
        <v>85</v>
      </c>
      <c r="AY485" s="273" t="s">
        <v>163</v>
      </c>
    </row>
    <row r="486" s="2" customFormat="1" ht="24.15" customHeight="1">
      <c r="A486" s="38"/>
      <c r="B486" s="39"/>
      <c r="C486" s="247" t="s">
        <v>739</v>
      </c>
      <c r="D486" s="247" t="s">
        <v>165</v>
      </c>
      <c r="E486" s="248" t="s">
        <v>740</v>
      </c>
      <c r="F486" s="249" t="s">
        <v>741</v>
      </c>
      <c r="G486" s="250" t="s">
        <v>195</v>
      </c>
      <c r="H486" s="251">
        <v>0.23699999999999999</v>
      </c>
      <c r="I486" s="252"/>
      <c r="J486" s="252"/>
      <c r="K486" s="251">
        <f>ROUND(P486*H486,3)</f>
        <v>0</v>
      </c>
      <c r="L486" s="253"/>
      <c r="M486" s="44"/>
      <c r="N486" s="254" t="s">
        <v>1</v>
      </c>
      <c r="O486" s="255" t="s">
        <v>41</v>
      </c>
      <c r="P486" s="256">
        <f>I486+J486</f>
        <v>0</v>
      </c>
      <c r="Q486" s="256">
        <f>ROUND(I486*H486,3)</f>
        <v>0</v>
      </c>
      <c r="R486" s="256">
        <f>ROUND(J486*H486,3)</f>
        <v>0</v>
      </c>
      <c r="S486" s="97"/>
      <c r="T486" s="257">
        <f>S486*H486</f>
        <v>0</v>
      </c>
      <c r="U486" s="257">
        <v>0</v>
      </c>
      <c r="V486" s="257">
        <f>U486*H486</f>
        <v>0</v>
      </c>
      <c r="W486" s="257">
        <v>0</v>
      </c>
      <c r="X486" s="258">
        <f>W486*H486</f>
        <v>0</v>
      </c>
      <c r="Y486" s="38"/>
      <c r="Z486" s="38"/>
      <c r="AA486" s="38"/>
      <c r="AB486" s="38"/>
      <c r="AC486" s="38"/>
      <c r="AD486" s="38"/>
      <c r="AE486" s="38"/>
      <c r="AR486" s="259" t="s">
        <v>206</v>
      </c>
      <c r="AT486" s="259" t="s">
        <v>165</v>
      </c>
      <c r="AU486" s="259" t="s">
        <v>137</v>
      </c>
      <c r="AY486" s="17" t="s">
        <v>163</v>
      </c>
      <c r="BE486" s="260">
        <f>IF(O486="základná",K486,0)</f>
        <v>0</v>
      </c>
      <c r="BF486" s="260">
        <f>IF(O486="znížená",K486,0)</f>
        <v>0</v>
      </c>
      <c r="BG486" s="260">
        <f>IF(O486="zákl. prenesená",K486,0)</f>
        <v>0</v>
      </c>
      <c r="BH486" s="260">
        <f>IF(O486="zníž. prenesená",K486,0)</f>
        <v>0</v>
      </c>
      <c r="BI486" s="260">
        <f>IF(O486="nulová",K486,0)</f>
        <v>0</v>
      </c>
      <c r="BJ486" s="17" t="s">
        <v>137</v>
      </c>
      <c r="BK486" s="261">
        <f>ROUND(P486*H486,3)</f>
        <v>0</v>
      </c>
      <c r="BL486" s="17" t="s">
        <v>206</v>
      </c>
      <c r="BM486" s="259" t="s">
        <v>742</v>
      </c>
    </row>
    <row r="487" s="12" customFormat="1" ht="22.8" customHeight="1">
      <c r="A487" s="12"/>
      <c r="B487" s="230"/>
      <c r="C487" s="231"/>
      <c r="D487" s="232" t="s">
        <v>76</v>
      </c>
      <c r="E487" s="245" t="s">
        <v>743</v>
      </c>
      <c r="F487" s="245" t="s">
        <v>744</v>
      </c>
      <c r="G487" s="231"/>
      <c r="H487" s="231"/>
      <c r="I487" s="234"/>
      <c r="J487" s="234"/>
      <c r="K487" s="246">
        <f>BK487</f>
        <v>0</v>
      </c>
      <c r="L487" s="231"/>
      <c r="M487" s="236"/>
      <c r="N487" s="237"/>
      <c r="O487" s="238"/>
      <c r="P487" s="238"/>
      <c r="Q487" s="239">
        <f>SUM(Q488:Q506)</f>
        <v>0</v>
      </c>
      <c r="R487" s="239">
        <f>SUM(R488:R506)</f>
        <v>0</v>
      </c>
      <c r="S487" s="238"/>
      <c r="T487" s="240">
        <f>SUM(T488:T506)</f>
        <v>0</v>
      </c>
      <c r="U487" s="238"/>
      <c r="V487" s="240">
        <f>SUM(V488:V506)</f>
        <v>0</v>
      </c>
      <c r="W487" s="238"/>
      <c r="X487" s="241">
        <f>SUM(X488:X506)</f>
        <v>0</v>
      </c>
      <c r="Y487" s="12"/>
      <c r="Z487" s="12"/>
      <c r="AA487" s="12"/>
      <c r="AB487" s="12"/>
      <c r="AC487" s="12"/>
      <c r="AD487" s="12"/>
      <c r="AE487" s="12"/>
      <c r="AR487" s="242" t="s">
        <v>137</v>
      </c>
      <c r="AT487" s="243" t="s">
        <v>76</v>
      </c>
      <c r="AU487" s="243" t="s">
        <v>85</v>
      </c>
      <c r="AY487" s="242" t="s">
        <v>163</v>
      </c>
      <c r="BK487" s="244">
        <f>SUM(BK488:BK506)</f>
        <v>0</v>
      </c>
    </row>
    <row r="488" s="2" customFormat="1" ht="37.8" customHeight="1">
      <c r="A488" s="38"/>
      <c r="B488" s="39"/>
      <c r="C488" s="247" t="s">
        <v>745</v>
      </c>
      <c r="D488" s="247" t="s">
        <v>165</v>
      </c>
      <c r="E488" s="248" t="s">
        <v>746</v>
      </c>
      <c r="F488" s="249" t="s">
        <v>747</v>
      </c>
      <c r="G488" s="250" t="s">
        <v>213</v>
      </c>
      <c r="H488" s="251">
        <v>1192.72</v>
      </c>
      <c r="I488" s="252"/>
      <c r="J488" s="252"/>
      <c r="K488" s="251">
        <f>ROUND(P488*H488,3)</f>
        <v>0</v>
      </c>
      <c r="L488" s="253"/>
      <c r="M488" s="44"/>
      <c r="N488" s="254" t="s">
        <v>1</v>
      </c>
      <c r="O488" s="255" t="s">
        <v>41</v>
      </c>
      <c r="P488" s="256">
        <f>I488+J488</f>
        <v>0</v>
      </c>
      <c r="Q488" s="256">
        <f>ROUND(I488*H488,3)</f>
        <v>0</v>
      </c>
      <c r="R488" s="256">
        <f>ROUND(J488*H488,3)</f>
        <v>0</v>
      </c>
      <c r="S488" s="97"/>
      <c r="T488" s="257">
        <f>S488*H488</f>
        <v>0</v>
      </c>
      <c r="U488" s="257">
        <v>0</v>
      </c>
      <c r="V488" s="257">
        <f>U488*H488</f>
        <v>0</v>
      </c>
      <c r="W488" s="257">
        <v>0</v>
      </c>
      <c r="X488" s="258">
        <f>W488*H488</f>
        <v>0</v>
      </c>
      <c r="Y488" s="38"/>
      <c r="Z488" s="38"/>
      <c r="AA488" s="38"/>
      <c r="AB488" s="38"/>
      <c r="AC488" s="38"/>
      <c r="AD488" s="38"/>
      <c r="AE488" s="38"/>
      <c r="AR488" s="259" t="s">
        <v>206</v>
      </c>
      <c r="AT488" s="259" t="s">
        <v>165</v>
      </c>
      <c r="AU488" s="259" t="s">
        <v>137</v>
      </c>
      <c r="AY488" s="17" t="s">
        <v>163</v>
      </c>
      <c r="BE488" s="260">
        <f>IF(O488="základná",K488,0)</f>
        <v>0</v>
      </c>
      <c r="BF488" s="260">
        <f>IF(O488="znížená",K488,0)</f>
        <v>0</v>
      </c>
      <c r="BG488" s="260">
        <f>IF(O488="zákl. prenesená",K488,0)</f>
        <v>0</v>
      </c>
      <c r="BH488" s="260">
        <f>IF(O488="zníž. prenesená",K488,0)</f>
        <v>0</v>
      </c>
      <c r="BI488" s="260">
        <f>IF(O488="nulová",K488,0)</f>
        <v>0</v>
      </c>
      <c r="BJ488" s="17" t="s">
        <v>137</v>
      </c>
      <c r="BK488" s="261">
        <f>ROUND(P488*H488,3)</f>
        <v>0</v>
      </c>
      <c r="BL488" s="17" t="s">
        <v>206</v>
      </c>
      <c r="BM488" s="259" t="s">
        <v>494</v>
      </c>
    </row>
    <row r="489" s="13" customFormat="1">
      <c r="A489" s="13"/>
      <c r="B489" s="262"/>
      <c r="C489" s="263"/>
      <c r="D489" s="264" t="s">
        <v>170</v>
      </c>
      <c r="E489" s="265" t="s">
        <v>1</v>
      </c>
      <c r="F489" s="266" t="s">
        <v>734</v>
      </c>
      <c r="G489" s="263"/>
      <c r="H489" s="267">
        <v>1192.72</v>
      </c>
      <c r="I489" s="268"/>
      <c r="J489" s="268"/>
      <c r="K489" s="263"/>
      <c r="L489" s="263"/>
      <c r="M489" s="269"/>
      <c r="N489" s="270"/>
      <c r="O489" s="271"/>
      <c r="P489" s="271"/>
      <c r="Q489" s="271"/>
      <c r="R489" s="271"/>
      <c r="S489" s="271"/>
      <c r="T489" s="271"/>
      <c r="U489" s="271"/>
      <c r="V489" s="271"/>
      <c r="W489" s="271"/>
      <c r="X489" s="272"/>
      <c r="Y489" s="13"/>
      <c r="Z489" s="13"/>
      <c r="AA489" s="13"/>
      <c r="AB489" s="13"/>
      <c r="AC489" s="13"/>
      <c r="AD489" s="13"/>
      <c r="AE489" s="13"/>
      <c r="AT489" s="273" t="s">
        <v>170</v>
      </c>
      <c r="AU489" s="273" t="s">
        <v>137</v>
      </c>
      <c r="AV489" s="13" t="s">
        <v>137</v>
      </c>
      <c r="AW489" s="13" t="s">
        <v>5</v>
      </c>
      <c r="AX489" s="13" t="s">
        <v>77</v>
      </c>
      <c r="AY489" s="273" t="s">
        <v>163</v>
      </c>
    </row>
    <row r="490" s="14" customFormat="1">
      <c r="A490" s="14"/>
      <c r="B490" s="274"/>
      <c r="C490" s="275"/>
      <c r="D490" s="264" t="s">
        <v>170</v>
      </c>
      <c r="E490" s="276" t="s">
        <v>1</v>
      </c>
      <c r="F490" s="277" t="s">
        <v>173</v>
      </c>
      <c r="G490" s="275"/>
      <c r="H490" s="278">
        <v>1192.72</v>
      </c>
      <c r="I490" s="279"/>
      <c r="J490" s="279"/>
      <c r="K490" s="275"/>
      <c r="L490" s="275"/>
      <c r="M490" s="280"/>
      <c r="N490" s="281"/>
      <c r="O490" s="282"/>
      <c r="P490" s="282"/>
      <c r="Q490" s="282"/>
      <c r="R490" s="282"/>
      <c r="S490" s="282"/>
      <c r="T490" s="282"/>
      <c r="U490" s="282"/>
      <c r="V490" s="282"/>
      <c r="W490" s="282"/>
      <c r="X490" s="283"/>
      <c r="Y490" s="14"/>
      <c r="Z490" s="14"/>
      <c r="AA490" s="14"/>
      <c r="AB490" s="14"/>
      <c r="AC490" s="14"/>
      <c r="AD490" s="14"/>
      <c r="AE490" s="14"/>
      <c r="AT490" s="284" t="s">
        <v>170</v>
      </c>
      <c r="AU490" s="284" t="s">
        <v>137</v>
      </c>
      <c r="AV490" s="14" t="s">
        <v>169</v>
      </c>
      <c r="AW490" s="14" t="s">
        <v>5</v>
      </c>
      <c r="AX490" s="14" t="s">
        <v>85</v>
      </c>
      <c r="AY490" s="284" t="s">
        <v>163</v>
      </c>
    </row>
    <row r="491" s="2" customFormat="1" ht="24.15" customHeight="1">
      <c r="A491" s="38"/>
      <c r="B491" s="39"/>
      <c r="C491" s="295" t="s">
        <v>453</v>
      </c>
      <c r="D491" s="295" t="s">
        <v>466</v>
      </c>
      <c r="E491" s="296" t="s">
        <v>748</v>
      </c>
      <c r="F491" s="297" t="s">
        <v>749</v>
      </c>
      <c r="G491" s="298" t="s">
        <v>213</v>
      </c>
      <c r="H491" s="299">
        <v>1216.5740000000001</v>
      </c>
      <c r="I491" s="300"/>
      <c r="J491" s="301"/>
      <c r="K491" s="299">
        <f>ROUND(P491*H491,3)</f>
        <v>0</v>
      </c>
      <c r="L491" s="301"/>
      <c r="M491" s="302"/>
      <c r="N491" s="303" t="s">
        <v>1</v>
      </c>
      <c r="O491" s="255" t="s">
        <v>41</v>
      </c>
      <c r="P491" s="256">
        <f>I491+J491</f>
        <v>0</v>
      </c>
      <c r="Q491" s="256">
        <f>ROUND(I491*H491,3)</f>
        <v>0</v>
      </c>
      <c r="R491" s="256">
        <f>ROUND(J491*H491,3)</f>
        <v>0</v>
      </c>
      <c r="S491" s="97"/>
      <c r="T491" s="257">
        <f>S491*H491</f>
        <v>0</v>
      </c>
      <c r="U491" s="257">
        <v>0</v>
      </c>
      <c r="V491" s="257">
        <f>U491*H491</f>
        <v>0</v>
      </c>
      <c r="W491" s="257">
        <v>0</v>
      </c>
      <c r="X491" s="258">
        <f>W491*H491</f>
        <v>0</v>
      </c>
      <c r="Y491" s="38"/>
      <c r="Z491" s="38"/>
      <c r="AA491" s="38"/>
      <c r="AB491" s="38"/>
      <c r="AC491" s="38"/>
      <c r="AD491" s="38"/>
      <c r="AE491" s="38"/>
      <c r="AR491" s="259" t="s">
        <v>247</v>
      </c>
      <c r="AT491" s="259" t="s">
        <v>466</v>
      </c>
      <c r="AU491" s="259" t="s">
        <v>137</v>
      </c>
      <c r="AY491" s="17" t="s">
        <v>163</v>
      </c>
      <c r="BE491" s="260">
        <f>IF(O491="základná",K491,0)</f>
        <v>0</v>
      </c>
      <c r="BF491" s="260">
        <f>IF(O491="znížená",K491,0)</f>
        <v>0</v>
      </c>
      <c r="BG491" s="260">
        <f>IF(O491="zákl. prenesená",K491,0)</f>
        <v>0</v>
      </c>
      <c r="BH491" s="260">
        <f>IF(O491="zníž. prenesená",K491,0)</f>
        <v>0</v>
      </c>
      <c r="BI491" s="260">
        <f>IF(O491="nulová",K491,0)</f>
        <v>0</v>
      </c>
      <c r="BJ491" s="17" t="s">
        <v>137</v>
      </c>
      <c r="BK491" s="261">
        <f>ROUND(P491*H491,3)</f>
        <v>0</v>
      </c>
      <c r="BL491" s="17" t="s">
        <v>206</v>
      </c>
      <c r="BM491" s="259" t="s">
        <v>750</v>
      </c>
    </row>
    <row r="492" s="2" customFormat="1" ht="37.8" customHeight="1">
      <c r="A492" s="38"/>
      <c r="B492" s="39"/>
      <c r="C492" s="247" t="s">
        <v>751</v>
      </c>
      <c r="D492" s="247" t="s">
        <v>165</v>
      </c>
      <c r="E492" s="248" t="s">
        <v>752</v>
      </c>
      <c r="F492" s="249" t="s">
        <v>753</v>
      </c>
      <c r="G492" s="250" t="s">
        <v>213</v>
      </c>
      <c r="H492" s="251">
        <v>55.159999999999997</v>
      </c>
      <c r="I492" s="252"/>
      <c r="J492" s="252"/>
      <c r="K492" s="251">
        <f>ROUND(P492*H492,3)</f>
        <v>0</v>
      </c>
      <c r="L492" s="253"/>
      <c r="M492" s="44"/>
      <c r="N492" s="254" t="s">
        <v>1</v>
      </c>
      <c r="O492" s="255" t="s">
        <v>41</v>
      </c>
      <c r="P492" s="256">
        <f>I492+J492</f>
        <v>0</v>
      </c>
      <c r="Q492" s="256">
        <f>ROUND(I492*H492,3)</f>
        <v>0</v>
      </c>
      <c r="R492" s="256">
        <f>ROUND(J492*H492,3)</f>
        <v>0</v>
      </c>
      <c r="S492" s="97"/>
      <c r="T492" s="257">
        <f>S492*H492</f>
        <v>0</v>
      </c>
      <c r="U492" s="257">
        <v>0</v>
      </c>
      <c r="V492" s="257">
        <f>U492*H492</f>
        <v>0</v>
      </c>
      <c r="W492" s="257">
        <v>0</v>
      </c>
      <c r="X492" s="258">
        <f>W492*H492</f>
        <v>0</v>
      </c>
      <c r="Y492" s="38"/>
      <c r="Z492" s="38"/>
      <c r="AA492" s="38"/>
      <c r="AB492" s="38"/>
      <c r="AC492" s="38"/>
      <c r="AD492" s="38"/>
      <c r="AE492" s="38"/>
      <c r="AR492" s="259" t="s">
        <v>206</v>
      </c>
      <c r="AT492" s="259" t="s">
        <v>165</v>
      </c>
      <c r="AU492" s="259" t="s">
        <v>137</v>
      </c>
      <c r="AY492" s="17" t="s">
        <v>163</v>
      </c>
      <c r="BE492" s="260">
        <f>IF(O492="základná",K492,0)</f>
        <v>0</v>
      </c>
      <c r="BF492" s="260">
        <f>IF(O492="znížená",K492,0)</f>
        <v>0</v>
      </c>
      <c r="BG492" s="260">
        <f>IF(O492="zákl. prenesená",K492,0)</f>
        <v>0</v>
      </c>
      <c r="BH492" s="260">
        <f>IF(O492="zníž. prenesená",K492,0)</f>
        <v>0</v>
      </c>
      <c r="BI492" s="260">
        <f>IF(O492="nulová",K492,0)</f>
        <v>0</v>
      </c>
      <c r="BJ492" s="17" t="s">
        <v>137</v>
      </c>
      <c r="BK492" s="261">
        <f>ROUND(P492*H492,3)</f>
        <v>0</v>
      </c>
      <c r="BL492" s="17" t="s">
        <v>206</v>
      </c>
      <c r="BM492" s="259" t="s">
        <v>555</v>
      </c>
    </row>
    <row r="493" s="13" customFormat="1">
      <c r="A493" s="13"/>
      <c r="B493" s="262"/>
      <c r="C493" s="263"/>
      <c r="D493" s="264" t="s">
        <v>170</v>
      </c>
      <c r="E493" s="265" t="s">
        <v>1</v>
      </c>
      <c r="F493" s="266" t="s">
        <v>754</v>
      </c>
      <c r="G493" s="263"/>
      <c r="H493" s="267">
        <v>55.159999999999997</v>
      </c>
      <c r="I493" s="268"/>
      <c r="J493" s="268"/>
      <c r="K493" s="263"/>
      <c r="L493" s="263"/>
      <c r="M493" s="269"/>
      <c r="N493" s="270"/>
      <c r="O493" s="271"/>
      <c r="P493" s="271"/>
      <c r="Q493" s="271"/>
      <c r="R493" s="271"/>
      <c r="S493" s="271"/>
      <c r="T493" s="271"/>
      <c r="U493" s="271"/>
      <c r="V493" s="271"/>
      <c r="W493" s="271"/>
      <c r="X493" s="272"/>
      <c r="Y493" s="13"/>
      <c r="Z493" s="13"/>
      <c r="AA493" s="13"/>
      <c r="AB493" s="13"/>
      <c r="AC493" s="13"/>
      <c r="AD493" s="13"/>
      <c r="AE493" s="13"/>
      <c r="AT493" s="273" t="s">
        <v>170</v>
      </c>
      <c r="AU493" s="273" t="s">
        <v>137</v>
      </c>
      <c r="AV493" s="13" t="s">
        <v>137</v>
      </c>
      <c r="AW493" s="13" t="s">
        <v>5</v>
      </c>
      <c r="AX493" s="13" t="s">
        <v>77</v>
      </c>
      <c r="AY493" s="273" t="s">
        <v>163</v>
      </c>
    </row>
    <row r="494" s="14" customFormat="1">
      <c r="A494" s="14"/>
      <c r="B494" s="274"/>
      <c r="C494" s="275"/>
      <c r="D494" s="264" t="s">
        <v>170</v>
      </c>
      <c r="E494" s="276" t="s">
        <v>1</v>
      </c>
      <c r="F494" s="277" t="s">
        <v>173</v>
      </c>
      <c r="G494" s="275"/>
      <c r="H494" s="278">
        <v>55.159999999999997</v>
      </c>
      <c r="I494" s="279"/>
      <c r="J494" s="279"/>
      <c r="K494" s="275"/>
      <c r="L494" s="275"/>
      <c r="M494" s="280"/>
      <c r="N494" s="281"/>
      <c r="O494" s="282"/>
      <c r="P494" s="282"/>
      <c r="Q494" s="282"/>
      <c r="R494" s="282"/>
      <c r="S494" s="282"/>
      <c r="T494" s="282"/>
      <c r="U494" s="282"/>
      <c r="V494" s="282"/>
      <c r="W494" s="282"/>
      <c r="X494" s="283"/>
      <c r="Y494" s="14"/>
      <c r="Z494" s="14"/>
      <c r="AA494" s="14"/>
      <c r="AB494" s="14"/>
      <c r="AC494" s="14"/>
      <c r="AD494" s="14"/>
      <c r="AE494" s="14"/>
      <c r="AT494" s="284" t="s">
        <v>170</v>
      </c>
      <c r="AU494" s="284" t="s">
        <v>137</v>
      </c>
      <c r="AV494" s="14" t="s">
        <v>169</v>
      </c>
      <c r="AW494" s="14" t="s">
        <v>5</v>
      </c>
      <c r="AX494" s="14" t="s">
        <v>85</v>
      </c>
      <c r="AY494" s="284" t="s">
        <v>163</v>
      </c>
    </row>
    <row r="495" s="2" customFormat="1" ht="24.15" customHeight="1">
      <c r="A495" s="38"/>
      <c r="B495" s="39"/>
      <c r="C495" s="295" t="s">
        <v>459</v>
      </c>
      <c r="D495" s="295" t="s">
        <v>466</v>
      </c>
      <c r="E495" s="296" t="s">
        <v>755</v>
      </c>
      <c r="F495" s="297" t="s">
        <v>756</v>
      </c>
      <c r="G495" s="298" t="s">
        <v>213</v>
      </c>
      <c r="H495" s="299">
        <v>56.262999999999998</v>
      </c>
      <c r="I495" s="300"/>
      <c r="J495" s="301"/>
      <c r="K495" s="299">
        <f>ROUND(P495*H495,3)</f>
        <v>0</v>
      </c>
      <c r="L495" s="301"/>
      <c r="M495" s="302"/>
      <c r="N495" s="303" t="s">
        <v>1</v>
      </c>
      <c r="O495" s="255" t="s">
        <v>41</v>
      </c>
      <c r="P495" s="256">
        <f>I495+J495</f>
        <v>0</v>
      </c>
      <c r="Q495" s="256">
        <f>ROUND(I495*H495,3)</f>
        <v>0</v>
      </c>
      <c r="R495" s="256">
        <f>ROUND(J495*H495,3)</f>
        <v>0</v>
      </c>
      <c r="S495" s="97"/>
      <c r="T495" s="257">
        <f>S495*H495</f>
        <v>0</v>
      </c>
      <c r="U495" s="257">
        <v>0</v>
      </c>
      <c r="V495" s="257">
        <f>U495*H495</f>
        <v>0</v>
      </c>
      <c r="W495" s="257">
        <v>0</v>
      </c>
      <c r="X495" s="258">
        <f>W495*H495</f>
        <v>0</v>
      </c>
      <c r="Y495" s="38"/>
      <c r="Z495" s="38"/>
      <c r="AA495" s="38"/>
      <c r="AB495" s="38"/>
      <c r="AC495" s="38"/>
      <c r="AD495" s="38"/>
      <c r="AE495" s="38"/>
      <c r="AR495" s="259" t="s">
        <v>247</v>
      </c>
      <c r="AT495" s="259" t="s">
        <v>466</v>
      </c>
      <c r="AU495" s="259" t="s">
        <v>137</v>
      </c>
      <c r="AY495" s="17" t="s">
        <v>163</v>
      </c>
      <c r="BE495" s="260">
        <f>IF(O495="základná",K495,0)</f>
        <v>0</v>
      </c>
      <c r="BF495" s="260">
        <f>IF(O495="znížená",K495,0)</f>
        <v>0</v>
      </c>
      <c r="BG495" s="260">
        <f>IF(O495="zákl. prenesená",K495,0)</f>
        <v>0</v>
      </c>
      <c r="BH495" s="260">
        <f>IF(O495="zníž. prenesená",K495,0)</f>
        <v>0</v>
      </c>
      <c r="BI495" s="260">
        <f>IF(O495="nulová",K495,0)</f>
        <v>0</v>
      </c>
      <c r="BJ495" s="17" t="s">
        <v>137</v>
      </c>
      <c r="BK495" s="261">
        <f>ROUND(P495*H495,3)</f>
        <v>0</v>
      </c>
      <c r="BL495" s="17" t="s">
        <v>206</v>
      </c>
      <c r="BM495" s="259" t="s">
        <v>563</v>
      </c>
    </row>
    <row r="496" s="13" customFormat="1">
      <c r="A496" s="13"/>
      <c r="B496" s="262"/>
      <c r="C496" s="263"/>
      <c r="D496" s="264" t="s">
        <v>170</v>
      </c>
      <c r="E496" s="265" t="s">
        <v>1</v>
      </c>
      <c r="F496" s="266" t="s">
        <v>757</v>
      </c>
      <c r="G496" s="263"/>
      <c r="H496" s="267">
        <v>56.262999999999998</v>
      </c>
      <c r="I496" s="268"/>
      <c r="J496" s="268"/>
      <c r="K496" s="263"/>
      <c r="L496" s="263"/>
      <c r="M496" s="269"/>
      <c r="N496" s="270"/>
      <c r="O496" s="271"/>
      <c r="P496" s="271"/>
      <c r="Q496" s="271"/>
      <c r="R496" s="271"/>
      <c r="S496" s="271"/>
      <c r="T496" s="271"/>
      <c r="U496" s="271"/>
      <c r="V496" s="271"/>
      <c r="W496" s="271"/>
      <c r="X496" s="272"/>
      <c r="Y496" s="13"/>
      <c r="Z496" s="13"/>
      <c r="AA496" s="13"/>
      <c r="AB496" s="13"/>
      <c r="AC496" s="13"/>
      <c r="AD496" s="13"/>
      <c r="AE496" s="13"/>
      <c r="AT496" s="273" t="s">
        <v>170</v>
      </c>
      <c r="AU496" s="273" t="s">
        <v>137</v>
      </c>
      <c r="AV496" s="13" t="s">
        <v>137</v>
      </c>
      <c r="AW496" s="13" t="s">
        <v>5</v>
      </c>
      <c r="AX496" s="13" t="s">
        <v>77</v>
      </c>
      <c r="AY496" s="273" t="s">
        <v>163</v>
      </c>
    </row>
    <row r="497" s="14" customFormat="1">
      <c r="A497" s="14"/>
      <c r="B497" s="274"/>
      <c r="C497" s="275"/>
      <c r="D497" s="264" t="s">
        <v>170</v>
      </c>
      <c r="E497" s="276" t="s">
        <v>1</v>
      </c>
      <c r="F497" s="277" t="s">
        <v>173</v>
      </c>
      <c r="G497" s="275"/>
      <c r="H497" s="278">
        <v>56.262999999999998</v>
      </c>
      <c r="I497" s="279"/>
      <c r="J497" s="279"/>
      <c r="K497" s="275"/>
      <c r="L497" s="275"/>
      <c r="M497" s="280"/>
      <c r="N497" s="281"/>
      <c r="O497" s="282"/>
      <c r="P497" s="282"/>
      <c r="Q497" s="282"/>
      <c r="R497" s="282"/>
      <c r="S497" s="282"/>
      <c r="T497" s="282"/>
      <c r="U497" s="282"/>
      <c r="V497" s="282"/>
      <c r="W497" s="282"/>
      <c r="X497" s="283"/>
      <c r="Y497" s="14"/>
      <c r="Z497" s="14"/>
      <c r="AA497" s="14"/>
      <c r="AB497" s="14"/>
      <c r="AC497" s="14"/>
      <c r="AD497" s="14"/>
      <c r="AE497" s="14"/>
      <c r="AT497" s="284" t="s">
        <v>170</v>
      </c>
      <c r="AU497" s="284" t="s">
        <v>137</v>
      </c>
      <c r="AV497" s="14" t="s">
        <v>169</v>
      </c>
      <c r="AW497" s="14" t="s">
        <v>5</v>
      </c>
      <c r="AX497" s="14" t="s">
        <v>85</v>
      </c>
      <c r="AY497" s="284" t="s">
        <v>163</v>
      </c>
    </row>
    <row r="498" s="2" customFormat="1" ht="24.15" customHeight="1">
      <c r="A498" s="38"/>
      <c r="B498" s="39"/>
      <c r="C498" s="247" t="s">
        <v>758</v>
      </c>
      <c r="D498" s="247" t="s">
        <v>165</v>
      </c>
      <c r="E498" s="248" t="s">
        <v>759</v>
      </c>
      <c r="F498" s="249" t="s">
        <v>760</v>
      </c>
      <c r="G498" s="250" t="s">
        <v>213</v>
      </c>
      <c r="H498" s="251">
        <v>21.643999999999998</v>
      </c>
      <c r="I498" s="252"/>
      <c r="J498" s="252"/>
      <c r="K498" s="251">
        <f>ROUND(P498*H498,3)</f>
        <v>0</v>
      </c>
      <c r="L498" s="253"/>
      <c r="M498" s="44"/>
      <c r="N498" s="254" t="s">
        <v>1</v>
      </c>
      <c r="O498" s="255" t="s">
        <v>41</v>
      </c>
      <c r="P498" s="256">
        <f>I498+J498</f>
        <v>0</v>
      </c>
      <c r="Q498" s="256">
        <f>ROUND(I498*H498,3)</f>
        <v>0</v>
      </c>
      <c r="R498" s="256">
        <f>ROUND(J498*H498,3)</f>
        <v>0</v>
      </c>
      <c r="S498" s="97"/>
      <c r="T498" s="257">
        <f>S498*H498</f>
        <v>0</v>
      </c>
      <c r="U498" s="257">
        <v>0</v>
      </c>
      <c r="V498" s="257">
        <f>U498*H498</f>
        <v>0</v>
      </c>
      <c r="W498" s="257">
        <v>0</v>
      </c>
      <c r="X498" s="258">
        <f>W498*H498</f>
        <v>0</v>
      </c>
      <c r="Y498" s="38"/>
      <c r="Z498" s="38"/>
      <c r="AA498" s="38"/>
      <c r="AB498" s="38"/>
      <c r="AC498" s="38"/>
      <c r="AD498" s="38"/>
      <c r="AE498" s="38"/>
      <c r="AR498" s="259" t="s">
        <v>206</v>
      </c>
      <c r="AT498" s="259" t="s">
        <v>165</v>
      </c>
      <c r="AU498" s="259" t="s">
        <v>137</v>
      </c>
      <c r="AY498" s="17" t="s">
        <v>163</v>
      </c>
      <c r="BE498" s="260">
        <f>IF(O498="základná",K498,0)</f>
        <v>0</v>
      </c>
      <c r="BF498" s="260">
        <f>IF(O498="znížená",K498,0)</f>
        <v>0</v>
      </c>
      <c r="BG498" s="260">
        <f>IF(O498="zákl. prenesená",K498,0)</f>
        <v>0</v>
      </c>
      <c r="BH498" s="260">
        <f>IF(O498="zníž. prenesená",K498,0)</f>
        <v>0</v>
      </c>
      <c r="BI498" s="260">
        <f>IF(O498="nulová",K498,0)</f>
        <v>0</v>
      </c>
      <c r="BJ498" s="17" t="s">
        <v>137</v>
      </c>
      <c r="BK498" s="261">
        <f>ROUND(P498*H498,3)</f>
        <v>0</v>
      </c>
      <c r="BL498" s="17" t="s">
        <v>206</v>
      </c>
      <c r="BM498" s="259" t="s">
        <v>761</v>
      </c>
    </row>
    <row r="499" s="13" customFormat="1">
      <c r="A499" s="13"/>
      <c r="B499" s="262"/>
      <c r="C499" s="263"/>
      <c r="D499" s="264" t="s">
        <v>170</v>
      </c>
      <c r="E499" s="265" t="s">
        <v>1</v>
      </c>
      <c r="F499" s="266" t="s">
        <v>762</v>
      </c>
      <c r="G499" s="263"/>
      <c r="H499" s="267">
        <v>0.95999999999999996</v>
      </c>
      <c r="I499" s="268"/>
      <c r="J499" s="268"/>
      <c r="K499" s="263"/>
      <c r="L499" s="263"/>
      <c r="M499" s="269"/>
      <c r="N499" s="270"/>
      <c r="O499" s="271"/>
      <c r="P499" s="271"/>
      <c r="Q499" s="271"/>
      <c r="R499" s="271"/>
      <c r="S499" s="271"/>
      <c r="T499" s="271"/>
      <c r="U499" s="271"/>
      <c r="V499" s="271"/>
      <c r="W499" s="271"/>
      <c r="X499" s="272"/>
      <c r="Y499" s="13"/>
      <c r="Z499" s="13"/>
      <c r="AA499" s="13"/>
      <c r="AB499" s="13"/>
      <c r="AC499" s="13"/>
      <c r="AD499" s="13"/>
      <c r="AE499" s="13"/>
      <c r="AT499" s="273" t="s">
        <v>170</v>
      </c>
      <c r="AU499" s="273" t="s">
        <v>137</v>
      </c>
      <c r="AV499" s="13" t="s">
        <v>137</v>
      </c>
      <c r="AW499" s="13" t="s">
        <v>5</v>
      </c>
      <c r="AX499" s="13" t="s">
        <v>77</v>
      </c>
      <c r="AY499" s="273" t="s">
        <v>163</v>
      </c>
    </row>
    <row r="500" s="13" customFormat="1">
      <c r="A500" s="13"/>
      <c r="B500" s="262"/>
      <c r="C500" s="263"/>
      <c r="D500" s="264" t="s">
        <v>170</v>
      </c>
      <c r="E500" s="265" t="s">
        <v>1</v>
      </c>
      <c r="F500" s="266" t="s">
        <v>763</v>
      </c>
      <c r="G500" s="263"/>
      <c r="H500" s="267">
        <v>2.6640000000000001</v>
      </c>
      <c r="I500" s="268"/>
      <c r="J500" s="268"/>
      <c r="K500" s="263"/>
      <c r="L500" s="263"/>
      <c r="M500" s="269"/>
      <c r="N500" s="270"/>
      <c r="O500" s="271"/>
      <c r="P500" s="271"/>
      <c r="Q500" s="271"/>
      <c r="R500" s="271"/>
      <c r="S500" s="271"/>
      <c r="T500" s="271"/>
      <c r="U500" s="271"/>
      <c r="V500" s="271"/>
      <c r="W500" s="271"/>
      <c r="X500" s="272"/>
      <c r="Y500" s="13"/>
      <c r="Z500" s="13"/>
      <c r="AA500" s="13"/>
      <c r="AB500" s="13"/>
      <c r="AC500" s="13"/>
      <c r="AD500" s="13"/>
      <c r="AE500" s="13"/>
      <c r="AT500" s="273" t="s">
        <v>170</v>
      </c>
      <c r="AU500" s="273" t="s">
        <v>137</v>
      </c>
      <c r="AV500" s="13" t="s">
        <v>137</v>
      </c>
      <c r="AW500" s="13" t="s">
        <v>5</v>
      </c>
      <c r="AX500" s="13" t="s">
        <v>77</v>
      </c>
      <c r="AY500" s="273" t="s">
        <v>163</v>
      </c>
    </row>
    <row r="501" s="13" customFormat="1">
      <c r="A501" s="13"/>
      <c r="B501" s="262"/>
      <c r="C501" s="263"/>
      <c r="D501" s="264" t="s">
        <v>170</v>
      </c>
      <c r="E501" s="265" t="s">
        <v>1</v>
      </c>
      <c r="F501" s="266" t="s">
        <v>764</v>
      </c>
      <c r="G501" s="263"/>
      <c r="H501" s="267">
        <v>5.5499999999999998</v>
      </c>
      <c r="I501" s="268"/>
      <c r="J501" s="268"/>
      <c r="K501" s="263"/>
      <c r="L501" s="263"/>
      <c r="M501" s="269"/>
      <c r="N501" s="270"/>
      <c r="O501" s="271"/>
      <c r="P501" s="271"/>
      <c r="Q501" s="271"/>
      <c r="R501" s="271"/>
      <c r="S501" s="271"/>
      <c r="T501" s="271"/>
      <c r="U501" s="271"/>
      <c r="V501" s="271"/>
      <c r="W501" s="271"/>
      <c r="X501" s="272"/>
      <c r="Y501" s="13"/>
      <c r="Z501" s="13"/>
      <c r="AA501" s="13"/>
      <c r="AB501" s="13"/>
      <c r="AC501" s="13"/>
      <c r="AD501" s="13"/>
      <c r="AE501" s="13"/>
      <c r="AT501" s="273" t="s">
        <v>170</v>
      </c>
      <c r="AU501" s="273" t="s">
        <v>137</v>
      </c>
      <c r="AV501" s="13" t="s">
        <v>137</v>
      </c>
      <c r="AW501" s="13" t="s">
        <v>5</v>
      </c>
      <c r="AX501" s="13" t="s">
        <v>77</v>
      </c>
      <c r="AY501" s="273" t="s">
        <v>163</v>
      </c>
    </row>
    <row r="502" s="13" customFormat="1">
      <c r="A502" s="13"/>
      <c r="B502" s="262"/>
      <c r="C502" s="263"/>
      <c r="D502" s="264" t="s">
        <v>170</v>
      </c>
      <c r="E502" s="265" t="s">
        <v>1</v>
      </c>
      <c r="F502" s="266" t="s">
        <v>765</v>
      </c>
      <c r="G502" s="263"/>
      <c r="H502" s="267">
        <v>12.470000000000001</v>
      </c>
      <c r="I502" s="268"/>
      <c r="J502" s="268"/>
      <c r="K502" s="263"/>
      <c r="L502" s="263"/>
      <c r="M502" s="269"/>
      <c r="N502" s="270"/>
      <c r="O502" s="271"/>
      <c r="P502" s="271"/>
      <c r="Q502" s="271"/>
      <c r="R502" s="271"/>
      <c r="S502" s="271"/>
      <c r="T502" s="271"/>
      <c r="U502" s="271"/>
      <c r="V502" s="271"/>
      <c r="W502" s="271"/>
      <c r="X502" s="272"/>
      <c r="Y502" s="13"/>
      <c r="Z502" s="13"/>
      <c r="AA502" s="13"/>
      <c r="AB502" s="13"/>
      <c r="AC502" s="13"/>
      <c r="AD502" s="13"/>
      <c r="AE502" s="13"/>
      <c r="AT502" s="273" t="s">
        <v>170</v>
      </c>
      <c r="AU502" s="273" t="s">
        <v>137</v>
      </c>
      <c r="AV502" s="13" t="s">
        <v>137</v>
      </c>
      <c r="AW502" s="13" t="s">
        <v>5</v>
      </c>
      <c r="AX502" s="13" t="s">
        <v>77</v>
      </c>
      <c r="AY502" s="273" t="s">
        <v>163</v>
      </c>
    </row>
    <row r="503" s="14" customFormat="1">
      <c r="A503" s="14"/>
      <c r="B503" s="274"/>
      <c r="C503" s="275"/>
      <c r="D503" s="264" t="s">
        <v>170</v>
      </c>
      <c r="E503" s="276" t="s">
        <v>1</v>
      </c>
      <c r="F503" s="277" t="s">
        <v>173</v>
      </c>
      <c r="G503" s="275"/>
      <c r="H503" s="278">
        <v>21.643999999999998</v>
      </c>
      <c r="I503" s="279"/>
      <c r="J503" s="279"/>
      <c r="K503" s="275"/>
      <c r="L503" s="275"/>
      <c r="M503" s="280"/>
      <c r="N503" s="281"/>
      <c r="O503" s="282"/>
      <c r="P503" s="282"/>
      <c r="Q503" s="282"/>
      <c r="R503" s="282"/>
      <c r="S503" s="282"/>
      <c r="T503" s="282"/>
      <c r="U503" s="282"/>
      <c r="V503" s="282"/>
      <c r="W503" s="282"/>
      <c r="X503" s="283"/>
      <c r="Y503" s="14"/>
      <c r="Z503" s="14"/>
      <c r="AA503" s="14"/>
      <c r="AB503" s="14"/>
      <c r="AC503" s="14"/>
      <c r="AD503" s="14"/>
      <c r="AE503" s="14"/>
      <c r="AT503" s="284" t="s">
        <v>170</v>
      </c>
      <c r="AU503" s="284" t="s">
        <v>137</v>
      </c>
      <c r="AV503" s="14" t="s">
        <v>169</v>
      </c>
      <c r="AW503" s="14" t="s">
        <v>5</v>
      </c>
      <c r="AX503" s="14" t="s">
        <v>85</v>
      </c>
      <c r="AY503" s="284" t="s">
        <v>163</v>
      </c>
    </row>
    <row r="504" s="2" customFormat="1" ht="24.15" customHeight="1">
      <c r="A504" s="38"/>
      <c r="B504" s="39"/>
      <c r="C504" s="295" t="s">
        <v>464</v>
      </c>
      <c r="D504" s="295" t="s">
        <v>466</v>
      </c>
      <c r="E504" s="296" t="s">
        <v>755</v>
      </c>
      <c r="F504" s="297" t="s">
        <v>756</v>
      </c>
      <c r="G504" s="298" t="s">
        <v>213</v>
      </c>
      <c r="H504" s="299">
        <v>9.3569999999999993</v>
      </c>
      <c r="I504" s="300"/>
      <c r="J504" s="301"/>
      <c r="K504" s="299">
        <f>ROUND(P504*H504,3)</f>
        <v>0</v>
      </c>
      <c r="L504" s="301"/>
      <c r="M504" s="302"/>
      <c r="N504" s="303" t="s">
        <v>1</v>
      </c>
      <c r="O504" s="255" t="s">
        <v>41</v>
      </c>
      <c r="P504" s="256">
        <f>I504+J504</f>
        <v>0</v>
      </c>
      <c r="Q504" s="256">
        <f>ROUND(I504*H504,3)</f>
        <v>0</v>
      </c>
      <c r="R504" s="256">
        <f>ROUND(J504*H504,3)</f>
        <v>0</v>
      </c>
      <c r="S504" s="97"/>
      <c r="T504" s="257">
        <f>S504*H504</f>
        <v>0</v>
      </c>
      <c r="U504" s="257">
        <v>0</v>
      </c>
      <c r="V504" s="257">
        <f>U504*H504</f>
        <v>0</v>
      </c>
      <c r="W504" s="257">
        <v>0</v>
      </c>
      <c r="X504" s="258">
        <f>W504*H504</f>
        <v>0</v>
      </c>
      <c r="Y504" s="38"/>
      <c r="Z504" s="38"/>
      <c r="AA504" s="38"/>
      <c r="AB504" s="38"/>
      <c r="AC504" s="38"/>
      <c r="AD504" s="38"/>
      <c r="AE504" s="38"/>
      <c r="AR504" s="259" t="s">
        <v>247</v>
      </c>
      <c r="AT504" s="259" t="s">
        <v>466</v>
      </c>
      <c r="AU504" s="259" t="s">
        <v>137</v>
      </c>
      <c r="AY504" s="17" t="s">
        <v>163</v>
      </c>
      <c r="BE504" s="260">
        <f>IF(O504="základná",K504,0)</f>
        <v>0</v>
      </c>
      <c r="BF504" s="260">
        <f>IF(O504="znížená",K504,0)</f>
        <v>0</v>
      </c>
      <c r="BG504" s="260">
        <f>IF(O504="zákl. prenesená",K504,0)</f>
        <v>0</v>
      </c>
      <c r="BH504" s="260">
        <f>IF(O504="zníž. prenesená",K504,0)</f>
        <v>0</v>
      </c>
      <c r="BI504" s="260">
        <f>IF(O504="nulová",K504,0)</f>
        <v>0</v>
      </c>
      <c r="BJ504" s="17" t="s">
        <v>137</v>
      </c>
      <c r="BK504" s="261">
        <f>ROUND(P504*H504,3)</f>
        <v>0</v>
      </c>
      <c r="BL504" s="17" t="s">
        <v>206</v>
      </c>
      <c r="BM504" s="259" t="s">
        <v>766</v>
      </c>
    </row>
    <row r="505" s="2" customFormat="1" ht="24.15" customHeight="1">
      <c r="A505" s="38"/>
      <c r="B505" s="39"/>
      <c r="C505" s="295" t="s">
        <v>767</v>
      </c>
      <c r="D505" s="295" t="s">
        <v>466</v>
      </c>
      <c r="E505" s="296" t="s">
        <v>768</v>
      </c>
      <c r="F505" s="297" t="s">
        <v>769</v>
      </c>
      <c r="G505" s="298" t="s">
        <v>213</v>
      </c>
      <c r="H505" s="299">
        <v>12.470000000000001</v>
      </c>
      <c r="I505" s="300"/>
      <c r="J505" s="301"/>
      <c r="K505" s="299">
        <f>ROUND(P505*H505,3)</f>
        <v>0</v>
      </c>
      <c r="L505" s="301"/>
      <c r="M505" s="302"/>
      <c r="N505" s="303" t="s">
        <v>1</v>
      </c>
      <c r="O505" s="255" t="s">
        <v>41</v>
      </c>
      <c r="P505" s="256">
        <f>I505+J505</f>
        <v>0</v>
      </c>
      <c r="Q505" s="256">
        <f>ROUND(I505*H505,3)</f>
        <v>0</v>
      </c>
      <c r="R505" s="256">
        <f>ROUND(J505*H505,3)</f>
        <v>0</v>
      </c>
      <c r="S505" s="97"/>
      <c r="T505" s="257">
        <f>S505*H505</f>
        <v>0</v>
      </c>
      <c r="U505" s="257">
        <v>0</v>
      </c>
      <c r="V505" s="257">
        <f>U505*H505</f>
        <v>0</v>
      </c>
      <c r="W505" s="257">
        <v>0</v>
      </c>
      <c r="X505" s="258">
        <f>W505*H505</f>
        <v>0</v>
      </c>
      <c r="Y505" s="38"/>
      <c r="Z505" s="38"/>
      <c r="AA505" s="38"/>
      <c r="AB505" s="38"/>
      <c r="AC505" s="38"/>
      <c r="AD505" s="38"/>
      <c r="AE505" s="38"/>
      <c r="AR505" s="259" t="s">
        <v>247</v>
      </c>
      <c r="AT505" s="259" t="s">
        <v>466</v>
      </c>
      <c r="AU505" s="259" t="s">
        <v>137</v>
      </c>
      <c r="AY505" s="17" t="s">
        <v>163</v>
      </c>
      <c r="BE505" s="260">
        <f>IF(O505="základná",K505,0)</f>
        <v>0</v>
      </c>
      <c r="BF505" s="260">
        <f>IF(O505="znížená",K505,0)</f>
        <v>0</v>
      </c>
      <c r="BG505" s="260">
        <f>IF(O505="zákl. prenesená",K505,0)</f>
        <v>0</v>
      </c>
      <c r="BH505" s="260">
        <f>IF(O505="zníž. prenesená",K505,0)</f>
        <v>0</v>
      </c>
      <c r="BI505" s="260">
        <f>IF(O505="nulová",K505,0)</f>
        <v>0</v>
      </c>
      <c r="BJ505" s="17" t="s">
        <v>137</v>
      </c>
      <c r="BK505" s="261">
        <f>ROUND(P505*H505,3)</f>
        <v>0</v>
      </c>
      <c r="BL505" s="17" t="s">
        <v>206</v>
      </c>
      <c r="BM505" s="259" t="s">
        <v>770</v>
      </c>
    </row>
    <row r="506" s="2" customFormat="1" ht="24.15" customHeight="1">
      <c r="A506" s="38"/>
      <c r="B506" s="39"/>
      <c r="C506" s="247" t="s">
        <v>469</v>
      </c>
      <c r="D506" s="247" t="s">
        <v>165</v>
      </c>
      <c r="E506" s="248" t="s">
        <v>771</v>
      </c>
      <c r="F506" s="249" t="s">
        <v>772</v>
      </c>
      <c r="G506" s="250" t="s">
        <v>195</v>
      </c>
      <c r="H506" s="251">
        <v>14.9</v>
      </c>
      <c r="I506" s="252"/>
      <c r="J506" s="252"/>
      <c r="K506" s="251">
        <f>ROUND(P506*H506,3)</f>
        <v>0</v>
      </c>
      <c r="L506" s="253"/>
      <c r="M506" s="44"/>
      <c r="N506" s="254" t="s">
        <v>1</v>
      </c>
      <c r="O506" s="255" t="s">
        <v>41</v>
      </c>
      <c r="P506" s="256">
        <f>I506+J506</f>
        <v>0</v>
      </c>
      <c r="Q506" s="256">
        <f>ROUND(I506*H506,3)</f>
        <v>0</v>
      </c>
      <c r="R506" s="256">
        <f>ROUND(J506*H506,3)</f>
        <v>0</v>
      </c>
      <c r="S506" s="97"/>
      <c r="T506" s="257">
        <f>S506*H506</f>
        <v>0</v>
      </c>
      <c r="U506" s="257">
        <v>0</v>
      </c>
      <c r="V506" s="257">
        <f>U506*H506</f>
        <v>0</v>
      </c>
      <c r="W506" s="257">
        <v>0</v>
      </c>
      <c r="X506" s="258">
        <f>W506*H506</f>
        <v>0</v>
      </c>
      <c r="Y506" s="38"/>
      <c r="Z506" s="38"/>
      <c r="AA506" s="38"/>
      <c r="AB506" s="38"/>
      <c r="AC506" s="38"/>
      <c r="AD506" s="38"/>
      <c r="AE506" s="38"/>
      <c r="AR506" s="259" t="s">
        <v>206</v>
      </c>
      <c r="AT506" s="259" t="s">
        <v>165</v>
      </c>
      <c r="AU506" s="259" t="s">
        <v>137</v>
      </c>
      <c r="AY506" s="17" t="s">
        <v>163</v>
      </c>
      <c r="BE506" s="260">
        <f>IF(O506="základná",K506,0)</f>
        <v>0</v>
      </c>
      <c r="BF506" s="260">
        <f>IF(O506="znížená",K506,0)</f>
        <v>0</v>
      </c>
      <c r="BG506" s="260">
        <f>IF(O506="zákl. prenesená",K506,0)</f>
        <v>0</v>
      </c>
      <c r="BH506" s="260">
        <f>IF(O506="zníž. prenesená",K506,0)</f>
        <v>0</v>
      </c>
      <c r="BI506" s="260">
        <f>IF(O506="nulová",K506,0)</f>
        <v>0</v>
      </c>
      <c r="BJ506" s="17" t="s">
        <v>137</v>
      </c>
      <c r="BK506" s="261">
        <f>ROUND(P506*H506,3)</f>
        <v>0</v>
      </c>
      <c r="BL506" s="17" t="s">
        <v>206</v>
      </c>
      <c r="BM506" s="259" t="s">
        <v>773</v>
      </c>
    </row>
    <row r="507" s="12" customFormat="1" ht="22.8" customHeight="1">
      <c r="A507" s="12"/>
      <c r="B507" s="230"/>
      <c r="C507" s="231"/>
      <c r="D507" s="232" t="s">
        <v>76</v>
      </c>
      <c r="E507" s="245" t="s">
        <v>774</v>
      </c>
      <c r="F507" s="245" t="s">
        <v>775</v>
      </c>
      <c r="G507" s="231"/>
      <c r="H507" s="231"/>
      <c r="I507" s="234"/>
      <c r="J507" s="234"/>
      <c r="K507" s="246">
        <f>BK507</f>
        <v>0</v>
      </c>
      <c r="L507" s="231"/>
      <c r="M507" s="236"/>
      <c r="N507" s="237"/>
      <c r="O507" s="238"/>
      <c r="P507" s="238"/>
      <c r="Q507" s="239">
        <f>SUM(Q508:Q511)</f>
        <v>0</v>
      </c>
      <c r="R507" s="239">
        <f>SUM(R508:R511)</f>
        <v>0</v>
      </c>
      <c r="S507" s="238"/>
      <c r="T507" s="240">
        <f>SUM(T508:T511)</f>
        <v>0</v>
      </c>
      <c r="U507" s="238"/>
      <c r="V507" s="240">
        <f>SUM(V508:V511)</f>
        <v>0</v>
      </c>
      <c r="W507" s="238"/>
      <c r="X507" s="241">
        <f>SUM(X508:X511)</f>
        <v>0</v>
      </c>
      <c r="Y507" s="12"/>
      <c r="Z507" s="12"/>
      <c r="AA507" s="12"/>
      <c r="AB507" s="12"/>
      <c r="AC507" s="12"/>
      <c r="AD507" s="12"/>
      <c r="AE507" s="12"/>
      <c r="AR507" s="242" t="s">
        <v>137</v>
      </c>
      <c r="AT507" s="243" t="s">
        <v>76</v>
      </c>
      <c r="AU507" s="243" t="s">
        <v>85</v>
      </c>
      <c r="AY507" s="242" t="s">
        <v>163</v>
      </c>
      <c r="BK507" s="244">
        <f>SUM(BK508:BK511)</f>
        <v>0</v>
      </c>
    </row>
    <row r="508" s="2" customFormat="1" ht="33" customHeight="1">
      <c r="A508" s="38"/>
      <c r="B508" s="39"/>
      <c r="C508" s="247" t="s">
        <v>776</v>
      </c>
      <c r="D508" s="247" t="s">
        <v>165</v>
      </c>
      <c r="E508" s="248" t="s">
        <v>777</v>
      </c>
      <c r="F508" s="249" t="s">
        <v>778</v>
      </c>
      <c r="G508" s="250" t="s">
        <v>779</v>
      </c>
      <c r="H508" s="251">
        <v>5</v>
      </c>
      <c r="I508" s="252"/>
      <c r="J508" s="252"/>
      <c r="K508" s="251">
        <f>ROUND(P508*H508,3)</f>
        <v>0</v>
      </c>
      <c r="L508" s="253"/>
      <c r="M508" s="44"/>
      <c r="N508" s="254" t="s">
        <v>1</v>
      </c>
      <c r="O508" s="255" t="s">
        <v>41</v>
      </c>
      <c r="P508" s="256">
        <f>I508+J508</f>
        <v>0</v>
      </c>
      <c r="Q508" s="256">
        <f>ROUND(I508*H508,3)</f>
        <v>0</v>
      </c>
      <c r="R508" s="256">
        <f>ROUND(J508*H508,3)</f>
        <v>0</v>
      </c>
      <c r="S508" s="97"/>
      <c r="T508" s="257">
        <f>S508*H508</f>
        <v>0</v>
      </c>
      <c r="U508" s="257">
        <v>0</v>
      </c>
      <c r="V508" s="257">
        <f>U508*H508</f>
        <v>0</v>
      </c>
      <c r="W508" s="257">
        <v>0</v>
      </c>
      <c r="X508" s="258">
        <f>W508*H508</f>
        <v>0</v>
      </c>
      <c r="Y508" s="38"/>
      <c r="Z508" s="38"/>
      <c r="AA508" s="38"/>
      <c r="AB508" s="38"/>
      <c r="AC508" s="38"/>
      <c r="AD508" s="38"/>
      <c r="AE508" s="38"/>
      <c r="AR508" s="259" t="s">
        <v>206</v>
      </c>
      <c r="AT508" s="259" t="s">
        <v>165</v>
      </c>
      <c r="AU508" s="259" t="s">
        <v>137</v>
      </c>
      <c r="AY508" s="17" t="s">
        <v>163</v>
      </c>
      <c r="BE508" s="260">
        <f>IF(O508="základná",K508,0)</f>
        <v>0</v>
      </c>
      <c r="BF508" s="260">
        <f>IF(O508="znížená",K508,0)</f>
        <v>0</v>
      </c>
      <c r="BG508" s="260">
        <f>IF(O508="zákl. prenesená",K508,0)</f>
        <v>0</v>
      </c>
      <c r="BH508" s="260">
        <f>IF(O508="zníž. prenesená",K508,0)</f>
        <v>0</v>
      </c>
      <c r="BI508" s="260">
        <f>IF(O508="nulová",K508,0)</f>
        <v>0</v>
      </c>
      <c r="BJ508" s="17" t="s">
        <v>137</v>
      </c>
      <c r="BK508" s="261">
        <f>ROUND(P508*H508,3)</f>
        <v>0</v>
      </c>
      <c r="BL508" s="17" t="s">
        <v>206</v>
      </c>
      <c r="BM508" s="259" t="s">
        <v>780</v>
      </c>
    </row>
    <row r="509" s="2" customFormat="1" ht="21.75" customHeight="1">
      <c r="A509" s="38"/>
      <c r="B509" s="39"/>
      <c r="C509" s="247" t="s">
        <v>475</v>
      </c>
      <c r="D509" s="247" t="s">
        <v>165</v>
      </c>
      <c r="E509" s="248" t="s">
        <v>781</v>
      </c>
      <c r="F509" s="249" t="s">
        <v>782</v>
      </c>
      <c r="G509" s="250" t="s">
        <v>779</v>
      </c>
      <c r="H509" s="251">
        <v>1</v>
      </c>
      <c r="I509" s="252"/>
      <c r="J509" s="252"/>
      <c r="K509" s="251">
        <f>ROUND(P509*H509,3)</f>
        <v>0</v>
      </c>
      <c r="L509" s="253"/>
      <c r="M509" s="44"/>
      <c r="N509" s="254" t="s">
        <v>1</v>
      </c>
      <c r="O509" s="255" t="s">
        <v>41</v>
      </c>
      <c r="P509" s="256">
        <f>I509+J509</f>
        <v>0</v>
      </c>
      <c r="Q509" s="256">
        <f>ROUND(I509*H509,3)</f>
        <v>0</v>
      </c>
      <c r="R509" s="256">
        <f>ROUND(J509*H509,3)</f>
        <v>0</v>
      </c>
      <c r="S509" s="97"/>
      <c r="T509" s="257">
        <f>S509*H509</f>
        <v>0</v>
      </c>
      <c r="U509" s="257">
        <v>0</v>
      </c>
      <c r="V509" s="257">
        <f>U509*H509</f>
        <v>0</v>
      </c>
      <c r="W509" s="257">
        <v>0</v>
      </c>
      <c r="X509" s="258">
        <f>W509*H509</f>
        <v>0</v>
      </c>
      <c r="Y509" s="38"/>
      <c r="Z509" s="38"/>
      <c r="AA509" s="38"/>
      <c r="AB509" s="38"/>
      <c r="AC509" s="38"/>
      <c r="AD509" s="38"/>
      <c r="AE509" s="38"/>
      <c r="AR509" s="259" t="s">
        <v>206</v>
      </c>
      <c r="AT509" s="259" t="s">
        <v>165</v>
      </c>
      <c r="AU509" s="259" t="s">
        <v>137</v>
      </c>
      <c r="AY509" s="17" t="s">
        <v>163</v>
      </c>
      <c r="BE509" s="260">
        <f>IF(O509="základná",K509,0)</f>
        <v>0</v>
      </c>
      <c r="BF509" s="260">
        <f>IF(O509="znížená",K509,0)</f>
        <v>0</v>
      </c>
      <c r="BG509" s="260">
        <f>IF(O509="zákl. prenesená",K509,0)</f>
        <v>0</v>
      </c>
      <c r="BH509" s="260">
        <f>IF(O509="zníž. prenesená",K509,0)</f>
        <v>0</v>
      </c>
      <c r="BI509" s="260">
        <f>IF(O509="nulová",K509,0)</f>
        <v>0</v>
      </c>
      <c r="BJ509" s="17" t="s">
        <v>137</v>
      </c>
      <c r="BK509" s="261">
        <f>ROUND(P509*H509,3)</f>
        <v>0</v>
      </c>
      <c r="BL509" s="17" t="s">
        <v>206</v>
      </c>
      <c r="BM509" s="259" t="s">
        <v>783</v>
      </c>
    </row>
    <row r="510" s="2" customFormat="1" ht="24.15" customHeight="1">
      <c r="A510" s="38"/>
      <c r="B510" s="39"/>
      <c r="C510" s="247" t="s">
        <v>784</v>
      </c>
      <c r="D510" s="247" t="s">
        <v>165</v>
      </c>
      <c r="E510" s="248" t="s">
        <v>785</v>
      </c>
      <c r="F510" s="249" t="s">
        <v>786</v>
      </c>
      <c r="G510" s="250" t="s">
        <v>779</v>
      </c>
      <c r="H510" s="251">
        <v>8</v>
      </c>
      <c r="I510" s="252"/>
      <c r="J510" s="252"/>
      <c r="K510" s="251">
        <f>ROUND(P510*H510,3)</f>
        <v>0</v>
      </c>
      <c r="L510" s="253"/>
      <c r="M510" s="44"/>
      <c r="N510" s="254" t="s">
        <v>1</v>
      </c>
      <c r="O510" s="255" t="s">
        <v>41</v>
      </c>
      <c r="P510" s="256">
        <f>I510+J510</f>
        <v>0</v>
      </c>
      <c r="Q510" s="256">
        <f>ROUND(I510*H510,3)</f>
        <v>0</v>
      </c>
      <c r="R510" s="256">
        <f>ROUND(J510*H510,3)</f>
        <v>0</v>
      </c>
      <c r="S510" s="97"/>
      <c r="T510" s="257">
        <f>S510*H510</f>
        <v>0</v>
      </c>
      <c r="U510" s="257">
        <v>0</v>
      </c>
      <c r="V510" s="257">
        <f>U510*H510</f>
        <v>0</v>
      </c>
      <c r="W510" s="257">
        <v>0</v>
      </c>
      <c r="X510" s="258">
        <f>W510*H510</f>
        <v>0</v>
      </c>
      <c r="Y510" s="38"/>
      <c r="Z510" s="38"/>
      <c r="AA510" s="38"/>
      <c r="AB510" s="38"/>
      <c r="AC510" s="38"/>
      <c r="AD510" s="38"/>
      <c r="AE510" s="38"/>
      <c r="AR510" s="259" t="s">
        <v>206</v>
      </c>
      <c r="AT510" s="259" t="s">
        <v>165</v>
      </c>
      <c r="AU510" s="259" t="s">
        <v>137</v>
      </c>
      <c r="AY510" s="17" t="s">
        <v>163</v>
      </c>
      <c r="BE510" s="260">
        <f>IF(O510="základná",K510,0)</f>
        <v>0</v>
      </c>
      <c r="BF510" s="260">
        <f>IF(O510="znížená",K510,0)</f>
        <v>0</v>
      </c>
      <c r="BG510" s="260">
        <f>IF(O510="zákl. prenesená",K510,0)</f>
        <v>0</v>
      </c>
      <c r="BH510" s="260">
        <f>IF(O510="zníž. prenesená",K510,0)</f>
        <v>0</v>
      </c>
      <c r="BI510" s="260">
        <f>IF(O510="nulová",K510,0)</f>
        <v>0</v>
      </c>
      <c r="BJ510" s="17" t="s">
        <v>137</v>
      </c>
      <c r="BK510" s="261">
        <f>ROUND(P510*H510,3)</f>
        <v>0</v>
      </c>
      <c r="BL510" s="17" t="s">
        <v>206</v>
      </c>
      <c r="BM510" s="259" t="s">
        <v>787</v>
      </c>
    </row>
    <row r="511" s="2" customFormat="1" ht="24.15" customHeight="1">
      <c r="A511" s="38"/>
      <c r="B511" s="39"/>
      <c r="C511" s="247" t="s">
        <v>481</v>
      </c>
      <c r="D511" s="247" t="s">
        <v>165</v>
      </c>
      <c r="E511" s="248" t="s">
        <v>788</v>
      </c>
      <c r="F511" s="249" t="s">
        <v>789</v>
      </c>
      <c r="G511" s="250" t="s">
        <v>195</v>
      </c>
      <c r="H511" s="251">
        <v>0.65000000000000002</v>
      </c>
      <c r="I511" s="252"/>
      <c r="J511" s="252"/>
      <c r="K511" s="251">
        <f>ROUND(P511*H511,3)</f>
        <v>0</v>
      </c>
      <c r="L511" s="253"/>
      <c r="M511" s="44"/>
      <c r="N511" s="254" t="s">
        <v>1</v>
      </c>
      <c r="O511" s="255" t="s">
        <v>41</v>
      </c>
      <c r="P511" s="256">
        <f>I511+J511</f>
        <v>0</v>
      </c>
      <c r="Q511" s="256">
        <f>ROUND(I511*H511,3)</f>
        <v>0</v>
      </c>
      <c r="R511" s="256">
        <f>ROUND(J511*H511,3)</f>
        <v>0</v>
      </c>
      <c r="S511" s="97"/>
      <c r="T511" s="257">
        <f>S511*H511</f>
        <v>0</v>
      </c>
      <c r="U511" s="257">
        <v>0</v>
      </c>
      <c r="V511" s="257">
        <f>U511*H511</f>
        <v>0</v>
      </c>
      <c r="W511" s="257">
        <v>0</v>
      </c>
      <c r="X511" s="258">
        <f>W511*H511</f>
        <v>0</v>
      </c>
      <c r="Y511" s="38"/>
      <c r="Z511" s="38"/>
      <c r="AA511" s="38"/>
      <c r="AB511" s="38"/>
      <c r="AC511" s="38"/>
      <c r="AD511" s="38"/>
      <c r="AE511" s="38"/>
      <c r="AR511" s="259" t="s">
        <v>206</v>
      </c>
      <c r="AT511" s="259" t="s">
        <v>165</v>
      </c>
      <c r="AU511" s="259" t="s">
        <v>137</v>
      </c>
      <c r="AY511" s="17" t="s">
        <v>163</v>
      </c>
      <c r="BE511" s="260">
        <f>IF(O511="základná",K511,0)</f>
        <v>0</v>
      </c>
      <c r="BF511" s="260">
        <f>IF(O511="znížená",K511,0)</f>
        <v>0</v>
      </c>
      <c r="BG511" s="260">
        <f>IF(O511="zákl. prenesená",K511,0)</f>
        <v>0</v>
      </c>
      <c r="BH511" s="260">
        <f>IF(O511="zníž. prenesená",K511,0)</f>
        <v>0</v>
      </c>
      <c r="BI511" s="260">
        <f>IF(O511="nulová",K511,0)</f>
        <v>0</v>
      </c>
      <c r="BJ511" s="17" t="s">
        <v>137</v>
      </c>
      <c r="BK511" s="261">
        <f>ROUND(P511*H511,3)</f>
        <v>0</v>
      </c>
      <c r="BL511" s="17" t="s">
        <v>206</v>
      </c>
      <c r="BM511" s="259" t="s">
        <v>790</v>
      </c>
    </row>
    <row r="512" s="12" customFormat="1" ht="22.8" customHeight="1">
      <c r="A512" s="12"/>
      <c r="B512" s="230"/>
      <c r="C512" s="231"/>
      <c r="D512" s="232" t="s">
        <v>76</v>
      </c>
      <c r="E512" s="245" t="s">
        <v>791</v>
      </c>
      <c r="F512" s="245" t="s">
        <v>792</v>
      </c>
      <c r="G512" s="231"/>
      <c r="H512" s="231"/>
      <c r="I512" s="234"/>
      <c r="J512" s="234"/>
      <c r="K512" s="246">
        <f>BK512</f>
        <v>0</v>
      </c>
      <c r="L512" s="231"/>
      <c r="M512" s="236"/>
      <c r="N512" s="237"/>
      <c r="O512" s="238"/>
      <c r="P512" s="238"/>
      <c r="Q512" s="239">
        <f>SUM(Q513:Q540)</f>
        <v>0</v>
      </c>
      <c r="R512" s="239">
        <f>SUM(R513:R540)</f>
        <v>0</v>
      </c>
      <c r="S512" s="238"/>
      <c r="T512" s="240">
        <f>SUM(T513:T540)</f>
        <v>0</v>
      </c>
      <c r="U512" s="238"/>
      <c r="V512" s="240">
        <f>SUM(V513:V540)</f>
        <v>0</v>
      </c>
      <c r="W512" s="238"/>
      <c r="X512" s="241">
        <f>SUM(X513:X540)</f>
        <v>0</v>
      </c>
      <c r="Y512" s="12"/>
      <c r="Z512" s="12"/>
      <c r="AA512" s="12"/>
      <c r="AB512" s="12"/>
      <c r="AC512" s="12"/>
      <c r="AD512" s="12"/>
      <c r="AE512" s="12"/>
      <c r="AR512" s="242" t="s">
        <v>137</v>
      </c>
      <c r="AT512" s="243" t="s">
        <v>76</v>
      </c>
      <c r="AU512" s="243" t="s">
        <v>85</v>
      </c>
      <c r="AY512" s="242" t="s">
        <v>163</v>
      </c>
      <c r="BK512" s="244">
        <f>SUM(BK513:BK540)</f>
        <v>0</v>
      </c>
    </row>
    <row r="513" s="2" customFormat="1" ht="49.05" customHeight="1">
      <c r="A513" s="38"/>
      <c r="B513" s="39"/>
      <c r="C513" s="247" t="s">
        <v>793</v>
      </c>
      <c r="D513" s="247" t="s">
        <v>165</v>
      </c>
      <c r="E513" s="248" t="s">
        <v>794</v>
      </c>
      <c r="F513" s="249" t="s">
        <v>795</v>
      </c>
      <c r="G513" s="250" t="s">
        <v>520</v>
      </c>
      <c r="H513" s="251">
        <v>25</v>
      </c>
      <c r="I513" s="252"/>
      <c r="J513" s="252"/>
      <c r="K513" s="251">
        <f>ROUND(P513*H513,3)</f>
        <v>0</v>
      </c>
      <c r="L513" s="253"/>
      <c r="M513" s="44"/>
      <c r="N513" s="254" t="s">
        <v>1</v>
      </c>
      <c r="O513" s="255" t="s">
        <v>41</v>
      </c>
      <c r="P513" s="256">
        <f>I513+J513</f>
        <v>0</v>
      </c>
      <c r="Q513" s="256">
        <f>ROUND(I513*H513,3)</f>
        <v>0</v>
      </c>
      <c r="R513" s="256">
        <f>ROUND(J513*H513,3)</f>
        <v>0</v>
      </c>
      <c r="S513" s="97"/>
      <c r="T513" s="257">
        <f>S513*H513</f>
        <v>0</v>
      </c>
      <c r="U513" s="257">
        <v>0</v>
      </c>
      <c r="V513" s="257">
        <f>U513*H513</f>
        <v>0</v>
      </c>
      <c r="W513" s="257">
        <v>0</v>
      </c>
      <c r="X513" s="258">
        <f>W513*H513</f>
        <v>0</v>
      </c>
      <c r="Y513" s="38"/>
      <c r="Z513" s="38"/>
      <c r="AA513" s="38"/>
      <c r="AB513" s="38"/>
      <c r="AC513" s="38"/>
      <c r="AD513" s="38"/>
      <c r="AE513" s="38"/>
      <c r="AR513" s="259" t="s">
        <v>206</v>
      </c>
      <c r="AT513" s="259" t="s">
        <v>165</v>
      </c>
      <c r="AU513" s="259" t="s">
        <v>137</v>
      </c>
      <c r="AY513" s="17" t="s">
        <v>163</v>
      </c>
      <c r="BE513" s="260">
        <f>IF(O513="základná",K513,0)</f>
        <v>0</v>
      </c>
      <c r="BF513" s="260">
        <f>IF(O513="znížená",K513,0)</f>
        <v>0</v>
      </c>
      <c r="BG513" s="260">
        <f>IF(O513="zákl. prenesená",K513,0)</f>
        <v>0</v>
      </c>
      <c r="BH513" s="260">
        <f>IF(O513="zníž. prenesená",K513,0)</f>
        <v>0</v>
      </c>
      <c r="BI513" s="260">
        <f>IF(O513="nulová",K513,0)</f>
        <v>0</v>
      </c>
      <c r="BJ513" s="17" t="s">
        <v>137</v>
      </c>
      <c r="BK513" s="261">
        <f>ROUND(P513*H513,3)</f>
        <v>0</v>
      </c>
      <c r="BL513" s="17" t="s">
        <v>206</v>
      </c>
      <c r="BM513" s="259" t="s">
        <v>796</v>
      </c>
    </row>
    <row r="514" s="13" customFormat="1">
      <c r="A514" s="13"/>
      <c r="B514" s="262"/>
      <c r="C514" s="263"/>
      <c r="D514" s="264" t="s">
        <v>170</v>
      </c>
      <c r="E514" s="265" t="s">
        <v>1</v>
      </c>
      <c r="F514" s="266" t="s">
        <v>797</v>
      </c>
      <c r="G514" s="263"/>
      <c r="H514" s="267">
        <v>25</v>
      </c>
      <c r="I514" s="268"/>
      <c r="J514" s="268"/>
      <c r="K514" s="263"/>
      <c r="L514" s="263"/>
      <c r="M514" s="269"/>
      <c r="N514" s="270"/>
      <c r="O514" s="271"/>
      <c r="P514" s="271"/>
      <c r="Q514" s="271"/>
      <c r="R514" s="271"/>
      <c r="S514" s="271"/>
      <c r="T514" s="271"/>
      <c r="U514" s="271"/>
      <c r="V514" s="271"/>
      <c r="W514" s="271"/>
      <c r="X514" s="272"/>
      <c r="Y514" s="13"/>
      <c r="Z514" s="13"/>
      <c r="AA514" s="13"/>
      <c r="AB514" s="13"/>
      <c r="AC514" s="13"/>
      <c r="AD514" s="13"/>
      <c r="AE514" s="13"/>
      <c r="AT514" s="273" t="s">
        <v>170</v>
      </c>
      <c r="AU514" s="273" t="s">
        <v>137</v>
      </c>
      <c r="AV514" s="13" t="s">
        <v>137</v>
      </c>
      <c r="AW514" s="13" t="s">
        <v>5</v>
      </c>
      <c r="AX514" s="13" t="s">
        <v>77</v>
      </c>
      <c r="AY514" s="273" t="s">
        <v>163</v>
      </c>
    </row>
    <row r="515" s="14" customFormat="1">
      <c r="A515" s="14"/>
      <c r="B515" s="274"/>
      <c r="C515" s="275"/>
      <c r="D515" s="264" t="s">
        <v>170</v>
      </c>
      <c r="E515" s="276" t="s">
        <v>1</v>
      </c>
      <c r="F515" s="277" t="s">
        <v>173</v>
      </c>
      <c r="G515" s="275"/>
      <c r="H515" s="278">
        <v>25</v>
      </c>
      <c r="I515" s="279"/>
      <c r="J515" s="279"/>
      <c r="K515" s="275"/>
      <c r="L515" s="275"/>
      <c r="M515" s="280"/>
      <c r="N515" s="281"/>
      <c r="O515" s="282"/>
      <c r="P515" s="282"/>
      <c r="Q515" s="282"/>
      <c r="R515" s="282"/>
      <c r="S515" s="282"/>
      <c r="T515" s="282"/>
      <c r="U515" s="282"/>
      <c r="V515" s="282"/>
      <c r="W515" s="282"/>
      <c r="X515" s="283"/>
      <c r="Y515" s="14"/>
      <c r="Z515" s="14"/>
      <c r="AA515" s="14"/>
      <c r="AB515" s="14"/>
      <c r="AC515" s="14"/>
      <c r="AD515" s="14"/>
      <c r="AE515" s="14"/>
      <c r="AT515" s="284" t="s">
        <v>170</v>
      </c>
      <c r="AU515" s="284" t="s">
        <v>137</v>
      </c>
      <c r="AV515" s="14" t="s">
        <v>169</v>
      </c>
      <c r="AW515" s="14" t="s">
        <v>5</v>
      </c>
      <c r="AX515" s="14" t="s">
        <v>85</v>
      </c>
      <c r="AY515" s="284" t="s">
        <v>163</v>
      </c>
    </row>
    <row r="516" s="2" customFormat="1" ht="49.05" customHeight="1">
      <c r="A516" s="38"/>
      <c r="B516" s="39"/>
      <c r="C516" s="247" t="s">
        <v>485</v>
      </c>
      <c r="D516" s="247" t="s">
        <v>165</v>
      </c>
      <c r="E516" s="248" t="s">
        <v>798</v>
      </c>
      <c r="F516" s="249" t="s">
        <v>799</v>
      </c>
      <c r="G516" s="250" t="s">
        <v>520</v>
      </c>
      <c r="H516" s="251">
        <v>18</v>
      </c>
      <c r="I516" s="252"/>
      <c r="J516" s="252"/>
      <c r="K516" s="251">
        <f>ROUND(P516*H516,3)</f>
        <v>0</v>
      </c>
      <c r="L516" s="253"/>
      <c r="M516" s="44"/>
      <c r="N516" s="254" t="s">
        <v>1</v>
      </c>
      <c r="O516" s="255" t="s">
        <v>41</v>
      </c>
      <c r="P516" s="256">
        <f>I516+J516</f>
        <v>0</v>
      </c>
      <c r="Q516" s="256">
        <f>ROUND(I516*H516,3)</f>
        <v>0</v>
      </c>
      <c r="R516" s="256">
        <f>ROUND(J516*H516,3)</f>
        <v>0</v>
      </c>
      <c r="S516" s="97"/>
      <c r="T516" s="257">
        <f>S516*H516</f>
        <v>0</v>
      </c>
      <c r="U516" s="257">
        <v>0</v>
      </c>
      <c r="V516" s="257">
        <f>U516*H516</f>
        <v>0</v>
      </c>
      <c r="W516" s="257">
        <v>0</v>
      </c>
      <c r="X516" s="258">
        <f>W516*H516</f>
        <v>0</v>
      </c>
      <c r="Y516" s="38"/>
      <c r="Z516" s="38"/>
      <c r="AA516" s="38"/>
      <c r="AB516" s="38"/>
      <c r="AC516" s="38"/>
      <c r="AD516" s="38"/>
      <c r="AE516" s="38"/>
      <c r="AR516" s="259" t="s">
        <v>206</v>
      </c>
      <c r="AT516" s="259" t="s">
        <v>165</v>
      </c>
      <c r="AU516" s="259" t="s">
        <v>137</v>
      </c>
      <c r="AY516" s="17" t="s">
        <v>163</v>
      </c>
      <c r="BE516" s="260">
        <f>IF(O516="základná",K516,0)</f>
        <v>0</v>
      </c>
      <c r="BF516" s="260">
        <f>IF(O516="znížená",K516,0)</f>
        <v>0</v>
      </c>
      <c r="BG516" s="260">
        <f>IF(O516="zákl. prenesená",K516,0)</f>
        <v>0</v>
      </c>
      <c r="BH516" s="260">
        <f>IF(O516="zníž. prenesená",K516,0)</f>
        <v>0</v>
      </c>
      <c r="BI516" s="260">
        <f>IF(O516="nulová",K516,0)</f>
        <v>0</v>
      </c>
      <c r="BJ516" s="17" t="s">
        <v>137</v>
      </c>
      <c r="BK516" s="261">
        <f>ROUND(P516*H516,3)</f>
        <v>0</v>
      </c>
      <c r="BL516" s="17" t="s">
        <v>206</v>
      </c>
      <c r="BM516" s="259" t="s">
        <v>800</v>
      </c>
    </row>
    <row r="517" s="13" customFormat="1">
      <c r="A517" s="13"/>
      <c r="B517" s="262"/>
      <c r="C517" s="263"/>
      <c r="D517" s="264" t="s">
        <v>170</v>
      </c>
      <c r="E517" s="265" t="s">
        <v>1</v>
      </c>
      <c r="F517" s="266" t="s">
        <v>801</v>
      </c>
      <c r="G517" s="263"/>
      <c r="H517" s="267">
        <v>18</v>
      </c>
      <c r="I517" s="268"/>
      <c r="J517" s="268"/>
      <c r="K517" s="263"/>
      <c r="L517" s="263"/>
      <c r="M517" s="269"/>
      <c r="N517" s="270"/>
      <c r="O517" s="271"/>
      <c r="P517" s="271"/>
      <c r="Q517" s="271"/>
      <c r="R517" s="271"/>
      <c r="S517" s="271"/>
      <c r="T517" s="271"/>
      <c r="U517" s="271"/>
      <c r="V517" s="271"/>
      <c r="W517" s="271"/>
      <c r="X517" s="272"/>
      <c r="Y517" s="13"/>
      <c r="Z517" s="13"/>
      <c r="AA517" s="13"/>
      <c r="AB517" s="13"/>
      <c r="AC517" s="13"/>
      <c r="AD517" s="13"/>
      <c r="AE517" s="13"/>
      <c r="AT517" s="273" t="s">
        <v>170</v>
      </c>
      <c r="AU517" s="273" t="s">
        <v>137</v>
      </c>
      <c r="AV517" s="13" t="s">
        <v>137</v>
      </c>
      <c r="AW517" s="13" t="s">
        <v>5</v>
      </c>
      <c r="AX517" s="13" t="s">
        <v>77</v>
      </c>
      <c r="AY517" s="273" t="s">
        <v>163</v>
      </c>
    </row>
    <row r="518" s="14" customFormat="1">
      <c r="A518" s="14"/>
      <c r="B518" s="274"/>
      <c r="C518" s="275"/>
      <c r="D518" s="264" t="s">
        <v>170</v>
      </c>
      <c r="E518" s="276" t="s">
        <v>1</v>
      </c>
      <c r="F518" s="277" t="s">
        <v>173</v>
      </c>
      <c r="G518" s="275"/>
      <c r="H518" s="278">
        <v>18</v>
      </c>
      <c r="I518" s="279"/>
      <c r="J518" s="279"/>
      <c r="K518" s="275"/>
      <c r="L518" s="275"/>
      <c r="M518" s="280"/>
      <c r="N518" s="281"/>
      <c r="O518" s="282"/>
      <c r="P518" s="282"/>
      <c r="Q518" s="282"/>
      <c r="R518" s="282"/>
      <c r="S518" s="282"/>
      <c r="T518" s="282"/>
      <c r="U518" s="282"/>
      <c r="V518" s="282"/>
      <c r="W518" s="282"/>
      <c r="X518" s="283"/>
      <c r="Y518" s="14"/>
      <c r="Z518" s="14"/>
      <c r="AA518" s="14"/>
      <c r="AB518" s="14"/>
      <c r="AC518" s="14"/>
      <c r="AD518" s="14"/>
      <c r="AE518" s="14"/>
      <c r="AT518" s="284" t="s">
        <v>170</v>
      </c>
      <c r="AU518" s="284" t="s">
        <v>137</v>
      </c>
      <c r="AV518" s="14" t="s">
        <v>169</v>
      </c>
      <c r="AW518" s="14" t="s">
        <v>5</v>
      </c>
      <c r="AX518" s="14" t="s">
        <v>85</v>
      </c>
      <c r="AY518" s="284" t="s">
        <v>163</v>
      </c>
    </row>
    <row r="519" s="2" customFormat="1" ht="37.8" customHeight="1">
      <c r="A519" s="38"/>
      <c r="B519" s="39"/>
      <c r="C519" s="247" t="s">
        <v>802</v>
      </c>
      <c r="D519" s="247" t="s">
        <v>165</v>
      </c>
      <c r="E519" s="248" t="s">
        <v>803</v>
      </c>
      <c r="F519" s="249" t="s">
        <v>804</v>
      </c>
      <c r="G519" s="250" t="s">
        <v>520</v>
      </c>
      <c r="H519" s="251">
        <v>103</v>
      </c>
      <c r="I519" s="252"/>
      <c r="J519" s="252"/>
      <c r="K519" s="251">
        <f>ROUND(P519*H519,3)</f>
        <v>0</v>
      </c>
      <c r="L519" s="253"/>
      <c r="M519" s="44"/>
      <c r="N519" s="254" t="s">
        <v>1</v>
      </c>
      <c r="O519" s="255" t="s">
        <v>41</v>
      </c>
      <c r="P519" s="256">
        <f>I519+J519</f>
        <v>0</v>
      </c>
      <c r="Q519" s="256">
        <f>ROUND(I519*H519,3)</f>
        <v>0</v>
      </c>
      <c r="R519" s="256">
        <f>ROUND(J519*H519,3)</f>
        <v>0</v>
      </c>
      <c r="S519" s="97"/>
      <c r="T519" s="257">
        <f>S519*H519</f>
        <v>0</v>
      </c>
      <c r="U519" s="257">
        <v>0</v>
      </c>
      <c r="V519" s="257">
        <f>U519*H519</f>
        <v>0</v>
      </c>
      <c r="W519" s="257">
        <v>0</v>
      </c>
      <c r="X519" s="258">
        <f>W519*H519</f>
        <v>0</v>
      </c>
      <c r="Y519" s="38"/>
      <c r="Z519" s="38"/>
      <c r="AA519" s="38"/>
      <c r="AB519" s="38"/>
      <c r="AC519" s="38"/>
      <c r="AD519" s="38"/>
      <c r="AE519" s="38"/>
      <c r="AR519" s="259" t="s">
        <v>206</v>
      </c>
      <c r="AT519" s="259" t="s">
        <v>165</v>
      </c>
      <c r="AU519" s="259" t="s">
        <v>137</v>
      </c>
      <c r="AY519" s="17" t="s">
        <v>163</v>
      </c>
      <c r="BE519" s="260">
        <f>IF(O519="základná",K519,0)</f>
        <v>0</v>
      </c>
      <c r="BF519" s="260">
        <f>IF(O519="znížená",K519,0)</f>
        <v>0</v>
      </c>
      <c r="BG519" s="260">
        <f>IF(O519="zákl. prenesená",K519,0)</f>
        <v>0</v>
      </c>
      <c r="BH519" s="260">
        <f>IF(O519="zníž. prenesená",K519,0)</f>
        <v>0</v>
      </c>
      <c r="BI519" s="260">
        <f>IF(O519="nulová",K519,0)</f>
        <v>0</v>
      </c>
      <c r="BJ519" s="17" t="s">
        <v>137</v>
      </c>
      <c r="BK519" s="261">
        <f>ROUND(P519*H519,3)</f>
        <v>0</v>
      </c>
      <c r="BL519" s="17" t="s">
        <v>206</v>
      </c>
      <c r="BM519" s="259" t="s">
        <v>805</v>
      </c>
    </row>
    <row r="520" s="13" customFormat="1">
      <c r="A520" s="13"/>
      <c r="B520" s="262"/>
      <c r="C520" s="263"/>
      <c r="D520" s="264" t="s">
        <v>170</v>
      </c>
      <c r="E520" s="265" t="s">
        <v>1</v>
      </c>
      <c r="F520" s="266" t="s">
        <v>806</v>
      </c>
      <c r="G520" s="263"/>
      <c r="H520" s="267">
        <v>103</v>
      </c>
      <c r="I520" s="268"/>
      <c r="J520" s="268"/>
      <c r="K520" s="263"/>
      <c r="L520" s="263"/>
      <c r="M520" s="269"/>
      <c r="N520" s="270"/>
      <c r="O520" s="271"/>
      <c r="P520" s="271"/>
      <c r="Q520" s="271"/>
      <c r="R520" s="271"/>
      <c r="S520" s="271"/>
      <c r="T520" s="271"/>
      <c r="U520" s="271"/>
      <c r="V520" s="271"/>
      <c r="W520" s="271"/>
      <c r="X520" s="272"/>
      <c r="Y520" s="13"/>
      <c r="Z520" s="13"/>
      <c r="AA520" s="13"/>
      <c r="AB520" s="13"/>
      <c r="AC520" s="13"/>
      <c r="AD520" s="13"/>
      <c r="AE520" s="13"/>
      <c r="AT520" s="273" t="s">
        <v>170</v>
      </c>
      <c r="AU520" s="273" t="s">
        <v>137</v>
      </c>
      <c r="AV520" s="13" t="s">
        <v>137</v>
      </c>
      <c r="AW520" s="13" t="s">
        <v>5</v>
      </c>
      <c r="AX520" s="13" t="s">
        <v>77</v>
      </c>
      <c r="AY520" s="273" t="s">
        <v>163</v>
      </c>
    </row>
    <row r="521" s="14" customFormat="1">
      <c r="A521" s="14"/>
      <c r="B521" s="274"/>
      <c r="C521" s="275"/>
      <c r="D521" s="264" t="s">
        <v>170</v>
      </c>
      <c r="E521" s="276" t="s">
        <v>1</v>
      </c>
      <c r="F521" s="277" t="s">
        <v>173</v>
      </c>
      <c r="G521" s="275"/>
      <c r="H521" s="278">
        <v>103</v>
      </c>
      <c r="I521" s="279"/>
      <c r="J521" s="279"/>
      <c r="K521" s="275"/>
      <c r="L521" s="275"/>
      <c r="M521" s="280"/>
      <c r="N521" s="281"/>
      <c r="O521" s="282"/>
      <c r="P521" s="282"/>
      <c r="Q521" s="282"/>
      <c r="R521" s="282"/>
      <c r="S521" s="282"/>
      <c r="T521" s="282"/>
      <c r="U521" s="282"/>
      <c r="V521" s="282"/>
      <c r="W521" s="282"/>
      <c r="X521" s="283"/>
      <c r="Y521" s="14"/>
      <c r="Z521" s="14"/>
      <c r="AA521" s="14"/>
      <c r="AB521" s="14"/>
      <c r="AC521" s="14"/>
      <c r="AD521" s="14"/>
      <c r="AE521" s="14"/>
      <c r="AT521" s="284" t="s">
        <v>170</v>
      </c>
      <c r="AU521" s="284" t="s">
        <v>137</v>
      </c>
      <c r="AV521" s="14" t="s">
        <v>169</v>
      </c>
      <c r="AW521" s="14" t="s">
        <v>5</v>
      </c>
      <c r="AX521" s="14" t="s">
        <v>85</v>
      </c>
      <c r="AY521" s="284" t="s">
        <v>163</v>
      </c>
    </row>
    <row r="522" s="2" customFormat="1" ht="37.8" customHeight="1">
      <c r="A522" s="38"/>
      <c r="B522" s="39"/>
      <c r="C522" s="247" t="s">
        <v>489</v>
      </c>
      <c r="D522" s="247" t="s">
        <v>165</v>
      </c>
      <c r="E522" s="248" t="s">
        <v>807</v>
      </c>
      <c r="F522" s="249" t="s">
        <v>808</v>
      </c>
      <c r="G522" s="250" t="s">
        <v>520</v>
      </c>
      <c r="H522" s="251">
        <v>103</v>
      </c>
      <c r="I522" s="252"/>
      <c r="J522" s="252"/>
      <c r="K522" s="251">
        <f>ROUND(P522*H522,3)</f>
        <v>0</v>
      </c>
      <c r="L522" s="253"/>
      <c r="M522" s="44"/>
      <c r="N522" s="254" t="s">
        <v>1</v>
      </c>
      <c r="O522" s="255" t="s">
        <v>41</v>
      </c>
      <c r="P522" s="256">
        <f>I522+J522</f>
        <v>0</v>
      </c>
      <c r="Q522" s="256">
        <f>ROUND(I522*H522,3)</f>
        <v>0</v>
      </c>
      <c r="R522" s="256">
        <f>ROUND(J522*H522,3)</f>
        <v>0</v>
      </c>
      <c r="S522" s="97"/>
      <c r="T522" s="257">
        <f>S522*H522</f>
        <v>0</v>
      </c>
      <c r="U522" s="257">
        <v>0</v>
      </c>
      <c r="V522" s="257">
        <f>U522*H522</f>
        <v>0</v>
      </c>
      <c r="W522" s="257">
        <v>0</v>
      </c>
      <c r="X522" s="258">
        <f>W522*H522</f>
        <v>0</v>
      </c>
      <c r="Y522" s="38"/>
      <c r="Z522" s="38"/>
      <c r="AA522" s="38"/>
      <c r="AB522" s="38"/>
      <c r="AC522" s="38"/>
      <c r="AD522" s="38"/>
      <c r="AE522" s="38"/>
      <c r="AR522" s="259" t="s">
        <v>206</v>
      </c>
      <c r="AT522" s="259" t="s">
        <v>165</v>
      </c>
      <c r="AU522" s="259" t="s">
        <v>137</v>
      </c>
      <c r="AY522" s="17" t="s">
        <v>163</v>
      </c>
      <c r="BE522" s="260">
        <f>IF(O522="základná",K522,0)</f>
        <v>0</v>
      </c>
      <c r="BF522" s="260">
        <f>IF(O522="znížená",K522,0)</f>
        <v>0</v>
      </c>
      <c r="BG522" s="260">
        <f>IF(O522="zákl. prenesená",K522,0)</f>
        <v>0</v>
      </c>
      <c r="BH522" s="260">
        <f>IF(O522="zníž. prenesená",K522,0)</f>
        <v>0</v>
      </c>
      <c r="BI522" s="260">
        <f>IF(O522="nulová",K522,0)</f>
        <v>0</v>
      </c>
      <c r="BJ522" s="17" t="s">
        <v>137</v>
      </c>
      <c r="BK522" s="261">
        <f>ROUND(P522*H522,3)</f>
        <v>0</v>
      </c>
      <c r="BL522" s="17" t="s">
        <v>206</v>
      </c>
      <c r="BM522" s="259" t="s">
        <v>809</v>
      </c>
    </row>
    <row r="523" s="2" customFormat="1" ht="33" customHeight="1">
      <c r="A523" s="38"/>
      <c r="B523" s="39"/>
      <c r="C523" s="247" t="s">
        <v>810</v>
      </c>
      <c r="D523" s="247" t="s">
        <v>165</v>
      </c>
      <c r="E523" s="248" t="s">
        <v>811</v>
      </c>
      <c r="F523" s="249" t="s">
        <v>812</v>
      </c>
      <c r="G523" s="250" t="s">
        <v>520</v>
      </c>
      <c r="H523" s="251">
        <v>47</v>
      </c>
      <c r="I523" s="252"/>
      <c r="J523" s="252"/>
      <c r="K523" s="251">
        <f>ROUND(P523*H523,3)</f>
        <v>0</v>
      </c>
      <c r="L523" s="253"/>
      <c r="M523" s="44"/>
      <c r="N523" s="254" t="s">
        <v>1</v>
      </c>
      <c r="O523" s="255" t="s">
        <v>41</v>
      </c>
      <c r="P523" s="256">
        <f>I523+J523</f>
        <v>0</v>
      </c>
      <c r="Q523" s="256">
        <f>ROUND(I523*H523,3)</f>
        <v>0</v>
      </c>
      <c r="R523" s="256">
        <f>ROUND(J523*H523,3)</f>
        <v>0</v>
      </c>
      <c r="S523" s="97"/>
      <c r="T523" s="257">
        <f>S523*H523</f>
        <v>0</v>
      </c>
      <c r="U523" s="257">
        <v>0</v>
      </c>
      <c r="V523" s="257">
        <f>U523*H523</f>
        <v>0</v>
      </c>
      <c r="W523" s="257">
        <v>0</v>
      </c>
      <c r="X523" s="258">
        <f>W523*H523</f>
        <v>0</v>
      </c>
      <c r="Y523" s="38"/>
      <c r="Z523" s="38"/>
      <c r="AA523" s="38"/>
      <c r="AB523" s="38"/>
      <c r="AC523" s="38"/>
      <c r="AD523" s="38"/>
      <c r="AE523" s="38"/>
      <c r="AR523" s="259" t="s">
        <v>206</v>
      </c>
      <c r="AT523" s="259" t="s">
        <v>165</v>
      </c>
      <c r="AU523" s="259" t="s">
        <v>137</v>
      </c>
      <c r="AY523" s="17" t="s">
        <v>163</v>
      </c>
      <c r="BE523" s="260">
        <f>IF(O523="základná",K523,0)</f>
        <v>0</v>
      </c>
      <c r="BF523" s="260">
        <f>IF(O523="znížená",K523,0)</f>
        <v>0</v>
      </c>
      <c r="BG523" s="260">
        <f>IF(O523="zákl. prenesená",K523,0)</f>
        <v>0</v>
      </c>
      <c r="BH523" s="260">
        <f>IF(O523="zníž. prenesená",K523,0)</f>
        <v>0</v>
      </c>
      <c r="BI523" s="260">
        <f>IF(O523="nulová",K523,0)</f>
        <v>0</v>
      </c>
      <c r="BJ523" s="17" t="s">
        <v>137</v>
      </c>
      <c r="BK523" s="261">
        <f>ROUND(P523*H523,3)</f>
        <v>0</v>
      </c>
      <c r="BL523" s="17" t="s">
        <v>206</v>
      </c>
      <c r="BM523" s="259" t="s">
        <v>813</v>
      </c>
    </row>
    <row r="524" s="13" customFormat="1">
      <c r="A524" s="13"/>
      <c r="B524" s="262"/>
      <c r="C524" s="263"/>
      <c r="D524" s="264" t="s">
        <v>170</v>
      </c>
      <c r="E524" s="265" t="s">
        <v>1</v>
      </c>
      <c r="F524" s="266" t="s">
        <v>814</v>
      </c>
      <c r="G524" s="263"/>
      <c r="H524" s="267">
        <v>39.600000000000001</v>
      </c>
      <c r="I524" s="268"/>
      <c r="J524" s="268"/>
      <c r="K524" s="263"/>
      <c r="L524" s="263"/>
      <c r="M524" s="269"/>
      <c r="N524" s="270"/>
      <c r="O524" s="271"/>
      <c r="P524" s="271"/>
      <c r="Q524" s="271"/>
      <c r="R524" s="271"/>
      <c r="S524" s="271"/>
      <c r="T524" s="271"/>
      <c r="U524" s="271"/>
      <c r="V524" s="271"/>
      <c r="W524" s="271"/>
      <c r="X524" s="272"/>
      <c r="Y524" s="13"/>
      <c r="Z524" s="13"/>
      <c r="AA524" s="13"/>
      <c r="AB524" s="13"/>
      <c r="AC524" s="13"/>
      <c r="AD524" s="13"/>
      <c r="AE524" s="13"/>
      <c r="AT524" s="273" t="s">
        <v>170</v>
      </c>
      <c r="AU524" s="273" t="s">
        <v>137</v>
      </c>
      <c r="AV524" s="13" t="s">
        <v>137</v>
      </c>
      <c r="AW524" s="13" t="s">
        <v>5</v>
      </c>
      <c r="AX524" s="13" t="s">
        <v>77</v>
      </c>
      <c r="AY524" s="273" t="s">
        <v>163</v>
      </c>
    </row>
    <row r="525" s="13" customFormat="1">
      <c r="A525" s="13"/>
      <c r="B525" s="262"/>
      <c r="C525" s="263"/>
      <c r="D525" s="264" t="s">
        <v>170</v>
      </c>
      <c r="E525" s="265" t="s">
        <v>1</v>
      </c>
      <c r="F525" s="266" t="s">
        <v>815</v>
      </c>
      <c r="G525" s="263"/>
      <c r="H525" s="267">
        <v>1.8</v>
      </c>
      <c r="I525" s="268"/>
      <c r="J525" s="268"/>
      <c r="K525" s="263"/>
      <c r="L525" s="263"/>
      <c r="M525" s="269"/>
      <c r="N525" s="270"/>
      <c r="O525" s="271"/>
      <c r="P525" s="271"/>
      <c r="Q525" s="271"/>
      <c r="R525" s="271"/>
      <c r="S525" s="271"/>
      <c r="T525" s="271"/>
      <c r="U525" s="271"/>
      <c r="V525" s="271"/>
      <c r="W525" s="271"/>
      <c r="X525" s="272"/>
      <c r="Y525" s="13"/>
      <c r="Z525" s="13"/>
      <c r="AA525" s="13"/>
      <c r="AB525" s="13"/>
      <c r="AC525" s="13"/>
      <c r="AD525" s="13"/>
      <c r="AE525" s="13"/>
      <c r="AT525" s="273" t="s">
        <v>170</v>
      </c>
      <c r="AU525" s="273" t="s">
        <v>137</v>
      </c>
      <c r="AV525" s="13" t="s">
        <v>137</v>
      </c>
      <c r="AW525" s="13" t="s">
        <v>5</v>
      </c>
      <c r="AX525" s="13" t="s">
        <v>77</v>
      </c>
      <c r="AY525" s="273" t="s">
        <v>163</v>
      </c>
    </row>
    <row r="526" s="13" customFormat="1">
      <c r="A526" s="13"/>
      <c r="B526" s="262"/>
      <c r="C526" s="263"/>
      <c r="D526" s="264" t="s">
        <v>170</v>
      </c>
      <c r="E526" s="265" t="s">
        <v>1</v>
      </c>
      <c r="F526" s="266" t="s">
        <v>816</v>
      </c>
      <c r="G526" s="263"/>
      <c r="H526" s="267">
        <v>1</v>
      </c>
      <c r="I526" s="268"/>
      <c r="J526" s="268"/>
      <c r="K526" s="263"/>
      <c r="L526" s="263"/>
      <c r="M526" s="269"/>
      <c r="N526" s="270"/>
      <c r="O526" s="271"/>
      <c r="P526" s="271"/>
      <c r="Q526" s="271"/>
      <c r="R526" s="271"/>
      <c r="S526" s="271"/>
      <c r="T526" s="271"/>
      <c r="U526" s="271"/>
      <c r="V526" s="271"/>
      <c r="W526" s="271"/>
      <c r="X526" s="272"/>
      <c r="Y526" s="13"/>
      <c r="Z526" s="13"/>
      <c r="AA526" s="13"/>
      <c r="AB526" s="13"/>
      <c r="AC526" s="13"/>
      <c r="AD526" s="13"/>
      <c r="AE526" s="13"/>
      <c r="AT526" s="273" t="s">
        <v>170</v>
      </c>
      <c r="AU526" s="273" t="s">
        <v>137</v>
      </c>
      <c r="AV526" s="13" t="s">
        <v>137</v>
      </c>
      <c r="AW526" s="13" t="s">
        <v>5</v>
      </c>
      <c r="AX526" s="13" t="s">
        <v>77</v>
      </c>
      <c r="AY526" s="273" t="s">
        <v>163</v>
      </c>
    </row>
    <row r="527" s="13" customFormat="1">
      <c r="A527" s="13"/>
      <c r="B527" s="262"/>
      <c r="C527" s="263"/>
      <c r="D527" s="264" t="s">
        <v>170</v>
      </c>
      <c r="E527" s="265" t="s">
        <v>1</v>
      </c>
      <c r="F527" s="266" t="s">
        <v>817</v>
      </c>
      <c r="G527" s="263"/>
      <c r="H527" s="267">
        <v>0.80000000000000004</v>
      </c>
      <c r="I527" s="268"/>
      <c r="J527" s="268"/>
      <c r="K527" s="263"/>
      <c r="L527" s="263"/>
      <c r="M527" s="269"/>
      <c r="N527" s="270"/>
      <c r="O527" s="271"/>
      <c r="P527" s="271"/>
      <c r="Q527" s="271"/>
      <c r="R527" s="271"/>
      <c r="S527" s="271"/>
      <c r="T527" s="271"/>
      <c r="U527" s="271"/>
      <c r="V527" s="271"/>
      <c r="W527" s="271"/>
      <c r="X527" s="272"/>
      <c r="Y527" s="13"/>
      <c r="Z527" s="13"/>
      <c r="AA527" s="13"/>
      <c r="AB527" s="13"/>
      <c r="AC527" s="13"/>
      <c r="AD527" s="13"/>
      <c r="AE527" s="13"/>
      <c r="AT527" s="273" t="s">
        <v>170</v>
      </c>
      <c r="AU527" s="273" t="s">
        <v>137</v>
      </c>
      <c r="AV527" s="13" t="s">
        <v>137</v>
      </c>
      <c r="AW527" s="13" t="s">
        <v>5</v>
      </c>
      <c r="AX527" s="13" t="s">
        <v>77</v>
      </c>
      <c r="AY527" s="273" t="s">
        <v>163</v>
      </c>
    </row>
    <row r="528" s="13" customFormat="1">
      <c r="A528" s="13"/>
      <c r="B528" s="262"/>
      <c r="C528" s="263"/>
      <c r="D528" s="264" t="s">
        <v>170</v>
      </c>
      <c r="E528" s="265" t="s">
        <v>1</v>
      </c>
      <c r="F528" s="266" t="s">
        <v>818</v>
      </c>
      <c r="G528" s="263"/>
      <c r="H528" s="267">
        <v>1.2</v>
      </c>
      <c r="I528" s="268"/>
      <c r="J528" s="268"/>
      <c r="K528" s="263"/>
      <c r="L528" s="263"/>
      <c r="M528" s="269"/>
      <c r="N528" s="270"/>
      <c r="O528" s="271"/>
      <c r="P528" s="271"/>
      <c r="Q528" s="271"/>
      <c r="R528" s="271"/>
      <c r="S528" s="271"/>
      <c r="T528" s="271"/>
      <c r="U528" s="271"/>
      <c r="V528" s="271"/>
      <c r="W528" s="271"/>
      <c r="X528" s="272"/>
      <c r="Y528" s="13"/>
      <c r="Z528" s="13"/>
      <c r="AA528" s="13"/>
      <c r="AB528" s="13"/>
      <c r="AC528" s="13"/>
      <c r="AD528" s="13"/>
      <c r="AE528" s="13"/>
      <c r="AT528" s="273" t="s">
        <v>170</v>
      </c>
      <c r="AU528" s="273" t="s">
        <v>137</v>
      </c>
      <c r="AV528" s="13" t="s">
        <v>137</v>
      </c>
      <c r="AW528" s="13" t="s">
        <v>5</v>
      </c>
      <c r="AX528" s="13" t="s">
        <v>77</v>
      </c>
      <c r="AY528" s="273" t="s">
        <v>163</v>
      </c>
    </row>
    <row r="529" s="13" customFormat="1">
      <c r="A529" s="13"/>
      <c r="B529" s="262"/>
      <c r="C529" s="263"/>
      <c r="D529" s="264" t="s">
        <v>170</v>
      </c>
      <c r="E529" s="265" t="s">
        <v>1</v>
      </c>
      <c r="F529" s="266" t="s">
        <v>819</v>
      </c>
      <c r="G529" s="263"/>
      <c r="H529" s="267">
        <v>0.80000000000000004</v>
      </c>
      <c r="I529" s="268"/>
      <c r="J529" s="268"/>
      <c r="K529" s="263"/>
      <c r="L529" s="263"/>
      <c r="M529" s="269"/>
      <c r="N529" s="270"/>
      <c r="O529" s="271"/>
      <c r="P529" s="271"/>
      <c r="Q529" s="271"/>
      <c r="R529" s="271"/>
      <c r="S529" s="271"/>
      <c r="T529" s="271"/>
      <c r="U529" s="271"/>
      <c r="V529" s="271"/>
      <c r="W529" s="271"/>
      <c r="X529" s="272"/>
      <c r="Y529" s="13"/>
      <c r="Z529" s="13"/>
      <c r="AA529" s="13"/>
      <c r="AB529" s="13"/>
      <c r="AC529" s="13"/>
      <c r="AD529" s="13"/>
      <c r="AE529" s="13"/>
      <c r="AT529" s="273" t="s">
        <v>170</v>
      </c>
      <c r="AU529" s="273" t="s">
        <v>137</v>
      </c>
      <c r="AV529" s="13" t="s">
        <v>137</v>
      </c>
      <c r="AW529" s="13" t="s">
        <v>5</v>
      </c>
      <c r="AX529" s="13" t="s">
        <v>77</v>
      </c>
      <c r="AY529" s="273" t="s">
        <v>163</v>
      </c>
    </row>
    <row r="530" s="13" customFormat="1">
      <c r="A530" s="13"/>
      <c r="B530" s="262"/>
      <c r="C530" s="263"/>
      <c r="D530" s="264" t="s">
        <v>170</v>
      </c>
      <c r="E530" s="265" t="s">
        <v>1</v>
      </c>
      <c r="F530" s="266" t="s">
        <v>820</v>
      </c>
      <c r="G530" s="263"/>
      <c r="H530" s="267">
        <v>1.8</v>
      </c>
      <c r="I530" s="268"/>
      <c r="J530" s="268"/>
      <c r="K530" s="263"/>
      <c r="L530" s="263"/>
      <c r="M530" s="269"/>
      <c r="N530" s="270"/>
      <c r="O530" s="271"/>
      <c r="P530" s="271"/>
      <c r="Q530" s="271"/>
      <c r="R530" s="271"/>
      <c r="S530" s="271"/>
      <c r="T530" s="271"/>
      <c r="U530" s="271"/>
      <c r="V530" s="271"/>
      <c r="W530" s="271"/>
      <c r="X530" s="272"/>
      <c r="Y530" s="13"/>
      <c r="Z530" s="13"/>
      <c r="AA530" s="13"/>
      <c r="AB530" s="13"/>
      <c r="AC530" s="13"/>
      <c r="AD530" s="13"/>
      <c r="AE530" s="13"/>
      <c r="AT530" s="273" t="s">
        <v>170</v>
      </c>
      <c r="AU530" s="273" t="s">
        <v>137</v>
      </c>
      <c r="AV530" s="13" t="s">
        <v>137</v>
      </c>
      <c r="AW530" s="13" t="s">
        <v>5</v>
      </c>
      <c r="AX530" s="13" t="s">
        <v>77</v>
      </c>
      <c r="AY530" s="273" t="s">
        <v>163</v>
      </c>
    </row>
    <row r="531" s="15" customFormat="1">
      <c r="A531" s="15"/>
      <c r="B531" s="285"/>
      <c r="C531" s="286"/>
      <c r="D531" s="264" t="s">
        <v>170</v>
      </c>
      <c r="E531" s="287" t="s">
        <v>1</v>
      </c>
      <c r="F531" s="288" t="s">
        <v>821</v>
      </c>
      <c r="G531" s="286"/>
      <c r="H531" s="287" t="s">
        <v>1</v>
      </c>
      <c r="I531" s="289"/>
      <c r="J531" s="289"/>
      <c r="K531" s="286"/>
      <c r="L531" s="286"/>
      <c r="M531" s="290"/>
      <c r="N531" s="291"/>
      <c r="O531" s="292"/>
      <c r="P531" s="292"/>
      <c r="Q531" s="292"/>
      <c r="R531" s="292"/>
      <c r="S531" s="292"/>
      <c r="T531" s="292"/>
      <c r="U531" s="292"/>
      <c r="V531" s="292"/>
      <c r="W531" s="292"/>
      <c r="X531" s="293"/>
      <c r="Y531" s="15"/>
      <c r="Z531" s="15"/>
      <c r="AA531" s="15"/>
      <c r="AB531" s="15"/>
      <c r="AC531" s="15"/>
      <c r="AD531" s="15"/>
      <c r="AE531" s="15"/>
      <c r="AT531" s="294" t="s">
        <v>170</v>
      </c>
      <c r="AU531" s="294" t="s">
        <v>137</v>
      </c>
      <c r="AV531" s="15" t="s">
        <v>85</v>
      </c>
      <c r="AW531" s="15" t="s">
        <v>5</v>
      </c>
      <c r="AX531" s="15" t="s">
        <v>77</v>
      </c>
      <c r="AY531" s="294" t="s">
        <v>163</v>
      </c>
    </row>
    <row r="532" s="14" customFormat="1">
      <c r="A532" s="14"/>
      <c r="B532" s="274"/>
      <c r="C532" s="275"/>
      <c r="D532" s="264" t="s">
        <v>170</v>
      </c>
      <c r="E532" s="276" t="s">
        <v>1</v>
      </c>
      <c r="F532" s="277" t="s">
        <v>173</v>
      </c>
      <c r="G532" s="275"/>
      <c r="H532" s="278">
        <v>47</v>
      </c>
      <c r="I532" s="279"/>
      <c r="J532" s="279"/>
      <c r="K532" s="275"/>
      <c r="L532" s="275"/>
      <c r="M532" s="280"/>
      <c r="N532" s="281"/>
      <c r="O532" s="282"/>
      <c r="P532" s="282"/>
      <c r="Q532" s="282"/>
      <c r="R532" s="282"/>
      <c r="S532" s="282"/>
      <c r="T532" s="282"/>
      <c r="U532" s="282"/>
      <c r="V532" s="282"/>
      <c r="W532" s="282"/>
      <c r="X532" s="283"/>
      <c r="Y532" s="14"/>
      <c r="Z532" s="14"/>
      <c r="AA532" s="14"/>
      <c r="AB532" s="14"/>
      <c r="AC532" s="14"/>
      <c r="AD532" s="14"/>
      <c r="AE532" s="14"/>
      <c r="AT532" s="284" t="s">
        <v>170</v>
      </c>
      <c r="AU532" s="284" t="s">
        <v>137</v>
      </c>
      <c r="AV532" s="14" t="s">
        <v>169</v>
      </c>
      <c r="AW532" s="14" t="s">
        <v>5</v>
      </c>
      <c r="AX532" s="14" t="s">
        <v>85</v>
      </c>
      <c r="AY532" s="284" t="s">
        <v>163</v>
      </c>
    </row>
    <row r="533" s="2" customFormat="1" ht="24.15" customHeight="1">
      <c r="A533" s="38"/>
      <c r="B533" s="39"/>
      <c r="C533" s="247" t="s">
        <v>492</v>
      </c>
      <c r="D533" s="247" t="s">
        <v>165</v>
      </c>
      <c r="E533" s="248" t="s">
        <v>822</v>
      </c>
      <c r="F533" s="249" t="s">
        <v>823</v>
      </c>
      <c r="G533" s="250" t="s">
        <v>520</v>
      </c>
      <c r="H533" s="251">
        <v>47</v>
      </c>
      <c r="I533" s="252"/>
      <c r="J533" s="252"/>
      <c r="K533" s="251">
        <f>ROUND(P533*H533,3)</f>
        <v>0</v>
      </c>
      <c r="L533" s="253"/>
      <c r="M533" s="44"/>
      <c r="N533" s="254" t="s">
        <v>1</v>
      </c>
      <c r="O533" s="255" t="s">
        <v>41</v>
      </c>
      <c r="P533" s="256">
        <f>I533+J533</f>
        <v>0</v>
      </c>
      <c r="Q533" s="256">
        <f>ROUND(I533*H533,3)</f>
        <v>0</v>
      </c>
      <c r="R533" s="256">
        <f>ROUND(J533*H533,3)</f>
        <v>0</v>
      </c>
      <c r="S533" s="97"/>
      <c r="T533" s="257">
        <f>S533*H533</f>
        <v>0</v>
      </c>
      <c r="U533" s="257">
        <v>0</v>
      </c>
      <c r="V533" s="257">
        <f>U533*H533</f>
        <v>0</v>
      </c>
      <c r="W533" s="257">
        <v>0</v>
      </c>
      <c r="X533" s="258">
        <f>W533*H533</f>
        <v>0</v>
      </c>
      <c r="Y533" s="38"/>
      <c r="Z533" s="38"/>
      <c r="AA533" s="38"/>
      <c r="AB533" s="38"/>
      <c r="AC533" s="38"/>
      <c r="AD533" s="38"/>
      <c r="AE533" s="38"/>
      <c r="AR533" s="259" t="s">
        <v>206</v>
      </c>
      <c r="AT533" s="259" t="s">
        <v>165</v>
      </c>
      <c r="AU533" s="259" t="s">
        <v>137</v>
      </c>
      <c r="AY533" s="17" t="s">
        <v>163</v>
      </c>
      <c r="BE533" s="260">
        <f>IF(O533="základná",K533,0)</f>
        <v>0</v>
      </c>
      <c r="BF533" s="260">
        <f>IF(O533="znížená",K533,0)</f>
        <v>0</v>
      </c>
      <c r="BG533" s="260">
        <f>IF(O533="zákl. prenesená",K533,0)</f>
        <v>0</v>
      </c>
      <c r="BH533" s="260">
        <f>IF(O533="zníž. prenesená",K533,0)</f>
        <v>0</v>
      </c>
      <c r="BI533" s="260">
        <f>IF(O533="nulová",K533,0)</f>
        <v>0</v>
      </c>
      <c r="BJ533" s="17" t="s">
        <v>137</v>
      </c>
      <c r="BK533" s="261">
        <f>ROUND(P533*H533,3)</f>
        <v>0</v>
      </c>
      <c r="BL533" s="17" t="s">
        <v>206</v>
      </c>
      <c r="BM533" s="259" t="s">
        <v>824</v>
      </c>
    </row>
    <row r="534" s="13" customFormat="1">
      <c r="A534" s="13"/>
      <c r="B534" s="262"/>
      <c r="C534" s="263"/>
      <c r="D534" s="264" t="s">
        <v>170</v>
      </c>
      <c r="E534" s="265" t="s">
        <v>1</v>
      </c>
      <c r="F534" s="266" t="s">
        <v>404</v>
      </c>
      <c r="G534" s="263"/>
      <c r="H534" s="267">
        <v>47</v>
      </c>
      <c r="I534" s="268"/>
      <c r="J534" s="268"/>
      <c r="K534" s="263"/>
      <c r="L534" s="263"/>
      <c r="M534" s="269"/>
      <c r="N534" s="270"/>
      <c r="O534" s="271"/>
      <c r="P534" s="271"/>
      <c r="Q534" s="271"/>
      <c r="R534" s="271"/>
      <c r="S534" s="271"/>
      <c r="T534" s="271"/>
      <c r="U534" s="271"/>
      <c r="V534" s="271"/>
      <c r="W534" s="271"/>
      <c r="X534" s="272"/>
      <c r="Y534" s="13"/>
      <c r="Z534" s="13"/>
      <c r="AA534" s="13"/>
      <c r="AB534" s="13"/>
      <c r="AC534" s="13"/>
      <c r="AD534" s="13"/>
      <c r="AE534" s="13"/>
      <c r="AT534" s="273" t="s">
        <v>170</v>
      </c>
      <c r="AU534" s="273" t="s">
        <v>137</v>
      </c>
      <c r="AV534" s="13" t="s">
        <v>137</v>
      </c>
      <c r="AW534" s="13" t="s">
        <v>5</v>
      </c>
      <c r="AX534" s="13" t="s">
        <v>77</v>
      </c>
      <c r="AY534" s="273" t="s">
        <v>163</v>
      </c>
    </row>
    <row r="535" s="14" customFormat="1">
      <c r="A535" s="14"/>
      <c r="B535" s="274"/>
      <c r="C535" s="275"/>
      <c r="D535" s="264" t="s">
        <v>170</v>
      </c>
      <c r="E535" s="276" t="s">
        <v>1</v>
      </c>
      <c r="F535" s="277" t="s">
        <v>173</v>
      </c>
      <c r="G535" s="275"/>
      <c r="H535" s="278">
        <v>47</v>
      </c>
      <c r="I535" s="279"/>
      <c r="J535" s="279"/>
      <c r="K535" s="275"/>
      <c r="L535" s="275"/>
      <c r="M535" s="280"/>
      <c r="N535" s="281"/>
      <c r="O535" s="282"/>
      <c r="P535" s="282"/>
      <c r="Q535" s="282"/>
      <c r="R535" s="282"/>
      <c r="S535" s="282"/>
      <c r="T535" s="282"/>
      <c r="U535" s="282"/>
      <c r="V535" s="282"/>
      <c r="W535" s="282"/>
      <c r="X535" s="283"/>
      <c r="Y535" s="14"/>
      <c r="Z535" s="14"/>
      <c r="AA535" s="14"/>
      <c r="AB535" s="14"/>
      <c r="AC535" s="14"/>
      <c r="AD535" s="14"/>
      <c r="AE535" s="14"/>
      <c r="AT535" s="284" t="s">
        <v>170</v>
      </c>
      <c r="AU535" s="284" t="s">
        <v>137</v>
      </c>
      <c r="AV535" s="14" t="s">
        <v>169</v>
      </c>
      <c r="AW535" s="14" t="s">
        <v>5</v>
      </c>
      <c r="AX535" s="14" t="s">
        <v>85</v>
      </c>
      <c r="AY535" s="284" t="s">
        <v>163</v>
      </c>
    </row>
    <row r="536" s="2" customFormat="1" ht="24.15" customHeight="1">
      <c r="A536" s="38"/>
      <c r="B536" s="39"/>
      <c r="C536" s="247" t="s">
        <v>825</v>
      </c>
      <c r="D536" s="247" t="s">
        <v>165</v>
      </c>
      <c r="E536" s="248" t="s">
        <v>826</v>
      </c>
      <c r="F536" s="249" t="s">
        <v>827</v>
      </c>
      <c r="G536" s="250" t="s">
        <v>520</v>
      </c>
      <c r="H536" s="251">
        <v>46</v>
      </c>
      <c r="I536" s="252"/>
      <c r="J536" s="252"/>
      <c r="K536" s="251">
        <f>ROUND(P536*H536,3)</f>
        <v>0</v>
      </c>
      <c r="L536" s="253"/>
      <c r="M536" s="44"/>
      <c r="N536" s="254" t="s">
        <v>1</v>
      </c>
      <c r="O536" s="255" t="s">
        <v>41</v>
      </c>
      <c r="P536" s="256">
        <f>I536+J536</f>
        <v>0</v>
      </c>
      <c r="Q536" s="256">
        <f>ROUND(I536*H536,3)</f>
        <v>0</v>
      </c>
      <c r="R536" s="256">
        <f>ROUND(J536*H536,3)</f>
        <v>0</v>
      </c>
      <c r="S536" s="97"/>
      <c r="T536" s="257">
        <f>S536*H536</f>
        <v>0</v>
      </c>
      <c r="U536" s="257">
        <v>0</v>
      </c>
      <c r="V536" s="257">
        <f>U536*H536</f>
        <v>0</v>
      </c>
      <c r="W536" s="257">
        <v>0</v>
      </c>
      <c r="X536" s="258">
        <f>W536*H536</f>
        <v>0</v>
      </c>
      <c r="Y536" s="38"/>
      <c r="Z536" s="38"/>
      <c r="AA536" s="38"/>
      <c r="AB536" s="38"/>
      <c r="AC536" s="38"/>
      <c r="AD536" s="38"/>
      <c r="AE536" s="38"/>
      <c r="AR536" s="259" t="s">
        <v>206</v>
      </c>
      <c r="AT536" s="259" t="s">
        <v>165</v>
      </c>
      <c r="AU536" s="259" t="s">
        <v>137</v>
      </c>
      <c r="AY536" s="17" t="s">
        <v>163</v>
      </c>
      <c r="BE536" s="260">
        <f>IF(O536="základná",K536,0)</f>
        <v>0</v>
      </c>
      <c r="BF536" s="260">
        <f>IF(O536="znížená",K536,0)</f>
        <v>0</v>
      </c>
      <c r="BG536" s="260">
        <f>IF(O536="zákl. prenesená",K536,0)</f>
        <v>0</v>
      </c>
      <c r="BH536" s="260">
        <f>IF(O536="zníž. prenesená",K536,0)</f>
        <v>0</v>
      </c>
      <c r="BI536" s="260">
        <f>IF(O536="nulová",K536,0)</f>
        <v>0</v>
      </c>
      <c r="BJ536" s="17" t="s">
        <v>137</v>
      </c>
      <c r="BK536" s="261">
        <f>ROUND(P536*H536,3)</f>
        <v>0</v>
      </c>
      <c r="BL536" s="17" t="s">
        <v>206</v>
      </c>
      <c r="BM536" s="259" t="s">
        <v>828</v>
      </c>
    </row>
    <row r="537" s="13" customFormat="1">
      <c r="A537" s="13"/>
      <c r="B537" s="262"/>
      <c r="C537" s="263"/>
      <c r="D537" s="264" t="s">
        <v>170</v>
      </c>
      <c r="E537" s="265" t="s">
        <v>1</v>
      </c>
      <c r="F537" s="266" t="s">
        <v>829</v>
      </c>
      <c r="G537" s="263"/>
      <c r="H537" s="267">
        <v>46</v>
      </c>
      <c r="I537" s="268"/>
      <c r="J537" s="268"/>
      <c r="K537" s="263"/>
      <c r="L537" s="263"/>
      <c r="M537" s="269"/>
      <c r="N537" s="270"/>
      <c r="O537" s="271"/>
      <c r="P537" s="271"/>
      <c r="Q537" s="271"/>
      <c r="R537" s="271"/>
      <c r="S537" s="271"/>
      <c r="T537" s="271"/>
      <c r="U537" s="271"/>
      <c r="V537" s="271"/>
      <c r="W537" s="271"/>
      <c r="X537" s="272"/>
      <c r="Y537" s="13"/>
      <c r="Z537" s="13"/>
      <c r="AA537" s="13"/>
      <c r="AB537" s="13"/>
      <c r="AC537" s="13"/>
      <c r="AD537" s="13"/>
      <c r="AE537" s="13"/>
      <c r="AT537" s="273" t="s">
        <v>170</v>
      </c>
      <c r="AU537" s="273" t="s">
        <v>137</v>
      </c>
      <c r="AV537" s="13" t="s">
        <v>137</v>
      </c>
      <c r="AW537" s="13" t="s">
        <v>5</v>
      </c>
      <c r="AX537" s="13" t="s">
        <v>77</v>
      </c>
      <c r="AY537" s="273" t="s">
        <v>163</v>
      </c>
    </row>
    <row r="538" s="14" customFormat="1">
      <c r="A538" s="14"/>
      <c r="B538" s="274"/>
      <c r="C538" s="275"/>
      <c r="D538" s="264" t="s">
        <v>170</v>
      </c>
      <c r="E538" s="276" t="s">
        <v>1</v>
      </c>
      <c r="F538" s="277" t="s">
        <v>173</v>
      </c>
      <c r="G538" s="275"/>
      <c r="H538" s="278">
        <v>46</v>
      </c>
      <c r="I538" s="279"/>
      <c r="J538" s="279"/>
      <c r="K538" s="275"/>
      <c r="L538" s="275"/>
      <c r="M538" s="280"/>
      <c r="N538" s="281"/>
      <c r="O538" s="282"/>
      <c r="P538" s="282"/>
      <c r="Q538" s="282"/>
      <c r="R538" s="282"/>
      <c r="S538" s="282"/>
      <c r="T538" s="282"/>
      <c r="U538" s="282"/>
      <c r="V538" s="282"/>
      <c r="W538" s="282"/>
      <c r="X538" s="283"/>
      <c r="Y538" s="14"/>
      <c r="Z538" s="14"/>
      <c r="AA538" s="14"/>
      <c r="AB538" s="14"/>
      <c r="AC538" s="14"/>
      <c r="AD538" s="14"/>
      <c r="AE538" s="14"/>
      <c r="AT538" s="284" t="s">
        <v>170</v>
      </c>
      <c r="AU538" s="284" t="s">
        <v>137</v>
      </c>
      <c r="AV538" s="14" t="s">
        <v>169</v>
      </c>
      <c r="AW538" s="14" t="s">
        <v>5</v>
      </c>
      <c r="AX538" s="14" t="s">
        <v>85</v>
      </c>
      <c r="AY538" s="284" t="s">
        <v>163</v>
      </c>
    </row>
    <row r="539" s="2" customFormat="1" ht="49.05" customHeight="1">
      <c r="A539" s="38"/>
      <c r="B539" s="39"/>
      <c r="C539" s="247" t="s">
        <v>506</v>
      </c>
      <c r="D539" s="247" t="s">
        <v>165</v>
      </c>
      <c r="E539" s="248" t="s">
        <v>830</v>
      </c>
      <c r="F539" s="249" t="s">
        <v>831</v>
      </c>
      <c r="G539" s="250" t="s">
        <v>520</v>
      </c>
      <c r="H539" s="251">
        <v>46</v>
      </c>
      <c r="I539" s="252"/>
      <c r="J539" s="252"/>
      <c r="K539" s="251">
        <f>ROUND(P539*H539,3)</f>
        <v>0</v>
      </c>
      <c r="L539" s="253"/>
      <c r="M539" s="44"/>
      <c r="N539" s="254" t="s">
        <v>1</v>
      </c>
      <c r="O539" s="255" t="s">
        <v>41</v>
      </c>
      <c r="P539" s="256">
        <f>I539+J539</f>
        <v>0</v>
      </c>
      <c r="Q539" s="256">
        <f>ROUND(I539*H539,3)</f>
        <v>0</v>
      </c>
      <c r="R539" s="256">
        <f>ROUND(J539*H539,3)</f>
        <v>0</v>
      </c>
      <c r="S539" s="97"/>
      <c r="T539" s="257">
        <f>S539*H539</f>
        <v>0</v>
      </c>
      <c r="U539" s="257">
        <v>0</v>
      </c>
      <c r="V539" s="257">
        <f>U539*H539</f>
        <v>0</v>
      </c>
      <c r="W539" s="257">
        <v>0</v>
      </c>
      <c r="X539" s="258">
        <f>W539*H539</f>
        <v>0</v>
      </c>
      <c r="Y539" s="38"/>
      <c r="Z539" s="38"/>
      <c r="AA539" s="38"/>
      <c r="AB539" s="38"/>
      <c r="AC539" s="38"/>
      <c r="AD539" s="38"/>
      <c r="AE539" s="38"/>
      <c r="AR539" s="259" t="s">
        <v>206</v>
      </c>
      <c r="AT539" s="259" t="s">
        <v>165</v>
      </c>
      <c r="AU539" s="259" t="s">
        <v>137</v>
      </c>
      <c r="AY539" s="17" t="s">
        <v>163</v>
      </c>
      <c r="BE539" s="260">
        <f>IF(O539="základná",K539,0)</f>
        <v>0</v>
      </c>
      <c r="BF539" s="260">
        <f>IF(O539="znížená",K539,0)</f>
        <v>0</v>
      </c>
      <c r="BG539" s="260">
        <f>IF(O539="zákl. prenesená",K539,0)</f>
        <v>0</v>
      </c>
      <c r="BH539" s="260">
        <f>IF(O539="zníž. prenesená",K539,0)</f>
        <v>0</v>
      </c>
      <c r="BI539" s="260">
        <f>IF(O539="nulová",K539,0)</f>
        <v>0</v>
      </c>
      <c r="BJ539" s="17" t="s">
        <v>137</v>
      </c>
      <c r="BK539" s="261">
        <f>ROUND(P539*H539,3)</f>
        <v>0</v>
      </c>
      <c r="BL539" s="17" t="s">
        <v>206</v>
      </c>
      <c r="BM539" s="259" t="s">
        <v>832</v>
      </c>
    </row>
    <row r="540" s="2" customFormat="1" ht="24.15" customHeight="1">
      <c r="A540" s="38"/>
      <c r="B540" s="39"/>
      <c r="C540" s="247" t="s">
        <v>833</v>
      </c>
      <c r="D540" s="247" t="s">
        <v>165</v>
      </c>
      <c r="E540" s="248" t="s">
        <v>834</v>
      </c>
      <c r="F540" s="249" t="s">
        <v>835</v>
      </c>
      <c r="G540" s="250" t="s">
        <v>195</v>
      </c>
      <c r="H540" s="251">
        <v>0.627</v>
      </c>
      <c r="I540" s="252"/>
      <c r="J540" s="252"/>
      <c r="K540" s="251">
        <f>ROUND(P540*H540,3)</f>
        <v>0</v>
      </c>
      <c r="L540" s="253"/>
      <c r="M540" s="44"/>
      <c r="N540" s="254" t="s">
        <v>1</v>
      </c>
      <c r="O540" s="255" t="s">
        <v>41</v>
      </c>
      <c r="P540" s="256">
        <f>I540+J540</f>
        <v>0</v>
      </c>
      <c r="Q540" s="256">
        <f>ROUND(I540*H540,3)</f>
        <v>0</v>
      </c>
      <c r="R540" s="256">
        <f>ROUND(J540*H540,3)</f>
        <v>0</v>
      </c>
      <c r="S540" s="97"/>
      <c r="T540" s="257">
        <f>S540*H540</f>
        <v>0</v>
      </c>
      <c r="U540" s="257">
        <v>0</v>
      </c>
      <c r="V540" s="257">
        <f>U540*H540</f>
        <v>0</v>
      </c>
      <c r="W540" s="257">
        <v>0</v>
      </c>
      <c r="X540" s="258">
        <f>W540*H540</f>
        <v>0</v>
      </c>
      <c r="Y540" s="38"/>
      <c r="Z540" s="38"/>
      <c r="AA540" s="38"/>
      <c r="AB540" s="38"/>
      <c r="AC540" s="38"/>
      <c r="AD540" s="38"/>
      <c r="AE540" s="38"/>
      <c r="AR540" s="259" t="s">
        <v>206</v>
      </c>
      <c r="AT540" s="259" t="s">
        <v>165</v>
      </c>
      <c r="AU540" s="259" t="s">
        <v>137</v>
      </c>
      <c r="AY540" s="17" t="s">
        <v>163</v>
      </c>
      <c r="BE540" s="260">
        <f>IF(O540="základná",K540,0)</f>
        <v>0</v>
      </c>
      <c r="BF540" s="260">
        <f>IF(O540="znížená",K540,0)</f>
        <v>0</v>
      </c>
      <c r="BG540" s="260">
        <f>IF(O540="zákl. prenesená",K540,0)</f>
        <v>0</v>
      </c>
      <c r="BH540" s="260">
        <f>IF(O540="zníž. prenesená",K540,0)</f>
        <v>0</v>
      </c>
      <c r="BI540" s="260">
        <f>IF(O540="nulová",K540,0)</f>
        <v>0</v>
      </c>
      <c r="BJ540" s="17" t="s">
        <v>137</v>
      </c>
      <c r="BK540" s="261">
        <f>ROUND(P540*H540,3)</f>
        <v>0</v>
      </c>
      <c r="BL540" s="17" t="s">
        <v>206</v>
      </c>
      <c r="BM540" s="259" t="s">
        <v>836</v>
      </c>
    </row>
    <row r="541" s="12" customFormat="1" ht="22.8" customHeight="1">
      <c r="A541" s="12"/>
      <c r="B541" s="230"/>
      <c r="C541" s="231"/>
      <c r="D541" s="232" t="s">
        <v>76</v>
      </c>
      <c r="E541" s="245" t="s">
        <v>837</v>
      </c>
      <c r="F541" s="245" t="s">
        <v>838</v>
      </c>
      <c r="G541" s="231"/>
      <c r="H541" s="231"/>
      <c r="I541" s="234"/>
      <c r="J541" s="234"/>
      <c r="K541" s="246">
        <f>BK541</f>
        <v>0</v>
      </c>
      <c r="L541" s="231"/>
      <c r="M541" s="236"/>
      <c r="N541" s="237"/>
      <c r="O541" s="238"/>
      <c r="P541" s="238"/>
      <c r="Q541" s="239">
        <f>SUM(Q542:Q568)</f>
        <v>0</v>
      </c>
      <c r="R541" s="239">
        <f>SUM(R542:R568)</f>
        <v>0</v>
      </c>
      <c r="S541" s="238"/>
      <c r="T541" s="240">
        <f>SUM(T542:T568)</f>
        <v>0</v>
      </c>
      <c r="U541" s="238"/>
      <c r="V541" s="240">
        <f>SUM(V542:V568)</f>
        <v>0</v>
      </c>
      <c r="W541" s="238"/>
      <c r="X541" s="241">
        <f>SUM(X542:X568)</f>
        <v>0</v>
      </c>
      <c r="Y541" s="12"/>
      <c r="Z541" s="12"/>
      <c r="AA541" s="12"/>
      <c r="AB541" s="12"/>
      <c r="AC541" s="12"/>
      <c r="AD541" s="12"/>
      <c r="AE541" s="12"/>
      <c r="AR541" s="242" t="s">
        <v>137</v>
      </c>
      <c r="AT541" s="243" t="s">
        <v>76</v>
      </c>
      <c r="AU541" s="243" t="s">
        <v>85</v>
      </c>
      <c r="AY541" s="242" t="s">
        <v>163</v>
      </c>
      <c r="BK541" s="244">
        <f>SUM(BK542:BK568)</f>
        <v>0</v>
      </c>
    </row>
    <row r="542" s="2" customFormat="1" ht="37.8" customHeight="1">
      <c r="A542" s="38"/>
      <c r="B542" s="39"/>
      <c r="C542" s="247" t="s">
        <v>509</v>
      </c>
      <c r="D542" s="247" t="s">
        <v>165</v>
      </c>
      <c r="E542" s="248" t="s">
        <v>839</v>
      </c>
      <c r="F542" s="249" t="s">
        <v>840</v>
      </c>
      <c r="G542" s="250" t="s">
        <v>520</v>
      </c>
      <c r="H542" s="251">
        <v>180.62000000000001</v>
      </c>
      <c r="I542" s="252"/>
      <c r="J542" s="252"/>
      <c r="K542" s="251">
        <f>ROUND(P542*H542,3)</f>
        <v>0</v>
      </c>
      <c r="L542" s="253"/>
      <c r="M542" s="44"/>
      <c r="N542" s="254" t="s">
        <v>1</v>
      </c>
      <c r="O542" s="255" t="s">
        <v>41</v>
      </c>
      <c r="P542" s="256">
        <f>I542+J542</f>
        <v>0</v>
      </c>
      <c r="Q542" s="256">
        <f>ROUND(I542*H542,3)</f>
        <v>0</v>
      </c>
      <c r="R542" s="256">
        <f>ROUND(J542*H542,3)</f>
        <v>0</v>
      </c>
      <c r="S542" s="97"/>
      <c r="T542" s="257">
        <f>S542*H542</f>
        <v>0</v>
      </c>
      <c r="U542" s="257">
        <v>0</v>
      </c>
      <c r="V542" s="257">
        <f>U542*H542</f>
        <v>0</v>
      </c>
      <c r="W542" s="257">
        <v>0</v>
      </c>
      <c r="X542" s="258">
        <f>W542*H542</f>
        <v>0</v>
      </c>
      <c r="Y542" s="38"/>
      <c r="Z542" s="38"/>
      <c r="AA542" s="38"/>
      <c r="AB542" s="38"/>
      <c r="AC542" s="38"/>
      <c r="AD542" s="38"/>
      <c r="AE542" s="38"/>
      <c r="AR542" s="259" t="s">
        <v>206</v>
      </c>
      <c r="AT542" s="259" t="s">
        <v>165</v>
      </c>
      <c r="AU542" s="259" t="s">
        <v>137</v>
      </c>
      <c r="AY542" s="17" t="s">
        <v>163</v>
      </c>
      <c r="BE542" s="260">
        <f>IF(O542="základná",K542,0)</f>
        <v>0</v>
      </c>
      <c r="BF542" s="260">
        <f>IF(O542="znížená",K542,0)</f>
        <v>0</v>
      </c>
      <c r="BG542" s="260">
        <f>IF(O542="zákl. prenesená",K542,0)</f>
        <v>0</v>
      </c>
      <c r="BH542" s="260">
        <f>IF(O542="zníž. prenesená",K542,0)</f>
        <v>0</v>
      </c>
      <c r="BI542" s="260">
        <f>IF(O542="nulová",K542,0)</f>
        <v>0</v>
      </c>
      <c r="BJ542" s="17" t="s">
        <v>137</v>
      </c>
      <c r="BK542" s="261">
        <f>ROUND(P542*H542,3)</f>
        <v>0</v>
      </c>
      <c r="BL542" s="17" t="s">
        <v>206</v>
      </c>
      <c r="BM542" s="259" t="s">
        <v>841</v>
      </c>
    </row>
    <row r="543" s="13" customFormat="1">
      <c r="A543" s="13"/>
      <c r="B543" s="262"/>
      <c r="C543" s="263"/>
      <c r="D543" s="264" t="s">
        <v>170</v>
      </c>
      <c r="E543" s="265" t="s">
        <v>1</v>
      </c>
      <c r="F543" s="266" t="s">
        <v>842</v>
      </c>
      <c r="G543" s="263"/>
      <c r="H543" s="267">
        <v>180.62000000000001</v>
      </c>
      <c r="I543" s="268"/>
      <c r="J543" s="268"/>
      <c r="K543" s="263"/>
      <c r="L543" s="263"/>
      <c r="M543" s="269"/>
      <c r="N543" s="270"/>
      <c r="O543" s="271"/>
      <c r="P543" s="271"/>
      <c r="Q543" s="271"/>
      <c r="R543" s="271"/>
      <c r="S543" s="271"/>
      <c r="T543" s="271"/>
      <c r="U543" s="271"/>
      <c r="V543" s="271"/>
      <c r="W543" s="271"/>
      <c r="X543" s="272"/>
      <c r="Y543" s="13"/>
      <c r="Z543" s="13"/>
      <c r="AA543" s="13"/>
      <c r="AB543" s="13"/>
      <c r="AC543" s="13"/>
      <c r="AD543" s="13"/>
      <c r="AE543" s="13"/>
      <c r="AT543" s="273" t="s">
        <v>170</v>
      </c>
      <c r="AU543" s="273" t="s">
        <v>137</v>
      </c>
      <c r="AV543" s="13" t="s">
        <v>137</v>
      </c>
      <c r="AW543" s="13" t="s">
        <v>5</v>
      </c>
      <c r="AX543" s="13" t="s">
        <v>77</v>
      </c>
      <c r="AY543" s="273" t="s">
        <v>163</v>
      </c>
    </row>
    <row r="544" s="14" customFormat="1">
      <c r="A544" s="14"/>
      <c r="B544" s="274"/>
      <c r="C544" s="275"/>
      <c r="D544" s="264" t="s">
        <v>170</v>
      </c>
      <c r="E544" s="276" t="s">
        <v>1</v>
      </c>
      <c r="F544" s="277" t="s">
        <v>173</v>
      </c>
      <c r="G544" s="275"/>
      <c r="H544" s="278">
        <v>180.62000000000001</v>
      </c>
      <c r="I544" s="279"/>
      <c r="J544" s="279"/>
      <c r="K544" s="275"/>
      <c r="L544" s="275"/>
      <c r="M544" s="280"/>
      <c r="N544" s="281"/>
      <c r="O544" s="282"/>
      <c r="P544" s="282"/>
      <c r="Q544" s="282"/>
      <c r="R544" s="282"/>
      <c r="S544" s="282"/>
      <c r="T544" s="282"/>
      <c r="U544" s="282"/>
      <c r="V544" s="282"/>
      <c r="W544" s="282"/>
      <c r="X544" s="283"/>
      <c r="Y544" s="14"/>
      <c r="Z544" s="14"/>
      <c r="AA544" s="14"/>
      <c r="AB544" s="14"/>
      <c r="AC544" s="14"/>
      <c r="AD544" s="14"/>
      <c r="AE544" s="14"/>
      <c r="AT544" s="284" t="s">
        <v>170</v>
      </c>
      <c r="AU544" s="284" t="s">
        <v>137</v>
      </c>
      <c r="AV544" s="14" t="s">
        <v>169</v>
      </c>
      <c r="AW544" s="14" t="s">
        <v>5</v>
      </c>
      <c r="AX544" s="14" t="s">
        <v>85</v>
      </c>
      <c r="AY544" s="284" t="s">
        <v>163</v>
      </c>
    </row>
    <row r="545" s="2" customFormat="1" ht="44.25" customHeight="1">
      <c r="A545" s="38"/>
      <c r="B545" s="39"/>
      <c r="C545" s="295" t="s">
        <v>843</v>
      </c>
      <c r="D545" s="295" t="s">
        <v>466</v>
      </c>
      <c r="E545" s="296" t="s">
        <v>844</v>
      </c>
      <c r="F545" s="297" t="s">
        <v>845</v>
      </c>
      <c r="G545" s="298" t="s">
        <v>234</v>
      </c>
      <c r="H545" s="299">
        <v>3</v>
      </c>
      <c r="I545" s="300"/>
      <c r="J545" s="301"/>
      <c r="K545" s="299">
        <f>ROUND(P545*H545,3)</f>
        <v>0</v>
      </c>
      <c r="L545" s="301"/>
      <c r="M545" s="302"/>
      <c r="N545" s="303" t="s">
        <v>1</v>
      </c>
      <c r="O545" s="255" t="s">
        <v>41</v>
      </c>
      <c r="P545" s="256">
        <f>I545+J545</f>
        <v>0</v>
      </c>
      <c r="Q545" s="256">
        <f>ROUND(I545*H545,3)</f>
        <v>0</v>
      </c>
      <c r="R545" s="256">
        <f>ROUND(J545*H545,3)</f>
        <v>0</v>
      </c>
      <c r="S545" s="97"/>
      <c r="T545" s="257">
        <f>S545*H545</f>
        <v>0</v>
      </c>
      <c r="U545" s="257">
        <v>0</v>
      </c>
      <c r="V545" s="257">
        <f>U545*H545</f>
        <v>0</v>
      </c>
      <c r="W545" s="257">
        <v>0</v>
      </c>
      <c r="X545" s="258">
        <f>W545*H545</f>
        <v>0</v>
      </c>
      <c r="Y545" s="38"/>
      <c r="Z545" s="38"/>
      <c r="AA545" s="38"/>
      <c r="AB545" s="38"/>
      <c r="AC545" s="38"/>
      <c r="AD545" s="38"/>
      <c r="AE545" s="38"/>
      <c r="AR545" s="259" t="s">
        <v>247</v>
      </c>
      <c r="AT545" s="259" t="s">
        <v>466</v>
      </c>
      <c r="AU545" s="259" t="s">
        <v>137</v>
      </c>
      <c r="AY545" s="17" t="s">
        <v>163</v>
      </c>
      <c r="BE545" s="260">
        <f>IF(O545="základná",K545,0)</f>
        <v>0</v>
      </c>
      <c r="BF545" s="260">
        <f>IF(O545="znížená",K545,0)</f>
        <v>0</v>
      </c>
      <c r="BG545" s="260">
        <f>IF(O545="zákl. prenesená",K545,0)</f>
        <v>0</v>
      </c>
      <c r="BH545" s="260">
        <f>IF(O545="zníž. prenesená",K545,0)</f>
        <v>0</v>
      </c>
      <c r="BI545" s="260">
        <f>IF(O545="nulová",K545,0)</f>
        <v>0</v>
      </c>
      <c r="BJ545" s="17" t="s">
        <v>137</v>
      </c>
      <c r="BK545" s="261">
        <f>ROUND(P545*H545,3)</f>
        <v>0</v>
      </c>
      <c r="BL545" s="17" t="s">
        <v>206</v>
      </c>
      <c r="BM545" s="259" t="s">
        <v>846</v>
      </c>
    </row>
    <row r="546" s="2" customFormat="1" ht="37.8" customHeight="1">
      <c r="A546" s="38"/>
      <c r="B546" s="39"/>
      <c r="C546" s="295" t="s">
        <v>513</v>
      </c>
      <c r="D546" s="295" t="s">
        <v>466</v>
      </c>
      <c r="E546" s="296" t="s">
        <v>847</v>
      </c>
      <c r="F546" s="297" t="s">
        <v>848</v>
      </c>
      <c r="G546" s="298" t="s">
        <v>234</v>
      </c>
      <c r="H546" s="299">
        <v>2</v>
      </c>
      <c r="I546" s="300"/>
      <c r="J546" s="301"/>
      <c r="K546" s="299">
        <f>ROUND(P546*H546,3)</f>
        <v>0</v>
      </c>
      <c r="L546" s="301"/>
      <c r="M546" s="302"/>
      <c r="N546" s="303" t="s">
        <v>1</v>
      </c>
      <c r="O546" s="255" t="s">
        <v>41</v>
      </c>
      <c r="P546" s="256">
        <f>I546+J546</f>
        <v>0</v>
      </c>
      <c r="Q546" s="256">
        <f>ROUND(I546*H546,3)</f>
        <v>0</v>
      </c>
      <c r="R546" s="256">
        <f>ROUND(J546*H546,3)</f>
        <v>0</v>
      </c>
      <c r="S546" s="97"/>
      <c r="T546" s="257">
        <f>S546*H546</f>
        <v>0</v>
      </c>
      <c r="U546" s="257">
        <v>0</v>
      </c>
      <c r="V546" s="257">
        <f>U546*H546</f>
        <v>0</v>
      </c>
      <c r="W546" s="257">
        <v>0</v>
      </c>
      <c r="X546" s="258">
        <f>W546*H546</f>
        <v>0</v>
      </c>
      <c r="Y546" s="38"/>
      <c r="Z546" s="38"/>
      <c r="AA546" s="38"/>
      <c r="AB546" s="38"/>
      <c r="AC546" s="38"/>
      <c r="AD546" s="38"/>
      <c r="AE546" s="38"/>
      <c r="AR546" s="259" t="s">
        <v>247</v>
      </c>
      <c r="AT546" s="259" t="s">
        <v>466</v>
      </c>
      <c r="AU546" s="259" t="s">
        <v>137</v>
      </c>
      <c r="AY546" s="17" t="s">
        <v>163</v>
      </c>
      <c r="BE546" s="260">
        <f>IF(O546="základná",K546,0)</f>
        <v>0</v>
      </c>
      <c r="BF546" s="260">
        <f>IF(O546="znížená",K546,0)</f>
        <v>0</v>
      </c>
      <c r="BG546" s="260">
        <f>IF(O546="zákl. prenesená",K546,0)</f>
        <v>0</v>
      </c>
      <c r="BH546" s="260">
        <f>IF(O546="zníž. prenesená",K546,0)</f>
        <v>0</v>
      </c>
      <c r="BI546" s="260">
        <f>IF(O546="nulová",K546,0)</f>
        <v>0</v>
      </c>
      <c r="BJ546" s="17" t="s">
        <v>137</v>
      </c>
      <c r="BK546" s="261">
        <f>ROUND(P546*H546,3)</f>
        <v>0</v>
      </c>
      <c r="BL546" s="17" t="s">
        <v>206</v>
      </c>
      <c r="BM546" s="259" t="s">
        <v>849</v>
      </c>
    </row>
    <row r="547" s="2" customFormat="1" ht="37.8" customHeight="1">
      <c r="A547" s="38"/>
      <c r="B547" s="39"/>
      <c r="C547" s="295" t="s">
        <v>850</v>
      </c>
      <c r="D547" s="295" t="s">
        <v>466</v>
      </c>
      <c r="E547" s="296" t="s">
        <v>851</v>
      </c>
      <c r="F547" s="297" t="s">
        <v>852</v>
      </c>
      <c r="G547" s="298" t="s">
        <v>234</v>
      </c>
      <c r="H547" s="299">
        <v>1</v>
      </c>
      <c r="I547" s="300"/>
      <c r="J547" s="301"/>
      <c r="K547" s="299">
        <f>ROUND(P547*H547,3)</f>
        <v>0</v>
      </c>
      <c r="L547" s="301"/>
      <c r="M547" s="302"/>
      <c r="N547" s="303" t="s">
        <v>1</v>
      </c>
      <c r="O547" s="255" t="s">
        <v>41</v>
      </c>
      <c r="P547" s="256">
        <f>I547+J547</f>
        <v>0</v>
      </c>
      <c r="Q547" s="256">
        <f>ROUND(I547*H547,3)</f>
        <v>0</v>
      </c>
      <c r="R547" s="256">
        <f>ROUND(J547*H547,3)</f>
        <v>0</v>
      </c>
      <c r="S547" s="97"/>
      <c r="T547" s="257">
        <f>S547*H547</f>
        <v>0</v>
      </c>
      <c r="U547" s="257">
        <v>0</v>
      </c>
      <c r="V547" s="257">
        <f>U547*H547</f>
        <v>0</v>
      </c>
      <c r="W547" s="257">
        <v>0</v>
      </c>
      <c r="X547" s="258">
        <f>W547*H547</f>
        <v>0</v>
      </c>
      <c r="Y547" s="38"/>
      <c r="Z547" s="38"/>
      <c r="AA547" s="38"/>
      <c r="AB547" s="38"/>
      <c r="AC547" s="38"/>
      <c r="AD547" s="38"/>
      <c r="AE547" s="38"/>
      <c r="AR547" s="259" t="s">
        <v>247</v>
      </c>
      <c r="AT547" s="259" t="s">
        <v>466</v>
      </c>
      <c r="AU547" s="259" t="s">
        <v>137</v>
      </c>
      <c r="AY547" s="17" t="s">
        <v>163</v>
      </c>
      <c r="BE547" s="260">
        <f>IF(O547="základná",K547,0)</f>
        <v>0</v>
      </c>
      <c r="BF547" s="260">
        <f>IF(O547="znížená",K547,0)</f>
        <v>0</v>
      </c>
      <c r="BG547" s="260">
        <f>IF(O547="zákl. prenesená",K547,0)</f>
        <v>0</v>
      </c>
      <c r="BH547" s="260">
        <f>IF(O547="zníž. prenesená",K547,0)</f>
        <v>0</v>
      </c>
      <c r="BI547" s="260">
        <f>IF(O547="nulová",K547,0)</f>
        <v>0</v>
      </c>
      <c r="BJ547" s="17" t="s">
        <v>137</v>
      </c>
      <c r="BK547" s="261">
        <f>ROUND(P547*H547,3)</f>
        <v>0</v>
      </c>
      <c r="BL547" s="17" t="s">
        <v>206</v>
      </c>
      <c r="BM547" s="259" t="s">
        <v>853</v>
      </c>
    </row>
    <row r="548" s="2" customFormat="1" ht="44.25" customHeight="1">
      <c r="A548" s="38"/>
      <c r="B548" s="39"/>
      <c r="C548" s="295" t="s">
        <v>516</v>
      </c>
      <c r="D548" s="295" t="s">
        <v>466</v>
      </c>
      <c r="E548" s="296" t="s">
        <v>854</v>
      </c>
      <c r="F548" s="297" t="s">
        <v>855</v>
      </c>
      <c r="G548" s="298" t="s">
        <v>234</v>
      </c>
      <c r="H548" s="299">
        <v>22</v>
      </c>
      <c r="I548" s="300"/>
      <c r="J548" s="301"/>
      <c r="K548" s="299">
        <f>ROUND(P548*H548,3)</f>
        <v>0</v>
      </c>
      <c r="L548" s="301"/>
      <c r="M548" s="302"/>
      <c r="N548" s="303" t="s">
        <v>1</v>
      </c>
      <c r="O548" s="255" t="s">
        <v>41</v>
      </c>
      <c r="P548" s="256">
        <f>I548+J548</f>
        <v>0</v>
      </c>
      <c r="Q548" s="256">
        <f>ROUND(I548*H548,3)</f>
        <v>0</v>
      </c>
      <c r="R548" s="256">
        <f>ROUND(J548*H548,3)</f>
        <v>0</v>
      </c>
      <c r="S548" s="97"/>
      <c r="T548" s="257">
        <f>S548*H548</f>
        <v>0</v>
      </c>
      <c r="U548" s="257">
        <v>0</v>
      </c>
      <c r="V548" s="257">
        <f>U548*H548</f>
        <v>0</v>
      </c>
      <c r="W548" s="257">
        <v>0</v>
      </c>
      <c r="X548" s="258">
        <f>W548*H548</f>
        <v>0</v>
      </c>
      <c r="Y548" s="38"/>
      <c r="Z548" s="38"/>
      <c r="AA548" s="38"/>
      <c r="AB548" s="38"/>
      <c r="AC548" s="38"/>
      <c r="AD548" s="38"/>
      <c r="AE548" s="38"/>
      <c r="AR548" s="259" t="s">
        <v>247</v>
      </c>
      <c r="AT548" s="259" t="s">
        <v>466</v>
      </c>
      <c r="AU548" s="259" t="s">
        <v>137</v>
      </c>
      <c r="AY548" s="17" t="s">
        <v>163</v>
      </c>
      <c r="BE548" s="260">
        <f>IF(O548="základná",K548,0)</f>
        <v>0</v>
      </c>
      <c r="BF548" s="260">
        <f>IF(O548="znížená",K548,0)</f>
        <v>0</v>
      </c>
      <c r="BG548" s="260">
        <f>IF(O548="zákl. prenesená",K548,0)</f>
        <v>0</v>
      </c>
      <c r="BH548" s="260">
        <f>IF(O548="zníž. prenesená",K548,0)</f>
        <v>0</v>
      </c>
      <c r="BI548" s="260">
        <f>IF(O548="nulová",K548,0)</f>
        <v>0</v>
      </c>
      <c r="BJ548" s="17" t="s">
        <v>137</v>
      </c>
      <c r="BK548" s="261">
        <f>ROUND(P548*H548,3)</f>
        <v>0</v>
      </c>
      <c r="BL548" s="17" t="s">
        <v>206</v>
      </c>
      <c r="BM548" s="259" t="s">
        <v>856</v>
      </c>
    </row>
    <row r="549" s="2" customFormat="1" ht="37.8" customHeight="1">
      <c r="A549" s="38"/>
      <c r="B549" s="39"/>
      <c r="C549" s="295" t="s">
        <v>857</v>
      </c>
      <c r="D549" s="295" t="s">
        <v>466</v>
      </c>
      <c r="E549" s="296" t="s">
        <v>858</v>
      </c>
      <c r="F549" s="297" t="s">
        <v>859</v>
      </c>
      <c r="G549" s="298" t="s">
        <v>234</v>
      </c>
      <c r="H549" s="299">
        <v>1</v>
      </c>
      <c r="I549" s="300"/>
      <c r="J549" s="301"/>
      <c r="K549" s="299">
        <f>ROUND(P549*H549,3)</f>
        <v>0</v>
      </c>
      <c r="L549" s="301"/>
      <c r="M549" s="302"/>
      <c r="N549" s="303" t="s">
        <v>1</v>
      </c>
      <c r="O549" s="255" t="s">
        <v>41</v>
      </c>
      <c r="P549" s="256">
        <f>I549+J549</f>
        <v>0</v>
      </c>
      <c r="Q549" s="256">
        <f>ROUND(I549*H549,3)</f>
        <v>0</v>
      </c>
      <c r="R549" s="256">
        <f>ROUND(J549*H549,3)</f>
        <v>0</v>
      </c>
      <c r="S549" s="97"/>
      <c r="T549" s="257">
        <f>S549*H549</f>
        <v>0</v>
      </c>
      <c r="U549" s="257">
        <v>0</v>
      </c>
      <c r="V549" s="257">
        <f>U549*H549</f>
        <v>0</v>
      </c>
      <c r="W549" s="257">
        <v>0</v>
      </c>
      <c r="X549" s="258">
        <f>W549*H549</f>
        <v>0</v>
      </c>
      <c r="Y549" s="38"/>
      <c r="Z549" s="38"/>
      <c r="AA549" s="38"/>
      <c r="AB549" s="38"/>
      <c r="AC549" s="38"/>
      <c r="AD549" s="38"/>
      <c r="AE549" s="38"/>
      <c r="AR549" s="259" t="s">
        <v>247</v>
      </c>
      <c r="AT549" s="259" t="s">
        <v>466</v>
      </c>
      <c r="AU549" s="259" t="s">
        <v>137</v>
      </c>
      <c r="AY549" s="17" t="s">
        <v>163</v>
      </c>
      <c r="BE549" s="260">
        <f>IF(O549="základná",K549,0)</f>
        <v>0</v>
      </c>
      <c r="BF549" s="260">
        <f>IF(O549="znížená",K549,0)</f>
        <v>0</v>
      </c>
      <c r="BG549" s="260">
        <f>IF(O549="zákl. prenesená",K549,0)</f>
        <v>0</v>
      </c>
      <c r="BH549" s="260">
        <f>IF(O549="zníž. prenesená",K549,0)</f>
        <v>0</v>
      </c>
      <c r="BI549" s="260">
        <f>IF(O549="nulová",K549,0)</f>
        <v>0</v>
      </c>
      <c r="BJ549" s="17" t="s">
        <v>137</v>
      </c>
      <c r="BK549" s="261">
        <f>ROUND(P549*H549,3)</f>
        <v>0</v>
      </c>
      <c r="BL549" s="17" t="s">
        <v>206</v>
      </c>
      <c r="BM549" s="259" t="s">
        <v>860</v>
      </c>
    </row>
    <row r="550" s="2" customFormat="1" ht="37.8" customHeight="1">
      <c r="A550" s="38"/>
      <c r="B550" s="39"/>
      <c r="C550" s="295" t="s">
        <v>521</v>
      </c>
      <c r="D550" s="295" t="s">
        <v>466</v>
      </c>
      <c r="E550" s="296" t="s">
        <v>861</v>
      </c>
      <c r="F550" s="297" t="s">
        <v>862</v>
      </c>
      <c r="G550" s="298" t="s">
        <v>234</v>
      </c>
      <c r="H550" s="299">
        <v>1</v>
      </c>
      <c r="I550" s="300"/>
      <c r="J550" s="301"/>
      <c r="K550" s="299">
        <f>ROUND(P550*H550,3)</f>
        <v>0</v>
      </c>
      <c r="L550" s="301"/>
      <c r="M550" s="302"/>
      <c r="N550" s="303" t="s">
        <v>1</v>
      </c>
      <c r="O550" s="255" t="s">
        <v>41</v>
      </c>
      <c r="P550" s="256">
        <f>I550+J550</f>
        <v>0</v>
      </c>
      <c r="Q550" s="256">
        <f>ROUND(I550*H550,3)</f>
        <v>0</v>
      </c>
      <c r="R550" s="256">
        <f>ROUND(J550*H550,3)</f>
        <v>0</v>
      </c>
      <c r="S550" s="97"/>
      <c r="T550" s="257">
        <f>S550*H550</f>
        <v>0</v>
      </c>
      <c r="U550" s="257">
        <v>0</v>
      </c>
      <c r="V550" s="257">
        <f>U550*H550</f>
        <v>0</v>
      </c>
      <c r="W550" s="257">
        <v>0</v>
      </c>
      <c r="X550" s="258">
        <f>W550*H550</f>
        <v>0</v>
      </c>
      <c r="Y550" s="38"/>
      <c r="Z550" s="38"/>
      <c r="AA550" s="38"/>
      <c r="AB550" s="38"/>
      <c r="AC550" s="38"/>
      <c r="AD550" s="38"/>
      <c r="AE550" s="38"/>
      <c r="AR550" s="259" t="s">
        <v>247</v>
      </c>
      <c r="AT550" s="259" t="s">
        <v>466</v>
      </c>
      <c r="AU550" s="259" t="s">
        <v>137</v>
      </c>
      <c r="AY550" s="17" t="s">
        <v>163</v>
      </c>
      <c r="BE550" s="260">
        <f>IF(O550="základná",K550,0)</f>
        <v>0</v>
      </c>
      <c r="BF550" s="260">
        <f>IF(O550="znížená",K550,0)</f>
        <v>0</v>
      </c>
      <c r="BG550" s="260">
        <f>IF(O550="zákl. prenesená",K550,0)</f>
        <v>0</v>
      </c>
      <c r="BH550" s="260">
        <f>IF(O550="zníž. prenesená",K550,0)</f>
        <v>0</v>
      </c>
      <c r="BI550" s="260">
        <f>IF(O550="nulová",K550,0)</f>
        <v>0</v>
      </c>
      <c r="BJ550" s="17" t="s">
        <v>137</v>
      </c>
      <c r="BK550" s="261">
        <f>ROUND(P550*H550,3)</f>
        <v>0</v>
      </c>
      <c r="BL550" s="17" t="s">
        <v>206</v>
      </c>
      <c r="BM550" s="259" t="s">
        <v>863</v>
      </c>
    </row>
    <row r="551" s="2" customFormat="1" ht="37.8" customHeight="1">
      <c r="A551" s="38"/>
      <c r="B551" s="39"/>
      <c r="C551" s="295" t="s">
        <v>864</v>
      </c>
      <c r="D551" s="295" t="s">
        <v>466</v>
      </c>
      <c r="E551" s="296" t="s">
        <v>865</v>
      </c>
      <c r="F551" s="297" t="s">
        <v>866</v>
      </c>
      <c r="G551" s="298" t="s">
        <v>520</v>
      </c>
      <c r="H551" s="299">
        <v>207.71299999999999</v>
      </c>
      <c r="I551" s="300"/>
      <c r="J551" s="301"/>
      <c r="K551" s="299">
        <f>ROUND(P551*H551,3)</f>
        <v>0</v>
      </c>
      <c r="L551" s="301"/>
      <c r="M551" s="302"/>
      <c r="N551" s="303" t="s">
        <v>1</v>
      </c>
      <c r="O551" s="255" t="s">
        <v>41</v>
      </c>
      <c r="P551" s="256">
        <f>I551+J551</f>
        <v>0</v>
      </c>
      <c r="Q551" s="256">
        <f>ROUND(I551*H551,3)</f>
        <v>0</v>
      </c>
      <c r="R551" s="256">
        <f>ROUND(J551*H551,3)</f>
        <v>0</v>
      </c>
      <c r="S551" s="97"/>
      <c r="T551" s="257">
        <f>S551*H551</f>
        <v>0</v>
      </c>
      <c r="U551" s="257">
        <v>0</v>
      </c>
      <c r="V551" s="257">
        <f>U551*H551</f>
        <v>0</v>
      </c>
      <c r="W551" s="257">
        <v>0</v>
      </c>
      <c r="X551" s="258">
        <f>W551*H551</f>
        <v>0</v>
      </c>
      <c r="Y551" s="38"/>
      <c r="Z551" s="38"/>
      <c r="AA551" s="38"/>
      <c r="AB551" s="38"/>
      <c r="AC551" s="38"/>
      <c r="AD551" s="38"/>
      <c r="AE551" s="38"/>
      <c r="AR551" s="259" t="s">
        <v>247</v>
      </c>
      <c r="AT551" s="259" t="s">
        <v>466</v>
      </c>
      <c r="AU551" s="259" t="s">
        <v>137</v>
      </c>
      <c r="AY551" s="17" t="s">
        <v>163</v>
      </c>
      <c r="BE551" s="260">
        <f>IF(O551="základná",K551,0)</f>
        <v>0</v>
      </c>
      <c r="BF551" s="260">
        <f>IF(O551="znížená",K551,0)</f>
        <v>0</v>
      </c>
      <c r="BG551" s="260">
        <f>IF(O551="zákl. prenesená",K551,0)</f>
        <v>0</v>
      </c>
      <c r="BH551" s="260">
        <f>IF(O551="zníž. prenesená",K551,0)</f>
        <v>0</v>
      </c>
      <c r="BI551" s="260">
        <f>IF(O551="nulová",K551,0)</f>
        <v>0</v>
      </c>
      <c r="BJ551" s="17" t="s">
        <v>137</v>
      </c>
      <c r="BK551" s="261">
        <f>ROUND(P551*H551,3)</f>
        <v>0</v>
      </c>
      <c r="BL551" s="17" t="s">
        <v>206</v>
      </c>
      <c r="BM551" s="259" t="s">
        <v>867</v>
      </c>
    </row>
    <row r="552" s="13" customFormat="1">
      <c r="A552" s="13"/>
      <c r="B552" s="262"/>
      <c r="C552" s="263"/>
      <c r="D552" s="264" t="s">
        <v>170</v>
      </c>
      <c r="E552" s="263"/>
      <c r="F552" s="266" t="s">
        <v>868</v>
      </c>
      <c r="G552" s="263"/>
      <c r="H552" s="267">
        <v>207.71299999999999</v>
      </c>
      <c r="I552" s="268"/>
      <c r="J552" s="268"/>
      <c r="K552" s="263"/>
      <c r="L552" s="263"/>
      <c r="M552" s="269"/>
      <c r="N552" s="270"/>
      <c r="O552" s="271"/>
      <c r="P552" s="271"/>
      <c r="Q552" s="271"/>
      <c r="R552" s="271"/>
      <c r="S552" s="271"/>
      <c r="T552" s="271"/>
      <c r="U552" s="271"/>
      <c r="V552" s="271"/>
      <c r="W552" s="271"/>
      <c r="X552" s="272"/>
      <c r="Y552" s="13"/>
      <c r="Z552" s="13"/>
      <c r="AA552" s="13"/>
      <c r="AB552" s="13"/>
      <c r="AC552" s="13"/>
      <c r="AD552" s="13"/>
      <c r="AE552" s="13"/>
      <c r="AT552" s="273" t="s">
        <v>170</v>
      </c>
      <c r="AU552" s="273" t="s">
        <v>137</v>
      </c>
      <c r="AV552" s="13" t="s">
        <v>137</v>
      </c>
      <c r="AW552" s="13" t="s">
        <v>4</v>
      </c>
      <c r="AX552" s="13" t="s">
        <v>85</v>
      </c>
      <c r="AY552" s="273" t="s">
        <v>163</v>
      </c>
    </row>
    <row r="553" s="2" customFormat="1" ht="37.8" customHeight="1">
      <c r="A553" s="38"/>
      <c r="B553" s="39"/>
      <c r="C553" s="295" t="s">
        <v>525</v>
      </c>
      <c r="D553" s="295" t="s">
        <v>466</v>
      </c>
      <c r="E553" s="296" t="s">
        <v>869</v>
      </c>
      <c r="F553" s="297" t="s">
        <v>870</v>
      </c>
      <c r="G553" s="298" t="s">
        <v>520</v>
      </c>
      <c r="H553" s="299">
        <v>207.71299999999999</v>
      </c>
      <c r="I553" s="300"/>
      <c r="J553" s="301"/>
      <c r="K553" s="299">
        <f>ROUND(P553*H553,3)</f>
        <v>0</v>
      </c>
      <c r="L553" s="301"/>
      <c r="M553" s="302"/>
      <c r="N553" s="303" t="s">
        <v>1</v>
      </c>
      <c r="O553" s="255" t="s">
        <v>41</v>
      </c>
      <c r="P553" s="256">
        <f>I553+J553</f>
        <v>0</v>
      </c>
      <c r="Q553" s="256">
        <f>ROUND(I553*H553,3)</f>
        <v>0</v>
      </c>
      <c r="R553" s="256">
        <f>ROUND(J553*H553,3)</f>
        <v>0</v>
      </c>
      <c r="S553" s="97"/>
      <c r="T553" s="257">
        <f>S553*H553</f>
        <v>0</v>
      </c>
      <c r="U553" s="257">
        <v>0</v>
      </c>
      <c r="V553" s="257">
        <f>U553*H553</f>
        <v>0</v>
      </c>
      <c r="W553" s="257">
        <v>0</v>
      </c>
      <c r="X553" s="258">
        <f>W553*H553</f>
        <v>0</v>
      </c>
      <c r="Y553" s="38"/>
      <c r="Z553" s="38"/>
      <c r="AA553" s="38"/>
      <c r="AB553" s="38"/>
      <c r="AC553" s="38"/>
      <c r="AD553" s="38"/>
      <c r="AE553" s="38"/>
      <c r="AR553" s="259" t="s">
        <v>247</v>
      </c>
      <c r="AT553" s="259" t="s">
        <v>466</v>
      </c>
      <c r="AU553" s="259" t="s">
        <v>137</v>
      </c>
      <c r="AY553" s="17" t="s">
        <v>163</v>
      </c>
      <c r="BE553" s="260">
        <f>IF(O553="základná",K553,0)</f>
        <v>0</v>
      </c>
      <c r="BF553" s="260">
        <f>IF(O553="znížená",K553,0)</f>
        <v>0</v>
      </c>
      <c r="BG553" s="260">
        <f>IF(O553="zákl. prenesená",K553,0)</f>
        <v>0</v>
      </c>
      <c r="BH553" s="260">
        <f>IF(O553="zníž. prenesená",K553,0)</f>
        <v>0</v>
      </c>
      <c r="BI553" s="260">
        <f>IF(O553="nulová",K553,0)</f>
        <v>0</v>
      </c>
      <c r="BJ553" s="17" t="s">
        <v>137</v>
      </c>
      <c r="BK553" s="261">
        <f>ROUND(P553*H553,3)</f>
        <v>0</v>
      </c>
      <c r="BL553" s="17" t="s">
        <v>206</v>
      </c>
      <c r="BM553" s="259" t="s">
        <v>871</v>
      </c>
    </row>
    <row r="554" s="13" customFormat="1">
      <c r="A554" s="13"/>
      <c r="B554" s="262"/>
      <c r="C554" s="263"/>
      <c r="D554" s="264" t="s">
        <v>170</v>
      </c>
      <c r="E554" s="263"/>
      <c r="F554" s="266" t="s">
        <v>868</v>
      </c>
      <c r="G554" s="263"/>
      <c r="H554" s="267">
        <v>207.71299999999999</v>
      </c>
      <c r="I554" s="268"/>
      <c r="J554" s="268"/>
      <c r="K554" s="263"/>
      <c r="L554" s="263"/>
      <c r="M554" s="269"/>
      <c r="N554" s="270"/>
      <c r="O554" s="271"/>
      <c r="P554" s="271"/>
      <c r="Q554" s="271"/>
      <c r="R554" s="271"/>
      <c r="S554" s="271"/>
      <c r="T554" s="271"/>
      <c r="U554" s="271"/>
      <c r="V554" s="271"/>
      <c r="W554" s="271"/>
      <c r="X554" s="272"/>
      <c r="Y554" s="13"/>
      <c r="Z554" s="13"/>
      <c r="AA554" s="13"/>
      <c r="AB554" s="13"/>
      <c r="AC554" s="13"/>
      <c r="AD554" s="13"/>
      <c r="AE554" s="13"/>
      <c r="AT554" s="273" t="s">
        <v>170</v>
      </c>
      <c r="AU554" s="273" t="s">
        <v>137</v>
      </c>
      <c r="AV554" s="13" t="s">
        <v>137</v>
      </c>
      <c r="AW554" s="13" t="s">
        <v>4</v>
      </c>
      <c r="AX554" s="13" t="s">
        <v>85</v>
      </c>
      <c r="AY554" s="273" t="s">
        <v>163</v>
      </c>
    </row>
    <row r="555" s="2" customFormat="1" ht="37.8" customHeight="1">
      <c r="A555" s="38"/>
      <c r="B555" s="39"/>
      <c r="C555" s="247" t="s">
        <v>872</v>
      </c>
      <c r="D555" s="247" t="s">
        <v>165</v>
      </c>
      <c r="E555" s="248" t="s">
        <v>873</v>
      </c>
      <c r="F555" s="249" t="s">
        <v>874</v>
      </c>
      <c r="G555" s="250" t="s">
        <v>234</v>
      </c>
      <c r="H555" s="251">
        <v>1</v>
      </c>
      <c r="I555" s="252"/>
      <c r="J555" s="252"/>
      <c r="K555" s="251">
        <f>ROUND(P555*H555,3)</f>
        <v>0</v>
      </c>
      <c r="L555" s="253"/>
      <c r="M555" s="44"/>
      <c r="N555" s="254" t="s">
        <v>1</v>
      </c>
      <c r="O555" s="255" t="s">
        <v>41</v>
      </c>
      <c r="P555" s="256">
        <f>I555+J555</f>
        <v>0</v>
      </c>
      <c r="Q555" s="256">
        <f>ROUND(I555*H555,3)</f>
        <v>0</v>
      </c>
      <c r="R555" s="256">
        <f>ROUND(J555*H555,3)</f>
        <v>0</v>
      </c>
      <c r="S555" s="97"/>
      <c r="T555" s="257">
        <f>S555*H555</f>
        <v>0</v>
      </c>
      <c r="U555" s="257">
        <v>0</v>
      </c>
      <c r="V555" s="257">
        <f>U555*H555</f>
        <v>0</v>
      </c>
      <c r="W555" s="257">
        <v>0</v>
      </c>
      <c r="X555" s="258">
        <f>W555*H555</f>
        <v>0</v>
      </c>
      <c r="Y555" s="38"/>
      <c r="Z555" s="38"/>
      <c r="AA555" s="38"/>
      <c r="AB555" s="38"/>
      <c r="AC555" s="38"/>
      <c r="AD555" s="38"/>
      <c r="AE555" s="38"/>
      <c r="AR555" s="259" t="s">
        <v>206</v>
      </c>
      <c r="AT555" s="259" t="s">
        <v>165</v>
      </c>
      <c r="AU555" s="259" t="s">
        <v>137</v>
      </c>
      <c r="AY555" s="17" t="s">
        <v>163</v>
      </c>
      <c r="BE555" s="260">
        <f>IF(O555="základná",K555,0)</f>
        <v>0</v>
      </c>
      <c r="BF555" s="260">
        <f>IF(O555="znížená",K555,0)</f>
        <v>0</v>
      </c>
      <c r="BG555" s="260">
        <f>IF(O555="zákl. prenesená",K555,0)</f>
        <v>0</v>
      </c>
      <c r="BH555" s="260">
        <f>IF(O555="zníž. prenesená",K555,0)</f>
        <v>0</v>
      </c>
      <c r="BI555" s="260">
        <f>IF(O555="nulová",K555,0)</f>
        <v>0</v>
      </c>
      <c r="BJ555" s="17" t="s">
        <v>137</v>
      </c>
      <c r="BK555" s="261">
        <f>ROUND(P555*H555,3)</f>
        <v>0</v>
      </c>
      <c r="BL555" s="17" t="s">
        <v>206</v>
      </c>
      <c r="BM555" s="259" t="s">
        <v>875</v>
      </c>
    </row>
    <row r="556" s="2" customFormat="1" ht="33" customHeight="1">
      <c r="A556" s="38"/>
      <c r="B556" s="39"/>
      <c r="C556" s="295" t="s">
        <v>530</v>
      </c>
      <c r="D556" s="295" t="s">
        <v>466</v>
      </c>
      <c r="E556" s="296" t="s">
        <v>876</v>
      </c>
      <c r="F556" s="297" t="s">
        <v>877</v>
      </c>
      <c r="G556" s="298" t="s">
        <v>234</v>
      </c>
      <c r="H556" s="299">
        <v>1</v>
      </c>
      <c r="I556" s="300"/>
      <c r="J556" s="301"/>
      <c r="K556" s="299">
        <f>ROUND(P556*H556,3)</f>
        <v>0</v>
      </c>
      <c r="L556" s="301"/>
      <c r="M556" s="302"/>
      <c r="N556" s="303" t="s">
        <v>1</v>
      </c>
      <c r="O556" s="255" t="s">
        <v>41</v>
      </c>
      <c r="P556" s="256">
        <f>I556+J556</f>
        <v>0</v>
      </c>
      <c r="Q556" s="256">
        <f>ROUND(I556*H556,3)</f>
        <v>0</v>
      </c>
      <c r="R556" s="256">
        <f>ROUND(J556*H556,3)</f>
        <v>0</v>
      </c>
      <c r="S556" s="97"/>
      <c r="T556" s="257">
        <f>S556*H556</f>
        <v>0</v>
      </c>
      <c r="U556" s="257">
        <v>0</v>
      </c>
      <c r="V556" s="257">
        <f>U556*H556</f>
        <v>0</v>
      </c>
      <c r="W556" s="257">
        <v>0</v>
      </c>
      <c r="X556" s="258">
        <f>W556*H556</f>
        <v>0</v>
      </c>
      <c r="Y556" s="38"/>
      <c r="Z556" s="38"/>
      <c r="AA556" s="38"/>
      <c r="AB556" s="38"/>
      <c r="AC556" s="38"/>
      <c r="AD556" s="38"/>
      <c r="AE556" s="38"/>
      <c r="AR556" s="259" t="s">
        <v>247</v>
      </c>
      <c r="AT556" s="259" t="s">
        <v>466</v>
      </c>
      <c r="AU556" s="259" t="s">
        <v>137</v>
      </c>
      <c r="AY556" s="17" t="s">
        <v>163</v>
      </c>
      <c r="BE556" s="260">
        <f>IF(O556="základná",K556,0)</f>
        <v>0</v>
      </c>
      <c r="BF556" s="260">
        <f>IF(O556="znížená",K556,0)</f>
        <v>0</v>
      </c>
      <c r="BG556" s="260">
        <f>IF(O556="zákl. prenesená",K556,0)</f>
        <v>0</v>
      </c>
      <c r="BH556" s="260">
        <f>IF(O556="zníž. prenesená",K556,0)</f>
        <v>0</v>
      </c>
      <c r="BI556" s="260">
        <f>IF(O556="nulová",K556,0)</f>
        <v>0</v>
      </c>
      <c r="BJ556" s="17" t="s">
        <v>137</v>
      </c>
      <c r="BK556" s="261">
        <f>ROUND(P556*H556,3)</f>
        <v>0</v>
      </c>
      <c r="BL556" s="17" t="s">
        <v>206</v>
      </c>
      <c r="BM556" s="259" t="s">
        <v>878</v>
      </c>
    </row>
    <row r="557" s="2" customFormat="1" ht="16.5" customHeight="1">
      <c r="A557" s="38"/>
      <c r="B557" s="39"/>
      <c r="C557" s="295" t="s">
        <v>879</v>
      </c>
      <c r="D557" s="295" t="s">
        <v>466</v>
      </c>
      <c r="E557" s="296" t="s">
        <v>880</v>
      </c>
      <c r="F557" s="297" t="s">
        <v>881</v>
      </c>
      <c r="G557" s="298" t="s">
        <v>779</v>
      </c>
      <c r="H557" s="299">
        <v>1</v>
      </c>
      <c r="I557" s="300"/>
      <c r="J557" s="301"/>
      <c r="K557" s="299">
        <f>ROUND(P557*H557,3)</f>
        <v>0</v>
      </c>
      <c r="L557" s="301"/>
      <c r="M557" s="302"/>
      <c r="N557" s="303" t="s">
        <v>1</v>
      </c>
      <c r="O557" s="255" t="s">
        <v>41</v>
      </c>
      <c r="P557" s="256">
        <f>I557+J557</f>
        <v>0</v>
      </c>
      <c r="Q557" s="256">
        <f>ROUND(I557*H557,3)</f>
        <v>0</v>
      </c>
      <c r="R557" s="256">
        <f>ROUND(J557*H557,3)</f>
        <v>0</v>
      </c>
      <c r="S557" s="97"/>
      <c r="T557" s="257">
        <f>S557*H557</f>
        <v>0</v>
      </c>
      <c r="U557" s="257">
        <v>0</v>
      </c>
      <c r="V557" s="257">
        <f>U557*H557</f>
        <v>0</v>
      </c>
      <c r="W557" s="257">
        <v>0</v>
      </c>
      <c r="X557" s="258">
        <f>W557*H557</f>
        <v>0</v>
      </c>
      <c r="Y557" s="38"/>
      <c r="Z557" s="38"/>
      <c r="AA557" s="38"/>
      <c r="AB557" s="38"/>
      <c r="AC557" s="38"/>
      <c r="AD557" s="38"/>
      <c r="AE557" s="38"/>
      <c r="AR557" s="259" t="s">
        <v>247</v>
      </c>
      <c r="AT557" s="259" t="s">
        <v>466</v>
      </c>
      <c r="AU557" s="259" t="s">
        <v>137</v>
      </c>
      <c r="AY557" s="17" t="s">
        <v>163</v>
      </c>
      <c r="BE557" s="260">
        <f>IF(O557="základná",K557,0)</f>
        <v>0</v>
      </c>
      <c r="BF557" s="260">
        <f>IF(O557="znížená",K557,0)</f>
        <v>0</v>
      </c>
      <c r="BG557" s="260">
        <f>IF(O557="zákl. prenesená",K557,0)</f>
        <v>0</v>
      </c>
      <c r="BH557" s="260">
        <f>IF(O557="zníž. prenesená",K557,0)</f>
        <v>0</v>
      </c>
      <c r="BI557" s="260">
        <f>IF(O557="nulová",K557,0)</f>
        <v>0</v>
      </c>
      <c r="BJ557" s="17" t="s">
        <v>137</v>
      </c>
      <c r="BK557" s="261">
        <f>ROUND(P557*H557,3)</f>
        <v>0</v>
      </c>
      <c r="BL557" s="17" t="s">
        <v>206</v>
      </c>
      <c r="BM557" s="259" t="s">
        <v>882</v>
      </c>
    </row>
    <row r="558" s="2" customFormat="1" ht="24.15" customHeight="1">
      <c r="A558" s="38"/>
      <c r="B558" s="39"/>
      <c r="C558" s="295" t="s">
        <v>537</v>
      </c>
      <c r="D558" s="295" t="s">
        <v>466</v>
      </c>
      <c r="E558" s="296" t="s">
        <v>883</v>
      </c>
      <c r="F558" s="297" t="s">
        <v>884</v>
      </c>
      <c r="G558" s="298" t="s">
        <v>885</v>
      </c>
      <c r="H558" s="299">
        <v>1</v>
      </c>
      <c r="I558" s="300"/>
      <c r="J558" s="301"/>
      <c r="K558" s="299">
        <f>ROUND(P558*H558,3)</f>
        <v>0</v>
      </c>
      <c r="L558" s="301"/>
      <c r="M558" s="302"/>
      <c r="N558" s="303" t="s">
        <v>1</v>
      </c>
      <c r="O558" s="255" t="s">
        <v>41</v>
      </c>
      <c r="P558" s="256">
        <f>I558+J558</f>
        <v>0</v>
      </c>
      <c r="Q558" s="256">
        <f>ROUND(I558*H558,3)</f>
        <v>0</v>
      </c>
      <c r="R558" s="256">
        <f>ROUND(J558*H558,3)</f>
        <v>0</v>
      </c>
      <c r="S558" s="97"/>
      <c r="T558" s="257">
        <f>S558*H558</f>
        <v>0</v>
      </c>
      <c r="U558" s="257">
        <v>0</v>
      </c>
      <c r="V558" s="257">
        <f>U558*H558</f>
        <v>0</v>
      </c>
      <c r="W558" s="257">
        <v>0</v>
      </c>
      <c r="X558" s="258">
        <f>W558*H558</f>
        <v>0</v>
      </c>
      <c r="Y558" s="38"/>
      <c r="Z558" s="38"/>
      <c r="AA558" s="38"/>
      <c r="AB558" s="38"/>
      <c r="AC558" s="38"/>
      <c r="AD558" s="38"/>
      <c r="AE558" s="38"/>
      <c r="AR558" s="259" t="s">
        <v>247</v>
      </c>
      <c r="AT558" s="259" t="s">
        <v>466</v>
      </c>
      <c r="AU558" s="259" t="s">
        <v>137</v>
      </c>
      <c r="AY558" s="17" t="s">
        <v>163</v>
      </c>
      <c r="BE558" s="260">
        <f>IF(O558="základná",K558,0)</f>
        <v>0</v>
      </c>
      <c r="BF558" s="260">
        <f>IF(O558="znížená",K558,0)</f>
        <v>0</v>
      </c>
      <c r="BG558" s="260">
        <f>IF(O558="zákl. prenesená",K558,0)</f>
        <v>0</v>
      </c>
      <c r="BH558" s="260">
        <f>IF(O558="zníž. prenesená",K558,0)</f>
        <v>0</v>
      </c>
      <c r="BI558" s="260">
        <f>IF(O558="nulová",K558,0)</f>
        <v>0</v>
      </c>
      <c r="BJ558" s="17" t="s">
        <v>137</v>
      </c>
      <c r="BK558" s="261">
        <f>ROUND(P558*H558,3)</f>
        <v>0</v>
      </c>
      <c r="BL558" s="17" t="s">
        <v>206</v>
      </c>
      <c r="BM558" s="259" t="s">
        <v>886</v>
      </c>
    </row>
    <row r="559" s="2" customFormat="1" ht="37.8" customHeight="1">
      <c r="A559" s="38"/>
      <c r="B559" s="39"/>
      <c r="C559" s="247" t="s">
        <v>887</v>
      </c>
      <c r="D559" s="247" t="s">
        <v>165</v>
      </c>
      <c r="E559" s="248" t="s">
        <v>888</v>
      </c>
      <c r="F559" s="249" t="s">
        <v>889</v>
      </c>
      <c r="G559" s="250" t="s">
        <v>234</v>
      </c>
      <c r="H559" s="251">
        <v>12</v>
      </c>
      <c r="I559" s="252"/>
      <c r="J559" s="252"/>
      <c r="K559" s="251">
        <f>ROUND(P559*H559,3)</f>
        <v>0</v>
      </c>
      <c r="L559" s="253"/>
      <c r="M559" s="44"/>
      <c r="N559" s="254" t="s">
        <v>1</v>
      </c>
      <c r="O559" s="255" t="s">
        <v>41</v>
      </c>
      <c r="P559" s="256">
        <f>I559+J559</f>
        <v>0</v>
      </c>
      <c r="Q559" s="256">
        <f>ROUND(I559*H559,3)</f>
        <v>0</v>
      </c>
      <c r="R559" s="256">
        <f>ROUND(J559*H559,3)</f>
        <v>0</v>
      </c>
      <c r="S559" s="97"/>
      <c r="T559" s="257">
        <f>S559*H559</f>
        <v>0</v>
      </c>
      <c r="U559" s="257">
        <v>0</v>
      </c>
      <c r="V559" s="257">
        <f>U559*H559</f>
        <v>0</v>
      </c>
      <c r="W559" s="257">
        <v>0</v>
      </c>
      <c r="X559" s="258">
        <f>W559*H559</f>
        <v>0</v>
      </c>
      <c r="Y559" s="38"/>
      <c r="Z559" s="38"/>
      <c r="AA559" s="38"/>
      <c r="AB559" s="38"/>
      <c r="AC559" s="38"/>
      <c r="AD559" s="38"/>
      <c r="AE559" s="38"/>
      <c r="AR559" s="259" t="s">
        <v>206</v>
      </c>
      <c r="AT559" s="259" t="s">
        <v>165</v>
      </c>
      <c r="AU559" s="259" t="s">
        <v>137</v>
      </c>
      <c r="AY559" s="17" t="s">
        <v>163</v>
      </c>
      <c r="BE559" s="260">
        <f>IF(O559="základná",K559,0)</f>
        <v>0</v>
      </c>
      <c r="BF559" s="260">
        <f>IF(O559="znížená",K559,0)</f>
        <v>0</v>
      </c>
      <c r="BG559" s="260">
        <f>IF(O559="zákl. prenesená",K559,0)</f>
        <v>0</v>
      </c>
      <c r="BH559" s="260">
        <f>IF(O559="zníž. prenesená",K559,0)</f>
        <v>0</v>
      </c>
      <c r="BI559" s="260">
        <f>IF(O559="nulová",K559,0)</f>
        <v>0</v>
      </c>
      <c r="BJ559" s="17" t="s">
        <v>137</v>
      </c>
      <c r="BK559" s="261">
        <f>ROUND(P559*H559,3)</f>
        <v>0</v>
      </c>
      <c r="BL559" s="17" t="s">
        <v>206</v>
      </c>
      <c r="BM559" s="259" t="s">
        <v>890</v>
      </c>
    </row>
    <row r="560" s="2" customFormat="1" ht="33" customHeight="1">
      <c r="A560" s="38"/>
      <c r="B560" s="39"/>
      <c r="C560" s="295" t="s">
        <v>542</v>
      </c>
      <c r="D560" s="295" t="s">
        <v>466</v>
      </c>
      <c r="E560" s="296" t="s">
        <v>891</v>
      </c>
      <c r="F560" s="297" t="s">
        <v>892</v>
      </c>
      <c r="G560" s="298" t="s">
        <v>234</v>
      </c>
      <c r="H560" s="299">
        <v>12</v>
      </c>
      <c r="I560" s="300"/>
      <c r="J560" s="301"/>
      <c r="K560" s="299">
        <f>ROUND(P560*H560,3)</f>
        <v>0</v>
      </c>
      <c r="L560" s="301"/>
      <c r="M560" s="302"/>
      <c r="N560" s="303" t="s">
        <v>1</v>
      </c>
      <c r="O560" s="255" t="s">
        <v>41</v>
      </c>
      <c r="P560" s="256">
        <f>I560+J560</f>
        <v>0</v>
      </c>
      <c r="Q560" s="256">
        <f>ROUND(I560*H560,3)</f>
        <v>0</v>
      </c>
      <c r="R560" s="256">
        <f>ROUND(J560*H560,3)</f>
        <v>0</v>
      </c>
      <c r="S560" s="97"/>
      <c r="T560" s="257">
        <f>S560*H560</f>
        <v>0</v>
      </c>
      <c r="U560" s="257">
        <v>0</v>
      </c>
      <c r="V560" s="257">
        <f>U560*H560</f>
        <v>0</v>
      </c>
      <c r="W560" s="257">
        <v>0</v>
      </c>
      <c r="X560" s="258">
        <f>W560*H560</f>
        <v>0</v>
      </c>
      <c r="Y560" s="38"/>
      <c r="Z560" s="38"/>
      <c r="AA560" s="38"/>
      <c r="AB560" s="38"/>
      <c r="AC560" s="38"/>
      <c r="AD560" s="38"/>
      <c r="AE560" s="38"/>
      <c r="AR560" s="259" t="s">
        <v>247</v>
      </c>
      <c r="AT560" s="259" t="s">
        <v>466</v>
      </c>
      <c r="AU560" s="259" t="s">
        <v>137</v>
      </c>
      <c r="AY560" s="17" t="s">
        <v>163</v>
      </c>
      <c r="BE560" s="260">
        <f>IF(O560="základná",K560,0)</f>
        <v>0</v>
      </c>
      <c r="BF560" s="260">
        <f>IF(O560="znížená",K560,0)</f>
        <v>0</v>
      </c>
      <c r="BG560" s="260">
        <f>IF(O560="zákl. prenesená",K560,0)</f>
        <v>0</v>
      </c>
      <c r="BH560" s="260">
        <f>IF(O560="zníž. prenesená",K560,0)</f>
        <v>0</v>
      </c>
      <c r="BI560" s="260">
        <f>IF(O560="nulová",K560,0)</f>
        <v>0</v>
      </c>
      <c r="BJ560" s="17" t="s">
        <v>137</v>
      </c>
      <c r="BK560" s="261">
        <f>ROUND(P560*H560,3)</f>
        <v>0</v>
      </c>
      <c r="BL560" s="17" t="s">
        <v>206</v>
      </c>
      <c r="BM560" s="259" t="s">
        <v>893</v>
      </c>
    </row>
    <row r="561" s="2" customFormat="1" ht="37.8" customHeight="1">
      <c r="A561" s="38"/>
      <c r="B561" s="39"/>
      <c r="C561" s="295" t="s">
        <v>894</v>
      </c>
      <c r="D561" s="295" t="s">
        <v>466</v>
      </c>
      <c r="E561" s="296" t="s">
        <v>895</v>
      </c>
      <c r="F561" s="297" t="s">
        <v>896</v>
      </c>
      <c r="G561" s="298" t="s">
        <v>234</v>
      </c>
      <c r="H561" s="299">
        <v>8</v>
      </c>
      <c r="I561" s="300"/>
      <c r="J561" s="301"/>
      <c r="K561" s="299">
        <f>ROUND(P561*H561,3)</f>
        <v>0</v>
      </c>
      <c r="L561" s="301"/>
      <c r="M561" s="302"/>
      <c r="N561" s="303" t="s">
        <v>1</v>
      </c>
      <c r="O561" s="255" t="s">
        <v>41</v>
      </c>
      <c r="P561" s="256">
        <f>I561+J561</f>
        <v>0</v>
      </c>
      <c r="Q561" s="256">
        <f>ROUND(I561*H561,3)</f>
        <v>0</v>
      </c>
      <c r="R561" s="256">
        <f>ROUND(J561*H561,3)</f>
        <v>0</v>
      </c>
      <c r="S561" s="97"/>
      <c r="T561" s="257">
        <f>S561*H561</f>
        <v>0</v>
      </c>
      <c r="U561" s="257">
        <v>0</v>
      </c>
      <c r="V561" s="257">
        <f>U561*H561</f>
        <v>0</v>
      </c>
      <c r="W561" s="257">
        <v>0</v>
      </c>
      <c r="X561" s="258">
        <f>W561*H561</f>
        <v>0</v>
      </c>
      <c r="Y561" s="38"/>
      <c r="Z561" s="38"/>
      <c r="AA561" s="38"/>
      <c r="AB561" s="38"/>
      <c r="AC561" s="38"/>
      <c r="AD561" s="38"/>
      <c r="AE561" s="38"/>
      <c r="AR561" s="259" t="s">
        <v>247</v>
      </c>
      <c r="AT561" s="259" t="s">
        <v>466</v>
      </c>
      <c r="AU561" s="259" t="s">
        <v>137</v>
      </c>
      <c r="AY561" s="17" t="s">
        <v>163</v>
      </c>
      <c r="BE561" s="260">
        <f>IF(O561="základná",K561,0)</f>
        <v>0</v>
      </c>
      <c r="BF561" s="260">
        <f>IF(O561="znížená",K561,0)</f>
        <v>0</v>
      </c>
      <c r="BG561" s="260">
        <f>IF(O561="zákl. prenesená",K561,0)</f>
        <v>0</v>
      </c>
      <c r="BH561" s="260">
        <f>IF(O561="zníž. prenesená",K561,0)</f>
        <v>0</v>
      </c>
      <c r="BI561" s="260">
        <f>IF(O561="nulová",K561,0)</f>
        <v>0</v>
      </c>
      <c r="BJ561" s="17" t="s">
        <v>137</v>
      </c>
      <c r="BK561" s="261">
        <f>ROUND(P561*H561,3)</f>
        <v>0</v>
      </c>
      <c r="BL561" s="17" t="s">
        <v>206</v>
      </c>
      <c r="BM561" s="259" t="s">
        <v>897</v>
      </c>
    </row>
    <row r="562" s="2" customFormat="1" ht="24.15" customHeight="1">
      <c r="A562" s="38"/>
      <c r="B562" s="39"/>
      <c r="C562" s="295" t="s">
        <v>898</v>
      </c>
      <c r="D562" s="295" t="s">
        <v>466</v>
      </c>
      <c r="E562" s="296" t="s">
        <v>899</v>
      </c>
      <c r="F562" s="297" t="s">
        <v>900</v>
      </c>
      <c r="G562" s="298" t="s">
        <v>234</v>
      </c>
      <c r="H562" s="299">
        <v>1</v>
      </c>
      <c r="I562" s="300"/>
      <c r="J562" s="301"/>
      <c r="K562" s="299">
        <f>ROUND(P562*H562,3)</f>
        <v>0</v>
      </c>
      <c r="L562" s="301"/>
      <c r="M562" s="302"/>
      <c r="N562" s="303" t="s">
        <v>1</v>
      </c>
      <c r="O562" s="255" t="s">
        <v>41</v>
      </c>
      <c r="P562" s="256">
        <f>I562+J562</f>
        <v>0</v>
      </c>
      <c r="Q562" s="256">
        <f>ROUND(I562*H562,3)</f>
        <v>0</v>
      </c>
      <c r="R562" s="256">
        <f>ROUND(J562*H562,3)</f>
        <v>0</v>
      </c>
      <c r="S562" s="97"/>
      <c r="T562" s="257">
        <f>S562*H562</f>
        <v>0</v>
      </c>
      <c r="U562" s="257">
        <v>0</v>
      </c>
      <c r="V562" s="257">
        <f>U562*H562</f>
        <v>0</v>
      </c>
      <c r="W562" s="257">
        <v>0</v>
      </c>
      <c r="X562" s="258">
        <f>W562*H562</f>
        <v>0</v>
      </c>
      <c r="Y562" s="38"/>
      <c r="Z562" s="38"/>
      <c r="AA562" s="38"/>
      <c r="AB562" s="38"/>
      <c r="AC562" s="38"/>
      <c r="AD562" s="38"/>
      <c r="AE562" s="38"/>
      <c r="AR562" s="259" t="s">
        <v>247</v>
      </c>
      <c r="AT562" s="259" t="s">
        <v>466</v>
      </c>
      <c r="AU562" s="259" t="s">
        <v>137</v>
      </c>
      <c r="AY562" s="17" t="s">
        <v>163</v>
      </c>
      <c r="BE562" s="260">
        <f>IF(O562="základná",K562,0)</f>
        <v>0</v>
      </c>
      <c r="BF562" s="260">
        <f>IF(O562="znížená",K562,0)</f>
        <v>0</v>
      </c>
      <c r="BG562" s="260">
        <f>IF(O562="zákl. prenesená",K562,0)</f>
        <v>0</v>
      </c>
      <c r="BH562" s="260">
        <f>IF(O562="zníž. prenesená",K562,0)</f>
        <v>0</v>
      </c>
      <c r="BI562" s="260">
        <f>IF(O562="nulová",K562,0)</f>
        <v>0</v>
      </c>
      <c r="BJ562" s="17" t="s">
        <v>137</v>
      </c>
      <c r="BK562" s="261">
        <f>ROUND(P562*H562,3)</f>
        <v>0</v>
      </c>
      <c r="BL562" s="17" t="s">
        <v>206</v>
      </c>
      <c r="BM562" s="259" t="s">
        <v>901</v>
      </c>
    </row>
    <row r="563" s="2" customFormat="1" ht="24.15" customHeight="1">
      <c r="A563" s="38"/>
      <c r="B563" s="39"/>
      <c r="C563" s="295" t="s">
        <v>750</v>
      </c>
      <c r="D563" s="295" t="s">
        <v>466</v>
      </c>
      <c r="E563" s="296" t="s">
        <v>902</v>
      </c>
      <c r="F563" s="297" t="s">
        <v>903</v>
      </c>
      <c r="G563" s="298" t="s">
        <v>234</v>
      </c>
      <c r="H563" s="299">
        <v>2</v>
      </c>
      <c r="I563" s="300"/>
      <c r="J563" s="301"/>
      <c r="K563" s="299">
        <f>ROUND(P563*H563,3)</f>
        <v>0</v>
      </c>
      <c r="L563" s="301"/>
      <c r="M563" s="302"/>
      <c r="N563" s="303" t="s">
        <v>1</v>
      </c>
      <c r="O563" s="255" t="s">
        <v>41</v>
      </c>
      <c r="P563" s="256">
        <f>I563+J563</f>
        <v>0</v>
      </c>
      <c r="Q563" s="256">
        <f>ROUND(I563*H563,3)</f>
        <v>0</v>
      </c>
      <c r="R563" s="256">
        <f>ROUND(J563*H563,3)</f>
        <v>0</v>
      </c>
      <c r="S563" s="97"/>
      <c r="T563" s="257">
        <f>S563*H563</f>
        <v>0</v>
      </c>
      <c r="U563" s="257">
        <v>0</v>
      </c>
      <c r="V563" s="257">
        <f>U563*H563</f>
        <v>0</v>
      </c>
      <c r="W563" s="257">
        <v>0</v>
      </c>
      <c r="X563" s="258">
        <f>W563*H563</f>
        <v>0</v>
      </c>
      <c r="Y563" s="38"/>
      <c r="Z563" s="38"/>
      <c r="AA563" s="38"/>
      <c r="AB563" s="38"/>
      <c r="AC563" s="38"/>
      <c r="AD563" s="38"/>
      <c r="AE563" s="38"/>
      <c r="AR563" s="259" t="s">
        <v>247</v>
      </c>
      <c r="AT563" s="259" t="s">
        <v>466</v>
      </c>
      <c r="AU563" s="259" t="s">
        <v>137</v>
      </c>
      <c r="AY563" s="17" t="s">
        <v>163</v>
      </c>
      <c r="BE563" s="260">
        <f>IF(O563="základná",K563,0)</f>
        <v>0</v>
      </c>
      <c r="BF563" s="260">
        <f>IF(O563="znížená",K563,0)</f>
        <v>0</v>
      </c>
      <c r="BG563" s="260">
        <f>IF(O563="zákl. prenesená",K563,0)</f>
        <v>0</v>
      </c>
      <c r="BH563" s="260">
        <f>IF(O563="zníž. prenesená",K563,0)</f>
        <v>0</v>
      </c>
      <c r="BI563" s="260">
        <f>IF(O563="nulová",K563,0)</f>
        <v>0</v>
      </c>
      <c r="BJ563" s="17" t="s">
        <v>137</v>
      </c>
      <c r="BK563" s="261">
        <f>ROUND(P563*H563,3)</f>
        <v>0</v>
      </c>
      <c r="BL563" s="17" t="s">
        <v>206</v>
      </c>
      <c r="BM563" s="259" t="s">
        <v>904</v>
      </c>
    </row>
    <row r="564" s="2" customFormat="1" ht="37.8" customHeight="1">
      <c r="A564" s="38"/>
      <c r="B564" s="39"/>
      <c r="C564" s="295" t="s">
        <v>905</v>
      </c>
      <c r="D564" s="295" t="s">
        <v>466</v>
      </c>
      <c r="E564" s="296" t="s">
        <v>906</v>
      </c>
      <c r="F564" s="297" t="s">
        <v>907</v>
      </c>
      <c r="G564" s="298" t="s">
        <v>234</v>
      </c>
      <c r="H564" s="299">
        <v>1</v>
      </c>
      <c r="I564" s="300"/>
      <c r="J564" s="301"/>
      <c r="K564" s="299">
        <f>ROUND(P564*H564,3)</f>
        <v>0</v>
      </c>
      <c r="L564" s="301"/>
      <c r="M564" s="302"/>
      <c r="N564" s="303" t="s">
        <v>1</v>
      </c>
      <c r="O564" s="255" t="s">
        <v>41</v>
      </c>
      <c r="P564" s="256">
        <f>I564+J564</f>
        <v>0</v>
      </c>
      <c r="Q564" s="256">
        <f>ROUND(I564*H564,3)</f>
        <v>0</v>
      </c>
      <c r="R564" s="256">
        <f>ROUND(J564*H564,3)</f>
        <v>0</v>
      </c>
      <c r="S564" s="97"/>
      <c r="T564" s="257">
        <f>S564*H564</f>
        <v>0</v>
      </c>
      <c r="U564" s="257">
        <v>0</v>
      </c>
      <c r="V564" s="257">
        <f>U564*H564</f>
        <v>0</v>
      </c>
      <c r="W564" s="257">
        <v>0</v>
      </c>
      <c r="X564" s="258">
        <f>W564*H564</f>
        <v>0</v>
      </c>
      <c r="Y564" s="38"/>
      <c r="Z564" s="38"/>
      <c r="AA564" s="38"/>
      <c r="AB564" s="38"/>
      <c r="AC564" s="38"/>
      <c r="AD564" s="38"/>
      <c r="AE564" s="38"/>
      <c r="AR564" s="259" t="s">
        <v>247</v>
      </c>
      <c r="AT564" s="259" t="s">
        <v>466</v>
      </c>
      <c r="AU564" s="259" t="s">
        <v>137</v>
      </c>
      <c r="AY564" s="17" t="s">
        <v>163</v>
      </c>
      <c r="BE564" s="260">
        <f>IF(O564="základná",K564,0)</f>
        <v>0</v>
      </c>
      <c r="BF564" s="260">
        <f>IF(O564="znížená",K564,0)</f>
        <v>0</v>
      </c>
      <c r="BG564" s="260">
        <f>IF(O564="zákl. prenesená",K564,0)</f>
        <v>0</v>
      </c>
      <c r="BH564" s="260">
        <f>IF(O564="zníž. prenesená",K564,0)</f>
        <v>0</v>
      </c>
      <c r="BI564" s="260">
        <f>IF(O564="nulová",K564,0)</f>
        <v>0</v>
      </c>
      <c r="BJ564" s="17" t="s">
        <v>137</v>
      </c>
      <c r="BK564" s="261">
        <f>ROUND(P564*H564,3)</f>
        <v>0</v>
      </c>
      <c r="BL564" s="17" t="s">
        <v>206</v>
      </c>
      <c r="BM564" s="259" t="s">
        <v>908</v>
      </c>
    </row>
    <row r="565" s="2" customFormat="1" ht="37.8" customHeight="1">
      <c r="A565" s="38"/>
      <c r="B565" s="39"/>
      <c r="C565" s="247" t="s">
        <v>546</v>
      </c>
      <c r="D565" s="247" t="s">
        <v>165</v>
      </c>
      <c r="E565" s="248" t="s">
        <v>909</v>
      </c>
      <c r="F565" s="249" t="s">
        <v>910</v>
      </c>
      <c r="G565" s="250" t="s">
        <v>234</v>
      </c>
      <c r="H565" s="251">
        <v>1</v>
      </c>
      <c r="I565" s="252"/>
      <c r="J565" s="252"/>
      <c r="K565" s="251">
        <f>ROUND(P565*H565,3)</f>
        <v>0</v>
      </c>
      <c r="L565" s="253"/>
      <c r="M565" s="44"/>
      <c r="N565" s="254" t="s">
        <v>1</v>
      </c>
      <c r="O565" s="255" t="s">
        <v>41</v>
      </c>
      <c r="P565" s="256">
        <f>I565+J565</f>
        <v>0</v>
      </c>
      <c r="Q565" s="256">
        <f>ROUND(I565*H565,3)</f>
        <v>0</v>
      </c>
      <c r="R565" s="256">
        <f>ROUND(J565*H565,3)</f>
        <v>0</v>
      </c>
      <c r="S565" s="97"/>
      <c r="T565" s="257">
        <f>S565*H565</f>
        <v>0</v>
      </c>
      <c r="U565" s="257">
        <v>0</v>
      </c>
      <c r="V565" s="257">
        <f>U565*H565</f>
        <v>0</v>
      </c>
      <c r="W565" s="257">
        <v>0</v>
      </c>
      <c r="X565" s="258">
        <f>W565*H565</f>
        <v>0</v>
      </c>
      <c r="Y565" s="38"/>
      <c r="Z565" s="38"/>
      <c r="AA565" s="38"/>
      <c r="AB565" s="38"/>
      <c r="AC565" s="38"/>
      <c r="AD565" s="38"/>
      <c r="AE565" s="38"/>
      <c r="AR565" s="259" t="s">
        <v>206</v>
      </c>
      <c r="AT565" s="259" t="s">
        <v>165</v>
      </c>
      <c r="AU565" s="259" t="s">
        <v>137</v>
      </c>
      <c r="AY565" s="17" t="s">
        <v>163</v>
      </c>
      <c r="BE565" s="260">
        <f>IF(O565="základná",K565,0)</f>
        <v>0</v>
      </c>
      <c r="BF565" s="260">
        <f>IF(O565="znížená",K565,0)</f>
        <v>0</v>
      </c>
      <c r="BG565" s="260">
        <f>IF(O565="zákl. prenesená",K565,0)</f>
        <v>0</v>
      </c>
      <c r="BH565" s="260">
        <f>IF(O565="zníž. prenesená",K565,0)</f>
        <v>0</v>
      </c>
      <c r="BI565" s="260">
        <f>IF(O565="nulová",K565,0)</f>
        <v>0</v>
      </c>
      <c r="BJ565" s="17" t="s">
        <v>137</v>
      </c>
      <c r="BK565" s="261">
        <f>ROUND(P565*H565,3)</f>
        <v>0</v>
      </c>
      <c r="BL565" s="17" t="s">
        <v>206</v>
      </c>
      <c r="BM565" s="259" t="s">
        <v>911</v>
      </c>
    </row>
    <row r="566" s="2" customFormat="1" ht="37.8" customHeight="1">
      <c r="A566" s="38"/>
      <c r="B566" s="39"/>
      <c r="C566" s="295" t="s">
        <v>912</v>
      </c>
      <c r="D566" s="295" t="s">
        <v>466</v>
      </c>
      <c r="E566" s="296" t="s">
        <v>913</v>
      </c>
      <c r="F566" s="297" t="s">
        <v>914</v>
      </c>
      <c r="G566" s="298" t="s">
        <v>234</v>
      </c>
      <c r="H566" s="299">
        <v>1</v>
      </c>
      <c r="I566" s="300"/>
      <c r="J566" s="301"/>
      <c r="K566" s="299">
        <f>ROUND(P566*H566,3)</f>
        <v>0</v>
      </c>
      <c r="L566" s="301"/>
      <c r="M566" s="302"/>
      <c r="N566" s="303" t="s">
        <v>1</v>
      </c>
      <c r="O566" s="255" t="s">
        <v>41</v>
      </c>
      <c r="P566" s="256">
        <f>I566+J566</f>
        <v>0</v>
      </c>
      <c r="Q566" s="256">
        <f>ROUND(I566*H566,3)</f>
        <v>0</v>
      </c>
      <c r="R566" s="256">
        <f>ROUND(J566*H566,3)</f>
        <v>0</v>
      </c>
      <c r="S566" s="97"/>
      <c r="T566" s="257">
        <f>S566*H566</f>
        <v>0</v>
      </c>
      <c r="U566" s="257">
        <v>0</v>
      </c>
      <c r="V566" s="257">
        <f>U566*H566</f>
        <v>0</v>
      </c>
      <c r="W566" s="257">
        <v>0</v>
      </c>
      <c r="X566" s="258">
        <f>W566*H566</f>
        <v>0</v>
      </c>
      <c r="Y566" s="38"/>
      <c r="Z566" s="38"/>
      <c r="AA566" s="38"/>
      <c r="AB566" s="38"/>
      <c r="AC566" s="38"/>
      <c r="AD566" s="38"/>
      <c r="AE566" s="38"/>
      <c r="AR566" s="259" t="s">
        <v>247</v>
      </c>
      <c r="AT566" s="259" t="s">
        <v>466</v>
      </c>
      <c r="AU566" s="259" t="s">
        <v>137</v>
      </c>
      <c r="AY566" s="17" t="s">
        <v>163</v>
      </c>
      <c r="BE566" s="260">
        <f>IF(O566="základná",K566,0)</f>
        <v>0</v>
      </c>
      <c r="BF566" s="260">
        <f>IF(O566="znížená",K566,0)</f>
        <v>0</v>
      </c>
      <c r="BG566" s="260">
        <f>IF(O566="zákl. prenesená",K566,0)</f>
        <v>0</v>
      </c>
      <c r="BH566" s="260">
        <f>IF(O566="zníž. prenesená",K566,0)</f>
        <v>0</v>
      </c>
      <c r="BI566" s="260">
        <f>IF(O566="nulová",K566,0)</f>
        <v>0</v>
      </c>
      <c r="BJ566" s="17" t="s">
        <v>137</v>
      </c>
      <c r="BK566" s="261">
        <f>ROUND(P566*H566,3)</f>
        <v>0</v>
      </c>
      <c r="BL566" s="17" t="s">
        <v>206</v>
      </c>
      <c r="BM566" s="259" t="s">
        <v>915</v>
      </c>
    </row>
    <row r="567" s="2" customFormat="1" ht="16.5" customHeight="1">
      <c r="A567" s="38"/>
      <c r="B567" s="39"/>
      <c r="C567" s="295" t="s">
        <v>551</v>
      </c>
      <c r="D567" s="295" t="s">
        <v>466</v>
      </c>
      <c r="E567" s="296" t="s">
        <v>916</v>
      </c>
      <c r="F567" s="297" t="s">
        <v>917</v>
      </c>
      <c r="G567" s="298" t="s">
        <v>918</v>
      </c>
      <c r="H567" s="299">
        <v>115</v>
      </c>
      <c r="I567" s="300"/>
      <c r="J567" s="301"/>
      <c r="K567" s="299">
        <f>ROUND(P567*H567,3)</f>
        <v>0</v>
      </c>
      <c r="L567" s="301"/>
      <c r="M567" s="302"/>
      <c r="N567" s="303" t="s">
        <v>1</v>
      </c>
      <c r="O567" s="255" t="s">
        <v>41</v>
      </c>
      <c r="P567" s="256">
        <f>I567+J567</f>
        <v>0</v>
      </c>
      <c r="Q567" s="256">
        <f>ROUND(I567*H567,3)</f>
        <v>0</v>
      </c>
      <c r="R567" s="256">
        <f>ROUND(J567*H567,3)</f>
        <v>0</v>
      </c>
      <c r="S567" s="97"/>
      <c r="T567" s="257">
        <f>S567*H567</f>
        <v>0</v>
      </c>
      <c r="U567" s="257">
        <v>0</v>
      </c>
      <c r="V567" s="257">
        <f>U567*H567</f>
        <v>0</v>
      </c>
      <c r="W567" s="257">
        <v>0</v>
      </c>
      <c r="X567" s="258">
        <f>W567*H567</f>
        <v>0</v>
      </c>
      <c r="Y567" s="38"/>
      <c r="Z567" s="38"/>
      <c r="AA567" s="38"/>
      <c r="AB567" s="38"/>
      <c r="AC567" s="38"/>
      <c r="AD567" s="38"/>
      <c r="AE567" s="38"/>
      <c r="AR567" s="259" t="s">
        <v>247</v>
      </c>
      <c r="AT567" s="259" t="s">
        <v>466</v>
      </c>
      <c r="AU567" s="259" t="s">
        <v>137</v>
      </c>
      <c r="AY567" s="17" t="s">
        <v>163</v>
      </c>
      <c r="BE567" s="260">
        <f>IF(O567="základná",K567,0)</f>
        <v>0</v>
      </c>
      <c r="BF567" s="260">
        <f>IF(O567="znížená",K567,0)</f>
        <v>0</v>
      </c>
      <c r="BG567" s="260">
        <f>IF(O567="zákl. prenesená",K567,0)</f>
        <v>0</v>
      </c>
      <c r="BH567" s="260">
        <f>IF(O567="zníž. prenesená",K567,0)</f>
        <v>0</v>
      </c>
      <c r="BI567" s="260">
        <f>IF(O567="nulová",K567,0)</f>
        <v>0</v>
      </c>
      <c r="BJ567" s="17" t="s">
        <v>137</v>
      </c>
      <c r="BK567" s="261">
        <f>ROUND(P567*H567,3)</f>
        <v>0</v>
      </c>
      <c r="BL567" s="17" t="s">
        <v>206</v>
      </c>
      <c r="BM567" s="259" t="s">
        <v>919</v>
      </c>
    </row>
    <row r="568" s="2" customFormat="1" ht="24.15" customHeight="1">
      <c r="A568" s="38"/>
      <c r="B568" s="39"/>
      <c r="C568" s="247" t="s">
        <v>920</v>
      </c>
      <c r="D568" s="247" t="s">
        <v>165</v>
      </c>
      <c r="E568" s="248" t="s">
        <v>921</v>
      </c>
      <c r="F568" s="249" t="s">
        <v>922</v>
      </c>
      <c r="G568" s="250" t="s">
        <v>195</v>
      </c>
      <c r="H568" s="251">
        <v>3.3140000000000001</v>
      </c>
      <c r="I568" s="252"/>
      <c r="J568" s="252"/>
      <c r="K568" s="251">
        <f>ROUND(P568*H568,3)</f>
        <v>0</v>
      </c>
      <c r="L568" s="253"/>
      <c r="M568" s="44"/>
      <c r="N568" s="254" t="s">
        <v>1</v>
      </c>
      <c r="O568" s="255" t="s">
        <v>41</v>
      </c>
      <c r="P568" s="256">
        <f>I568+J568</f>
        <v>0</v>
      </c>
      <c r="Q568" s="256">
        <f>ROUND(I568*H568,3)</f>
        <v>0</v>
      </c>
      <c r="R568" s="256">
        <f>ROUND(J568*H568,3)</f>
        <v>0</v>
      </c>
      <c r="S568" s="97"/>
      <c r="T568" s="257">
        <f>S568*H568</f>
        <v>0</v>
      </c>
      <c r="U568" s="257">
        <v>0</v>
      </c>
      <c r="V568" s="257">
        <f>U568*H568</f>
        <v>0</v>
      </c>
      <c r="W568" s="257">
        <v>0</v>
      </c>
      <c r="X568" s="258">
        <f>W568*H568</f>
        <v>0</v>
      </c>
      <c r="Y568" s="38"/>
      <c r="Z568" s="38"/>
      <c r="AA568" s="38"/>
      <c r="AB568" s="38"/>
      <c r="AC568" s="38"/>
      <c r="AD568" s="38"/>
      <c r="AE568" s="38"/>
      <c r="AR568" s="259" t="s">
        <v>206</v>
      </c>
      <c r="AT568" s="259" t="s">
        <v>165</v>
      </c>
      <c r="AU568" s="259" t="s">
        <v>137</v>
      </c>
      <c r="AY568" s="17" t="s">
        <v>163</v>
      </c>
      <c r="BE568" s="260">
        <f>IF(O568="základná",K568,0)</f>
        <v>0</v>
      </c>
      <c r="BF568" s="260">
        <f>IF(O568="znížená",K568,0)</f>
        <v>0</v>
      </c>
      <c r="BG568" s="260">
        <f>IF(O568="zákl. prenesená",K568,0)</f>
        <v>0</v>
      </c>
      <c r="BH568" s="260">
        <f>IF(O568="zníž. prenesená",K568,0)</f>
        <v>0</v>
      </c>
      <c r="BI568" s="260">
        <f>IF(O568="nulová",K568,0)</f>
        <v>0</v>
      </c>
      <c r="BJ568" s="17" t="s">
        <v>137</v>
      </c>
      <c r="BK568" s="261">
        <f>ROUND(P568*H568,3)</f>
        <v>0</v>
      </c>
      <c r="BL568" s="17" t="s">
        <v>206</v>
      </c>
      <c r="BM568" s="259" t="s">
        <v>923</v>
      </c>
    </row>
    <row r="569" s="12" customFormat="1" ht="22.8" customHeight="1">
      <c r="A569" s="12"/>
      <c r="B569" s="230"/>
      <c r="C569" s="231"/>
      <c r="D569" s="232" t="s">
        <v>76</v>
      </c>
      <c r="E569" s="245" t="s">
        <v>924</v>
      </c>
      <c r="F569" s="245" t="s">
        <v>925</v>
      </c>
      <c r="G569" s="231"/>
      <c r="H569" s="231"/>
      <c r="I569" s="234"/>
      <c r="J569" s="234"/>
      <c r="K569" s="246">
        <f>BK569</f>
        <v>0</v>
      </c>
      <c r="L569" s="231"/>
      <c r="M569" s="236"/>
      <c r="N569" s="237"/>
      <c r="O569" s="238"/>
      <c r="P569" s="238"/>
      <c r="Q569" s="239">
        <f>SUM(Q570:Q605)</f>
        <v>0</v>
      </c>
      <c r="R569" s="239">
        <f>SUM(R570:R605)</f>
        <v>0</v>
      </c>
      <c r="S569" s="238"/>
      <c r="T569" s="240">
        <f>SUM(T570:T605)</f>
        <v>0</v>
      </c>
      <c r="U569" s="238"/>
      <c r="V569" s="240">
        <f>SUM(V570:V605)</f>
        <v>0</v>
      </c>
      <c r="W569" s="238"/>
      <c r="X569" s="241">
        <f>SUM(X570:X605)</f>
        <v>0</v>
      </c>
      <c r="Y569" s="12"/>
      <c r="Z569" s="12"/>
      <c r="AA569" s="12"/>
      <c r="AB569" s="12"/>
      <c r="AC569" s="12"/>
      <c r="AD569" s="12"/>
      <c r="AE569" s="12"/>
      <c r="AR569" s="242" t="s">
        <v>137</v>
      </c>
      <c r="AT569" s="243" t="s">
        <v>76</v>
      </c>
      <c r="AU569" s="243" t="s">
        <v>85</v>
      </c>
      <c r="AY569" s="242" t="s">
        <v>163</v>
      </c>
      <c r="BK569" s="244">
        <f>SUM(BK570:BK605)</f>
        <v>0</v>
      </c>
    </row>
    <row r="570" s="2" customFormat="1" ht="24.15" customHeight="1">
      <c r="A570" s="38"/>
      <c r="B570" s="39"/>
      <c r="C570" s="247" t="s">
        <v>573</v>
      </c>
      <c r="D570" s="247" t="s">
        <v>165</v>
      </c>
      <c r="E570" s="248" t="s">
        <v>926</v>
      </c>
      <c r="F570" s="249" t="s">
        <v>927</v>
      </c>
      <c r="G570" s="250" t="s">
        <v>710</v>
      </c>
      <c r="H570" s="251">
        <v>18.370000000000001</v>
      </c>
      <c r="I570" s="252"/>
      <c r="J570" s="252"/>
      <c r="K570" s="251">
        <f>ROUND(P570*H570,3)</f>
        <v>0</v>
      </c>
      <c r="L570" s="253"/>
      <c r="M570" s="44"/>
      <c r="N570" s="254" t="s">
        <v>1</v>
      </c>
      <c r="O570" s="255" t="s">
        <v>41</v>
      </c>
      <c r="P570" s="256">
        <f>I570+J570</f>
        <v>0</v>
      </c>
      <c r="Q570" s="256">
        <f>ROUND(I570*H570,3)</f>
        <v>0</v>
      </c>
      <c r="R570" s="256">
        <f>ROUND(J570*H570,3)</f>
        <v>0</v>
      </c>
      <c r="S570" s="97"/>
      <c r="T570" s="257">
        <f>S570*H570</f>
        <v>0</v>
      </c>
      <c r="U570" s="257">
        <v>0</v>
      </c>
      <c r="V570" s="257">
        <f>U570*H570</f>
        <v>0</v>
      </c>
      <c r="W570" s="257">
        <v>0</v>
      </c>
      <c r="X570" s="258">
        <f>W570*H570</f>
        <v>0</v>
      </c>
      <c r="Y570" s="38"/>
      <c r="Z570" s="38"/>
      <c r="AA570" s="38"/>
      <c r="AB570" s="38"/>
      <c r="AC570" s="38"/>
      <c r="AD570" s="38"/>
      <c r="AE570" s="38"/>
      <c r="AR570" s="259" t="s">
        <v>206</v>
      </c>
      <c r="AT570" s="259" t="s">
        <v>165</v>
      </c>
      <c r="AU570" s="259" t="s">
        <v>137</v>
      </c>
      <c r="AY570" s="17" t="s">
        <v>163</v>
      </c>
      <c r="BE570" s="260">
        <f>IF(O570="základná",K570,0)</f>
        <v>0</v>
      </c>
      <c r="BF570" s="260">
        <f>IF(O570="znížená",K570,0)</f>
        <v>0</v>
      </c>
      <c r="BG570" s="260">
        <f>IF(O570="zákl. prenesená",K570,0)</f>
        <v>0</v>
      </c>
      <c r="BH570" s="260">
        <f>IF(O570="zníž. prenesená",K570,0)</f>
        <v>0</v>
      </c>
      <c r="BI570" s="260">
        <f>IF(O570="nulová",K570,0)</f>
        <v>0</v>
      </c>
      <c r="BJ570" s="17" t="s">
        <v>137</v>
      </c>
      <c r="BK570" s="261">
        <f>ROUND(P570*H570,3)</f>
        <v>0</v>
      </c>
      <c r="BL570" s="17" t="s">
        <v>206</v>
      </c>
      <c r="BM570" s="259" t="s">
        <v>928</v>
      </c>
    </row>
    <row r="571" s="13" customFormat="1">
      <c r="A571" s="13"/>
      <c r="B571" s="262"/>
      <c r="C571" s="263"/>
      <c r="D571" s="264" t="s">
        <v>170</v>
      </c>
      <c r="E571" s="265" t="s">
        <v>1</v>
      </c>
      <c r="F571" s="266" t="s">
        <v>929</v>
      </c>
      <c r="G571" s="263"/>
      <c r="H571" s="267">
        <v>18.370000000000001</v>
      </c>
      <c r="I571" s="268"/>
      <c r="J571" s="268"/>
      <c r="K571" s="263"/>
      <c r="L571" s="263"/>
      <c r="M571" s="269"/>
      <c r="N571" s="270"/>
      <c r="O571" s="271"/>
      <c r="P571" s="271"/>
      <c r="Q571" s="271"/>
      <c r="R571" s="271"/>
      <c r="S571" s="271"/>
      <c r="T571" s="271"/>
      <c r="U571" s="271"/>
      <c r="V571" s="271"/>
      <c r="W571" s="271"/>
      <c r="X571" s="272"/>
      <c r="Y571" s="13"/>
      <c r="Z571" s="13"/>
      <c r="AA571" s="13"/>
      <c r="AB571" s="13"/>
      <c r="AC571" s="13"/>
      <c r="AD571" s="13"/>
      <c r="AE571" s="13"/>
      <c r="AT571" s="273" t="s">
        <v>170</v>
      </c>
      <c r="AU571" s="273" t="s">
        <v>137</v>
      </c>
      <c r="AV571" s="13" t="s">
        <v>137</v>
      </c>
      <c r="AW571" s="13" t="s">
        <v>5</v>
      </c>
      <c r="AX571" s="13" t="s">
        <v>77</v>
      </c>
      <c r="AY571" s="273" t="s">
        <v>163</v>
      </c>
    </row>
    <row r="572" s="14" customFormat="1">
      <c r="A572" s="14"/>
      <c r="B572" s="274"/>
      <c r="C572" s="275"/>
      <c r="D572" s="264" t="s">
        <v>170</v>
      </c>
      <c r="E572" s="276" t="s">
        <v>1</v>
      </c>
      <c r="F572" s="277" t="s">
        <v>173</v>
      </c>
      <c r="G572" s="275"/>
      <c r="H572" s="278">
        <v>18.370000000000001</v>
      </c>
      <c r="I572" s="279"/>
      <c r="J572" s="279"/>
      <c r="K572" s="275"/>
      <c r="L572" s="275"/>
      <c r="M572" s="280"/>
      <c r="N572" s="281"/>
      <c r="O572" s="282"/>
      <c r="P572" s="282"/>
      <c r="Q572" s="282"/>
      <c r="R572" s="282"/>
      <c r="S572" s="282"/>
      <c r="T572" s="282"/>
      <c r="U572" s="282"/>
      <c r="V572" s="282"/>
      <c r="W572" s="282"/>
      <c r="X572" s="283"/>
      <c r="Y572" s="14"/>
      <c r="Z572" s="14"/>
      <c r="AA572" s="14"/>
      <c r="AB572" s="14"/>
      <c r="AC572" s="14"/>
      <c r="AD572" s="14"/>
      <c r="AE572" s="14"/>
      <c r="AT572" s="284" t="s">
        <v>170</v>
      </c>
      <c r="AU572" s="284" t="s">
        <v>137</v>
      </c>
      <c r="AV572" s="14" t="s">
        <v>169</v>
      </c>
      <c r="AW572" s="14" t="s">
        <v>5</v>
      </c>
      <c r="AX572" s="14" t="s">
        <v>85</v>
      </c>
      <c r="AY572" s="284" t="s">
        <v>163</v>
      </c>
    </row>
    <row r="573" s="2" customFormat="1" ht="24.15" customHeight="1">
      <c r="A573" s="38"/>
      <c r="B573" s="39"/>
      <c r="C573" s="295" t="s">
        <v>930</v>
      </c>
      <c r="D573" s="295" t="s">
        <v>466</v>
      </c>
      <c r="E573" s="296" t="s">
        <v>931</v>
      </c>
      <c r="F573" s="297" t="s">
        <v>932</v>
      </c>
      <c r="G573" s="298" t="s">
        <v>520</v>
      </c>
      <c r="H573" s="299">
        <v>8.3499999999999996</v>
      </c>
      <c r="I573" s="300"/>
      <c r="J573" s="301"/>
      <c r="K573" s="299">
        <f>ROUND(P573*H573,3)</f>
        <v>0</v>
      </c>
      <c r="L573" s="301"/>
      <c r="M573" s="302"/>
      <c r="N573" s="303" t="s">
        <v>1</v>
      </c>
      <c r="O573" s="255" t="s">
        <v>41</v>
      </c>
      <c r="P573" s="256">
        <f>I573+J573</f>
        <v>0</v>
      </c>
      <c r="Q573" s="256">
        <f>ROUND(I573*H573,3)</f>
        <v>0</v>
      </c>
      <c r="R573" s="256">
        <f>ROUND(J573*H573,3)</f>
        <v>0</v>
      </c>
      <c r="S573" s="97"/>
      <c r="T573" s="257">
        <f>S573*H573</f>
        <v>0</v>
      </c>
      <c r="U573" s="257">
        <v>0</v>
      </c>
      <c r="V573" s="257">
        <f>U573*H573</f>
        <v>0</v>
      </c>
      <c r="W573" s="257">
        <v>0</v>
      </c>
      <c r="X573" s="258">
        <f>W573*H573</f>
        <v>0</v>
      </c>
      <c r="Y573" s="38"/>
      <c r="Z573" s="38"/>
      <c r="AA573" s="38"/>
      <c r="AB573" s="38"/>
      <c r="AC573" s="38"/>
      <c r="AD573" s="38"/>
      <c r="AE573" s="38"/>
      <c r="AR573" s="259" t="s">
        <v>247</v>
      </c>
      <c r="AT573" s="259" t="s">
        <v>466</v>
      </c>
      <c r="AU573" s="259" t="s">
        <v>137</v>
      </c>
      <c r="AY573" s="17" t="s">
        <v>163</v>
      </c>
      <c r="BE573" s="260">
        <f>IF(O573="základná",K573,0)</f>
        <v>0</v>
      </c>
      <c r="BF573" s="260">
        <f>IF(O573="znížená",K573,0)</f>
        <v>0</v>
      </c>
      <c r="BG573" s="260">
        <f>IF(O573="zákl. prenesená",K573,0)</f>
        <v>0</v>
      </c>
      <c r="BH573" s="260">
        <f>IF(O573="zníž. prenesená",K573,0)</f>
        <v>0</v>
      </c>
      <c r="BI573" s="260">
        <f>IF(O573="nulová",K573,0)</f>
        <v>0</v>
      </c>
      <c r="BJ573" s="17" t="s">
        <v>137</v>
      </c>
      <c r="BK573" s="261">
        <f>ROUND(P573*H573,3)</f>
        <v>0</v>
      </c>
      <c r="BL573" s="17" t="s">
        <v>206</v>
      </c>
      <c r="BM573" s="259" t="s">
        <v>933</v>
      </c>
    </row>
    <row r="574" s="13" customFormat="1">
      <c r="A574" s="13"/>
      <c r="B574" s="262"/>
      <c r="C574" s="263"/>
      <c r="D574" s="264" t="s">
        <v>170</v>
      </c>
      <c r="E574" s="265" t="s">
        <v>1</v>
      </c>
      <c r="F574" s="266" t="s">
        <v>934</v>
      </c>
      <c r="G574" s="263"/>
      <c r="H574" s="267">
        <v>8.3499999999999996</v>
      </c>
      <c r="I574" s="268"/>
      <c r="J574" s="268"/>
      <c r="K574" s="263"/>
      <c r="L574" s="263"/>
      <c r="M574" s="269"/>
      <c r="N574" s="270"/>
      <c r="O574" s="271"/>
      <c r="P574" s="271"/>
      <c r="Q574" s="271"/>
      <c r="R574" s="271"/>
      <c r="S574" s="271"/>
      <c r="T574" s="271"/>
      <c r="U574" s="271"/>
      <c r="V574" s="271"/>
      <c r="W574" s="271"/>
      <c r="X574" s="272"/>
      <c r="Y574" s="13"/>
      <c r="Z574" s="13"/>
      <c r="AA574" s="13"/>
      <c r="AB574" s="13"/>
      <c r="AC574" s="13"/>
      <c r="AD574" s="13"/>
      <c r="AE574" s="13"/>
      <c r="AT574" s="273" t="s">
        <v>170</v>
      </c>
      <c r="AU574" s="273" t="s">
        <v>137</v>
      </c>
      <c r="AV574" s="13" t="s">
        <v>137</v>
      </c>
      <c r="AW574" s="13" t="s">
        <v>5</v>
      </c>
      <c r="AX574" s="13" t="s">
        <v>77</v>
      </c>
      <c r="AY574" s="273" t="s">
        <v>163</v>
      </c>
    </row>
    <row r="575" s="14" customFormat="1">
      <c r="A575" s="14"/>
      <c r="B575" s="274"/>
      <c r="C575" s="275"/>
      <c r="D575" s="264" t="s">
        <v>170</v>
      </c>
      <c r="E575" s="276" t="s">
        <v>1</v>
      </c>
      <c r="F575" s="277" t="s">
        <v>173</v>
      </c>
      <c r="G575" s="275"/>
      <c r="H575" s="278">
        <v>8.3499999999999996</v>
      </c>
      <c r="I575" s="279"/>
      <c r="J575" s="279"/>
      <c r="K575" s="275"/>
      <c r="L575" s="275"/>
      <c r="M575" s="280"/>
      <c r="N575" s="281"/>
      <c r="O575" s="282"/>
      <c r="P575" s="282"/>
      <c r="Q575" s="282"/>
      <c r="R575" s="282"/>
      <c r="S575" s="282"/>
      <c r="T575" s="282"/>
      <c r="U575" s="282"/>
      <c r="V575" s="282"/>
      <c r="W575" s="282"/>
      <c r="X575" s="283"/>
      <c r="Y575" s="14"/>
      <c r="Z575" s="14"/>
      <c r="AA575" s="14"/>
      <c r="AB575" s="14"/>
      <c r="AC575" s="14"/>
      <c r="AD575" s="14"/>
      <c r="AE575" s="14"/>
      <c r="AT575" s="284" t="s">
        <v>170</v>
      </c>
      <c r="AU575" s="284" t="s">
        <v>137</v>
      </c>
      <c r="AV575" s="14" t="s">
        <v>169</v>
      </c>
      <c r="AW575" s="14" t="s">
        <v>5</v>
      </c>
      <c r="AX575" s="14" t="s">
        <v>85</v>
      </c>
      <c r="AY575" s="284" t="s">
        <v>163</v>
      </c>
    </row>
    <row r="576" s="2" customFormat="1" ht="16.5" customHeight="1">
      <c r="A576" s="38"/>
      <c r="B576" s="39"/>
      <c r="C576" s="295" t="s">
        <v>578</v>
      </c>
      <c r="D576" s="295" t="s">
        <v>466</v>
      </c>
      <c r="E576" s="296" t="s">
        <v>935</v>
      </c>
      <c r="F576" s="297" t="s">
        <v>936</v>
      </c>
      <c r="G576" s="298" t="s">
        <v>1</v>
      </c>
      <c r="H576" s="299">
        <v>1.6699999999999999</v>
      </c>
      <c r="I576" s="300"/>
      <c r="J576" s="301"/>
      <c r="K576" s="299">
        <f>ROUND(P576*H576,3)</f>
        <v>0</v>
      </c>
      <c r="L576" s="301"/>
      <c r="M576" s="302"/>
      <c r="N576" s="303" t="s">
        <v>1</v>
      </c>
      <c r="O576" s="255" t="s">
        <v>41</v>
      </c>
      <c r="P576" s="256">
        <f>I576+J576</f>
        <v>0</v>
      </c>
      <c r="Q576" s="256">
        <f>ROUND(I576*H576,3)</f>
        <v>0</v>
      </c>
      <c r="R576" s="256">
        <f>ROUND(J576*H576,3)</f>
        <v>0</v>
      </c>
      <c r="S576" s="97"/>
      <c r="T576" s="257">
        <f>S576*H576</f>
        <v>0</v>
      </c>
      <c r="U576" s="257">
        <v>0</v>
      </c>
      <c r="V576" s="257">
        <f>U576*H576</f>
        <v>0</v>
      </c>
      <c r="W576" s="257">
        <v>0</v>
      </c>
      <c r="X576" s="258">
        <f>W576*H576</f>
        <v>0</v>
      </c>
      <c r="Y576" s="38"/>
      <c r="Z576" s="38"/>
      <c r="AA576" s="38"/>
      <c r="AB576" s="38"/>
      <c r="AC576" s="38"/>
      <c r="AD576" s="38"/>
      <c r="AE576" s="38"/>
      <c r="AR576" s="259" t="s">
        <v>247</v>
      </c>
      <c r="AT576" s="259" t="s">
        <v>466</v>
      </c>
      <c r="AU576" s="259" t="s">
        <v>137</v>
      </c>
      <c r="AY576" s="17" t="s">
        <v>163</v>
      </c>
      <c r="BE576" s="260">
        <f>IF(O576="základná",K576,0)</f>
        <v>0</v>
      </c>
      <c r="BF576" s="260">
        <f>IF(O576="znížená",K576,0)</f>
        <v>0</v>
      </c>
      <c r="BG576" s="260">
        <f>IF(O576="zákl. prenesená",K576,0)</f>
        <v>0</v>
      </c>
      <c r="BH576" s="260">
        <f>IF(O576="zníž. prenesená",K576,0)</f>
        <v>0</v>
      </c>
      <c r="BI576" s="260">
        <f>IF(O576="nulová",K576,0)</f>
        <v>0</v>
      </c>
      <c r="BJ576" s="17" t="s">
        <v>137</v>
      </c>
      <c r="BK576" s="261">
        <f>ROUND(P576*H576,3)</f>
        <v>0</v>
      </c>
      <c r="BL576" s="17" t="s">
        <v>206</v>
      </c>
      <c r="BM576" s="259" t="s">
        <v>937</v>
      </c>
    </row>
    <row r="577" s="13" customFormat="1">
      <c r="A577" s="13"/>
      <c r="B577" s="262"/>
      <c r="C577" s="263"/>
      <c r="D577" s="264" t="s">
        <v>170</v>
      </c>
      <c r="E577" s="265" t="s">
        <v>1</v>
      </c>
      <c r="F577" s="266" t="s">
        <v>938</v>
      </c>
      <c r="G577" s="263"/>
      <c r="H577" s="267">
        <v>1.6699999999999999</v>
      </c>
      <c r="I577" s="268"/>
      <c r="J577" s="268"/>
      <c r="K577" s="263"/>
      <c r="L577" s="263"/>
      <c r="M577" s="269"/>
      <c r="N577" s="270"/>
      <c r="O577" s="271"/>
      <c r="P577" s="271"/>
      <c r="Q577" s="271"/>
      <c r="R577" s="271"/>
      <c r="S577" s="271"/>
      <c r="T577" s="271"/>
      <c r="U577" s="271"/>
      <c r="V577" s="271"/>
      <c r="W577" s="271"/>
      <c r="X577" s="272"/>
      <c r="Y577" s="13"/>
      <c r="Z577" s="13"/>
      <c r="AA577" s="13"/>
      <c r="AB577" s="13"/>
      <c r="AC577" s="13"/>
      <c r="AD577" s="13"/>
      <c r="AE577" s="13"/>
      <c r="AT577" s="273" t="s">
        <v>170</v>
      </c>
      <c r="AU577" s="273" t="s">
        <v>137</v>
      </c>
      <c r="AV577" s="13" t="s">
        <v>137</v>
      </c>
      <c r="AW577" s="13" t="s">
        <v>5</v>
      </c>
      <c r="AX577" s="13" t="s">
        <v>77</v>
      </c>
      <c r="AY577" s="273" t="s">
        <v>163</v>
      </c>
    </row>
    <row r="578" s="14" customFormat="1">
      <c r="A578" s="14"/>
      <c r="B578" s="274"/>
      <c r="C578" s="275"/>
      <c r="D578" s="264" t="s">
        <v>170</v>
      </c>
      <c r="E578" s="276" t="s">
        <v>1</v>
      </c>
      <c r="F578" s="277" t="s">
        <v>173</v>
      </c>
      <c r="G578" s="275"/>
      <c r="H578" s="278">
        <v>1.6699999999999999</v>
      </c>
      <c r="I578" s="279"/>
      <c r="J578" s="279"/>
      <c r="K578" s="275"/>
      <c r="L578" s="275"/>
      <c r="M578" s="280"/>
      <c r="N578" s="281"/>
      <c r="O578" s="282"/>
      <c r="P578" s="282"/>
      <c r="Q578" s="282"/>
      <c r="R578" s="282"/>
      <c r="S578" s="282"/>
      <c r="T578" s="282"/>
      <c r="U578" s="282"/>
      <c r="V578" s="282"/>
      <c r="W578" s="282"/>
      <c r="X578" s="283"/>
      <c r="Y578" s="14"/>
      <c r="Z578" s="14"/>
      <c r="AA578" s="14"/>
      <c r="AB578" s="14"/>
      <c r="AC578" s="14"/>
      <c r="AD578" s="14"/>
      <c r="AE578" s="14"/>
      <c r="AT578" s="284" t="s">
        <v>170</v>
      </c>
      <c r="AU578" s="284" t="s">
        <v>137</v>
      </c>
      <c r="AV578" s="14" t="s">
        <v>169</v>
      </c>
      <c r="AW578" s="14" t="s">
        <v>5</v>
      </c>
      <c r="AX578" s="14" t="s">
        <v>85</v>
      </c>
      <c r="AY578" s="284" t="s">
        <v>163</v>
      </c>
    </row>
    <row r="579" s="2" customFormat="1" ht="24.15" customHeight="1">
      <c r="A579" s="38"/>
      <c r="B579" s="39"/>
      <c r="C579" s="247" t="s">
        <v>939</v>
      </c>
      <c r="D579" s="247" t="s">
        <v>165</v>
      </c>
      <c r="E579" s="248" t="s">
        <v>940</v>
      </c>
      <c r="F579" s="249" t="s">
        <v>941</v>
      </c>
      <c r="G579" s="250" t="s">
        <v>710</v>
      </c>
      <c r="H579" s="251">
        <v>10.09</v>
      </c>
      <c r="I579" s="252"/>
      <c r="J579" s="252"/>
      <c r="K579" s="251">
        <f>ROUND(P579*H579,3)</f>
        <v>0</v>
      </c>
      <c r="L579" s="253"/>
      <c r="M579" s="44"/>
      <c r="N579" s="254" t="s">
        <v>1</v>
      </c>
      <c r="O579" s="255" t="s">
        <v>41</v>
      </c>
      <c r="P579" s="256">
        <f>I579+J579</f>
        <v>0</v>
      </c>
      <c r="Q579" s="256">
        <f>ROUND(I579*H579,3)</f>
        <v>0</v>
      </c>
      <c r="R579" s="256">
        <f>ROUND(J579*H579,3)</f>
        <v>0</v>
      </c>
      <c r="S579" s="97"/>
      <c r="T579" s="257">
        <f>S579*H579</f>
        <v>0</v>
      </c>
      <c r="U579" s="257">
        <v>0</v>
      </c>
      <c r="V579" s="257">
        <f>U579*H579</f>
        <v>0</v>
      </c>
      <c r="W579" s="257">
        <v>0</v>
      </c>
      <c r="X579" s="258">
        <f>W579*H579</f>
        <v>0</v>
      </c>
      <c r="Y579" s="38"/>
      <c r="Z579" s="38"/>
      <c r="AA579" s="38"/>
      <c r="AB579" s="38"/>
      <c r="AC579" s="38"/>
      <c r="AD579" s="38"/>
      <c r="AE579" s="38"/>
      <c r="AR579" s="259" t="s">
        <v>206</v>
      </c>
      <c r="AT579" s="259" t="s">
        <v>165</v>
      </c>
      <c r="AU579" s="259" t="s">
        <v>137</v>
      </c>
      <c r="AY579" s="17" t="s">
        <v>163</v>
      </c>
      <c r="BE579" s="260">
        <f>IF(O579="základná",K579,0)</f>
        <v>0</v>
      </c>
      <c r="BF579" s="260">
        <f>IF(O579="znížená",K579,0)</f>
        <v>0</v>
      </c>
      <c r="BG579" s="260">
        <f>IF(O579="zákl. prenesená",K579,0)</f>
        <v>0</v>
      </c>
      <c r="BH579" s="260">
        <f>IF(O579="zníž. prenesená",K579,0)</f>
        <v>0</v>
      </c>
      <c r="BI579" s="260">
        <f>IF(O579="nulová",K579,0)</f>
        <v>0</v>
      </c>
      <c r="BJ579" s="17" t="s">
        <v>137</v>
      </c>
      <c r="BK579" s="261">
        <f>ROUND(P579*H579,3)</f>
        <v>0</v>
      </c>
      <c r="BL579" s="17" t="s">
        <v>206</v>
      </c>
      <c r="BM579" s="259" t="s">
        <v>942</v>
      </c>
    </row>
    <row r="580" s="13" customFormat="1">
      <c r="A580" s="13"/>
      <c r="B580" s="262"/>
      <c r="C580" s="263"/>
      <c r="D580" s="264" t="s">
        <v>170</v>
      </c>
      <c r="E580" s="265" t="s">
        <v>1</v>
      </c>
      <c r="F580" s="266" t="s">
        <v>943</v>
      </c>
      <c r="G580" s="263"/>
      <c r="H580" s="267">
        <v>10.09</v>
      </c>
      <c r="I580" s="268"/>
      <c r="J580" s="268"/>
      <c r="K580" s="263"/>
      <c r="L580" s="263"/>
      <c r="M580" s="269"/>
      <c r="N580" s="270"/>
      <c r="O580" s="271"/>
      <c r="P580" s="271"/>
      <c r="Q580" s="271"/>
      <c r="R580" s="271"/>
      <c r="S580" s="271"/>
      <c r="T580" s="271"/>
      <c r="U580" s="271"/>
      <c r="V580" s="271"/>
      <c r="W580" s="271"/>
      <c r="X580" s="272"/>
      <c r="Y580" s="13"/>
      <c r="Z580" s="13"/>
      <c r="AA580" s="13"/>
      <c r="AB580" s="13"/>
      <c r="AC580" s="13"/>
      <c r="AD580" s="13"/>
      <c r="AE580" s="13"/>
      <c r="AT580" s="273" t="s">
        <v>170</v>
      </c>
      <c r="AU580" s="273" t="s">
        <v>137</v>
      </c>
      <c r="AV580" s="13" t="s">
        <v>137</v>
      </c>
      <c r="AW580" s="13" t="s">
        <v>5</v>
      </c>
      <c r="AX580" s="13" t="s">
        <v>77</v>
      </c>
      <c r="AY580" s="273" t="s">
        <v>163</v>
      </c>
    </row>
    <row r="581" s="14" customFormat="1">
      <c r="A581" s="14"/>
      <c r="B581" s="274"/>
      <c r="C581" s="275"/>
      <c r="D581" s="264" t="s">
        <v>170</v>
      </c>
      <c r="E581" s="276" t="s">
        <v>1</v>
      </c>
      <c r="F581" s="277" t="s">
        <v>173</v>
      </c>
      <c r="G581" s="275"/>
      <c r="H581" s="278">
        <v>10.09</v>
      </c>
      <c r="I581" s="279"/>
      <c r="J581" s="279"/>
      <c r="K581" s="275"/>
      <c r="L581" s="275"/>
      <c r="M581" s="280"/>
      <c r="N581" s="281"/>
      <c r="O581" s="282"/>
      <c r="P581" s="282"/>
      <c r="Q581" s="282"/>
      <c r="R581" s="282"/>
      <c r="S581" s="282"/>
      <c r="T581" s="282"/>
      <c r="U581" s="282"/>
      <c r="V581" s="282"/>
      <c r="W581" s="282"/>
      <c r="X581" s="283"/>
      <c r="Y581" s="14"/>
      <c r="Z581" s="14"/>
      <c r="AA581" s="14"/>
      <c r="AB581" s="14"/>
      <c r="AC581" s="14"/>
      <c r="AD581" s="14"/>
      <c r="AE581" s="14"/>
      <c r="AT581" s="284" t="s">
        <v>170</v>
      </c>
      <c r="AU581" s="284" t="s">
        <v>137</v>
      </c>
      <c r="AV581" s="14" t="s">
        <v>169</v>
      </c>
      <c r="AW581" s="14" t="s">
        <v>5</v>
      </c>
      <c r="AX581" s="14" t="s">
        <v>85</v>
      </c>
      <c r="AY581" s="284" t="s">
        <v>163</v>
      </c>
    </row>
    <row r="582" s="2" customFormat="1" ht="24.15" customHeight="1">
      <c r="A582" s="38"/>
      <c r="B582" s="39"/>
      <c r="C582" s="295" t="s">
        <v>583</v>
      </c>
      <c r="D582" s="295" t="s">
        <v>466</v>
      </c>
      <c r="E582" s="296" t="s">
        <v>931</v>
      </c>
      <c r="F582" s="297" t="s">
        <v>932</v>
      </c>
      <c r="G582" s="298" t="s">
        <v>520</v>
      </c>
      <c r="H582" s="299">
        <v>3.1000000000000001</v>
      </c>
      <c r="I582" s="300"/>
      <c r="J582" s="301"/>
      <c r="K582" s="299">
        <f>ROUND(P582*H582,3)</f>
        <v>0</v>
      </c>
      <c r="L582" s="301"/>
      <c r="M582" s="302"/>
      <c r="N582" s="303" t="s">
        <v>1</v>
      </c>
      <c r="O582" s="255" t="s">
        <v>41</v>
      </c>
      <c r="P582" s="256">
        <f>I582+J582</f>
        <v>0</v>
      </c>
      <c r="Q582" s="256">
        <f>ROUND(I582*H582,3)</f>
        <v>0</v>
      </c>
      <c r="R582" s="256">
        <f>ROUND(J582*H582,3)</f>
        <v>0</v>
      </c>
      <c r="S582" s="97"/>
      <c r="T582" s="257">
        <f>S582*H582</f>
        <v>0</v>
      </c>
      <c r="U582" s="257">
        <v>0</v>
      </c>
      <c r="V582" s="257">
        <f>U582*H582</f>
        <v>0</v>
      </c>
      <c r="W582" s="257">
        <v>0</v>
      </c>
      <c r="X582" s="258">
        <f>W582*H582</f>
        <v>0</v>
      </c>
      <c r="Y582" s="38"/>
      <c r="Z582" s="38"/>
      <c r="AA582" s="38"/>
      <c r="AB582" s="38"/>
      <c r="AC582" s="38"/>
      <c r="AD582" s="38"/>
      <c r="AE582" s="38"/>
      <c r="AR582" s="259" t="s">
        <v>247</v>
      </c>
      <c r="AT582" s="259" t="s">
        <v>466</v>
      </c>
      <c r="AU582" s="259" t="s">
        <v>137</v>
      </c>
      <c r="AY582" s="17" t="s">
        <v>163</v>
      </c>
      <c r="BE582" s="260">
        <f>IF(O582="základná",K582,0)</f>
        <v>0</v>
      </c>
      <c r="BF582" s="260">
        <f>IF(O582="znížená",K582,0)</f>
        <v>0</v>
      </c>
      <c r="BG582" s="260">
        <f>IF(O582="zákl. prenesená",K582,0)</f>
        <v>0</v>
      </c>
      <c r="BH582" s="260">
        <f>IF(O582="zníž. prenesená",K582,0)</f>
        <v>0</v>
      </c>
      <c r="BI582" s="260">
        <f>IF(O582="nulová",K582,0)</f>
        <v>0</v>
      </c>
      <c r="BJ582" s="17" t="s">
        <v>137</v>
      </c>
      <c r="BK582" s="261">
        <f>ROUND(P582*H582,3)</f>
        <v>0</v>
      </c>
      <c r="BL582" s="17" t="s">
        <v>206</v>
      </c>
      <c r="BM582" s="259" t="s">
        <v>944</v>
      </c>
    </row>
    <row r="583" s="13" customFormat="1">
      <c r="A583" s="13"/>
      <c r="B583" s="262"/>
      <c r="C583" s="263"/>
      <c r="D583" s="264" t="s">
        <v>170</v>
      </c>
      <c r="E583" s="265" t="s">
        <v>1</v>
      </c>
      <c r="F583" s="266" t="s">
        <v>945</v>
      </c>
      <c r="G583" s="263"/>
      <c r="H583" s="267">
        <v>3.1000000000000001</v>
      </c>
      <c r="I583" s="268"/>
      <c r="J583" s="268"/>
      <c r="K583" s="263"/>
      <c r="L583" s="263"/>
      <c r="M583" s="269"/>
      <c r="N583" s="270"/>
      <c r="O583" s="271"/>
      <c r="P583" s="271"/>
      <c r="Q583" s="271"/>
      <c r="R583" s="271"/>
      <c r="S583" s="271"/>
      <c r="T583" s="271"/>
      <c r="U583" s="271"/>
      <c r="V583" s="271"/>
      <c r="W583" s="271"/>
      <c r="X583" s="272"/>
      <c r="Y583" s="13"/>
      <c r="Z583" s="13"/>
      <c r="AA583" s="13"/>
      <c r="AB583" s="13"/>
      <c r="AC583" s="13"/>
      <c r="AD583" s="13"/>
      <c r="AE583" s="13"/>
      <c r="AT583" s="273" t="s">
        <v>170</v>
      </c>
      <c r="AU583" s="273" t="s">
        <v>137</v>
      </c>
      <c r="AV583" s="13" t="s">
        <v>137</v>
      </c>
      <c r="AW583" s="13" t="s">
        <v>5</v>
      </c>
      <c r="AX583" s="13" t="s">
        <v>77</v>
      </c>
      <c r="AY583" s="273" t="s">
        <v>163</v>
      </c>
    </row>
    <row r="584" s="14" customFormat="1">
      <c r="A584" s="14"/>
      <c r="B584" s="274"/>
      <c r="C584" s="275"/>
      <c r="D584" s="264" t="s">
        <v>170</v>
      </c>
      <c r="E584" s="276" t="s">
        <v>1</v>
      </c>
      <c r="F584" s="277" t="s">
        <v>173</v>
      </c>
      <c r="G584" s="275"/>
      <c r="H584" s="278">
        <v>3.1000000000000001</v>
      </c>
      <c r="I584" s="279"/>
      <c r="J584" s="279"/>
      <c r="K584" s="275"/>
      <c r="L584" s="275"/>
      <c r="M584" s="280"/>
      <c r="N584" s="281"/>
      <c r="O584" s="282"/>
      <c r="P584" s="282"/>
      <c r="Q584" s="282"/>
      <c r="R584" s="282"/>
      <c r="S584" s="282"/>
      <c r="T584" s="282"/>
      <c r="U584" s="282"/>
      <c r="V584" s="282"/>
      <c r="W584" s="282"/>
      <c r="X584" s="283"/>
      <c r="Y584" s="14"/>
      <c r="Z584" s="14"/>
      <c r="AA584" s="14"/>
      <c r="AB584" s="14"/>
      <c r="AC584" s="14"/>
      <c r="AD584" s="14"/>
      <c r="AE584" s="14"/>
      <c r="AT584" s="284" t="s">
        <v>170</v>
      </c>
      <c r="AU584" s="284" t="s">
        <v>137</v>
      </c>
      <c r="AV584" s="14" t="s">
        <v>169</v>
      </c>
      <c r="AW584" s="14" t="s">
        <v>5</v>
      </c>
      <c r="AX584" s="14" t="s">
        <v>85</v>
      </c>
      <c r="AY584" s="284" t="s">
        <v>163</v>
      </c>
    </row>
    <row r="585" s="2" customFormat="1" ht="24.15" customHeight="1">
      <c r="A585" s="38"/>
      <c r="B585" s="39"/>
      <c r="C585" s="295" t="s">
        <v>946</v>
      </c>
      <c r="D585" s="295" t="s">
        <v>466</v>
      </c>
      <c r="E585" s="296" t="s">
        <v>947</v>
      </c>
      <c r="F585" s="297" t="s">
        <v>948</v>
      </c>
      <c r="G585" s="298" t="s">
        <v>520</v>
      </c>
      <c r="H585" s="299">
        <v>4.7999999999999998</v>
      </c>
      <c r="I585" s="300"/>
      <c r="J585" s="301"/>
      <c r="K585" s="299">
        <f>ROUND(P585*H585,3)</f>
        <v>0</v>
      </c>
      <c r="L585" s="301"/>
      <c r="M585" s="302"/>
      <c r="N585" s="303" t="s">
        <v>1</v>
      </c>
      <c r="O585" s="255" t="s">
        <v>41</v>
      </c>
      <c r="P585" s="256">
        <f>I585+J585</f>
        <v>0</v>
      </c>
      <c r="Q585" s="256">
        <f>ROUND(I585*H585,3)</f>
        <v>0</v>
      </c>
      <c r="R585" s="256">
        <f>ROUND(J585*H585,3)</f>
        <v>0</v>
      </c>
      <c r="S585" s="97"/>
      <c r="T585" s="257">
        <f>S585*H585</f>
        <v>0</v>
      </c>
      <c r="U585" s="257">
        <v>0</v>
      </c>
      <c r="V585" s="257">
        <f>U585*H585</f>
        <v>0</v>
      </c>
      <c r="W585" s="257">
        <v>0</v>
      </c>
      <c r="X585" s="258">
        <f>W585*H585</f>
        <v>0</v>
      </c>
      <c r="Y585" s="38"/>
      <c r="Z585" s="38"/>
      <c r="AA585" s="38"/>
      <c r="AB585" s="38"/>
      <c r="AC585" s="38"/>
      <c r="AD585" s="38"/>
      <c r="AE585" s="38"/>
      <c r="AR585" s="259" t="s">
        <v>247</v>
      </c>
      <c r="AT585" s="259" t="s">
        <v>466</v>
      </c>
      <c r="AU585" s="259" t="s">
        <v>137</v>
      </c>
      <c r="AY585" s="17" t="s">
        <v>163</v>
      </c>
      <c r="BE585" s="260">
        <f>IF(O585="základná",K585,0)</f>
        <v>0</v>
      </c>
      <c r="BF585" s="260">
        <f>IF(O585="znížená",K585,0)</f>
        <v>0</v>
      </c>
      <c r="BG585" s="260">
        <f>IF(O585="zákl. prenesená",K585,0)</f>
        <v>0</v>
      </c>
      <c r="BH585" s="260">
        <f>IF(O585="zníž. prenesená",K585,0)</f>
        <v>0</v>
      </c>
      <c r="BI585" s="260">
        <f>IF(O585="nulová",K585,0)</f>
        <v>0</v>
      </c>
      <c r="BJ585" s="17" t="s">
        <v>137</v>
      </c>
      <c r="BK585" s="261">
        <f>ROUND(P585*H585,3)</f>
        <v>0</v>
      </c>
      <c r="BL585" s="17" t="s">
        <v>206</v>
      </c>
      <c r="BM585" s="259" t="s">
        <v>949</v>
      </c>
    </row>
    <row r="586" s="13" customFormat="1">
      <c r="A586" s="13"/>
      <c r="B586" s="262"/>
      <c r="C586" s="263"/>
      <c r="D586" s="264" t="s">
        <v>170</v>
      </c>
      <c r="E586" s="265" t="s">
        <v>1</v>
      </c>
      <c r="F586" s="266" t="s">
        <v>950</v>
      </c>
      <c r="G586" s="263"/>
      <c r="H586" s="267">
        <v>4.7999999999999998</v>
      </c>
      <c r="I586" s="268"/>
      <c r="J586" s="268"/>
      <c r="K586" s="263"/>
      <c r="L586" s="263"/>
      <c r="M586" s="269"/>
      <c r="N586" s="270"/>
      <c r="O586" s="271"/>
      <c r="P586" s="271"/>
      <c r="Q586" s="271"/>
      <c r="R586" s="271"/>
      <c r="S586" s="271"/>
      <c r="T586" s="271"/>
      <c r="U586" s="271"/>
      <c r="V586" s="271"/>
      <c r="W586" s="271"/>
      <c r="X586" s="272"/>
      <c r="Y586" s="13"/>
      <c r="Z586" s="13"/>
      <c r="AA586" s="13"/>
      <c r="AB586" s="13"/>
      <c r="AC586" s="13"/>
      <c r="AD586" s="13"/>
      <c r="AE586" s="13"/>
      <c r="AT586" s="273" t="s">
        <v>170</v>
      </c>
      <c r="AU586" s="273" t="s">
        <v>137</v>
      </c>
      <c r="AV586" s="13" t="s">
        <v>137</v>
      </c>
      <c r="AW586" s="13" t="s">
        <v>5</v>
      </c>
      <c r="AX586" s="13" t="s">
        <v>77</v>
      </c>
      <c r="AY586" s="273" t="s">
        <v>163</v>
      </c>
    </row>
    <row r="587" s="14" customFormat="1">
      <c r="A587" s="14"/>
      <c r="B587" s="274"/>
      <c r="C587" s="275"/>
      <c r="D587" s="264" t="s">
        <v>170</v>
      </c>
      <c r="E587" s="276" t="s">
        <v>1</v>
      </c>
      <c r="F587" s="277" t="s">
        <v>173</v>
      </c>
      <c r="G587" s="275"/>
      <c r="H587" s="278">
        <v>4.7999999999999998</v>
      </c>
      <c r="I587" s="279"/>
      <c r="J587" s="279"/>
      <c r="K587" s="275"/>
      <c r="L587" s="275"/>
      <c r="M587" s="280"/>
      <c r="N587" s="281"/>
      <c r="O587" s="282"/>
      <c r="P587" s="282"/>
      <c r="Q587" s="282"/>
      <c r="R587" s="282"/>
      <c r="S587" s="282"/>
      <c r="T587" s="282"/>
      <c r="U587" s="282"/>
      <c r="V587" s="282"/>
      <c r="W587" s="282"/>
      <c r="X587" s="283"/>
      <c r="Y587" s="14"/>
      <c r="Z587" s="14"/>
      <c r="AA587" s="14"/>
      <c r="AB587" s="14"/>
      <c r="AC587" s="14"/>
      <c r="AD587" s="14"/>
      <c r="AE587" s="14"/>
      <c r="AT587" s="284" t="s">
        <v>170</v>
      </c>
      <c r="AU587" s="284" t="s">
        <v>137</v>
      </c>
      <c r="AV587" s="14" t="s">
        <v>169</v>
      </c>
      <c r="AW587" s="14" t="s">
        <v>5</v>
      </c>
      <c r="AX587" s="14" t="s">
        <v>85</v>
      </c>
      <c r="AY587" s="284" t="s">
        <v>163</v>
      </c>
    </row>
    <row r="588" s="2" customFormat="1" ht="16.5" customHeight="1">
      <c r="A588" s="38"/>
      <c r="B588" s="39"/>
      <c r="C588" s="295" t="s">
        <v>587</v>
      </c>
      <c r="D588" s="295" t="s">
        <v>466</v>
      </c>
      <c r="E588" s="296" t="s">
        <v>935</v>
      </c>
      <c r="F588" s="297" t="s">
        <v>936</v>
      </c>
      <c r="G588" s="298" t="s">
        <v>1</v>
      </c>
      <c r="H588" s="299">
        <v>0.92000000000000004</v>
      </c>
      <c r="I588" s="300"/>
      <c r="J588" s="301"/>
      <c r="K588" s="299">
        <f>ROUND(P588*H588,3)</f>
        <v>0</v>
      </c>
      <c r="L588" s="301"/>
      <c r="M588" s="302"/>
      <c r="N588" s="303" t="s">
        <v>1</v>
      </c>
      <c r="O588" s="255" t="s">
        <v>41</v>
      </c>
      <c r="P588" s="256">
        <f>I588+J588</f>
        <v>0</v>
      </c>
      <c r="Q588" s="256">
        <f>ROUND(I588*H588,3)</f>
        <v>0</v>
      </c>
      <c r="R588" s="256">
        <f>ROUND(J588*H588,3)</f>
        <v>0</v>
      </c>
      <c r="S588" s="97"/>
      <c r="T588" s="257">
        <f>S588*H588</f>
        <v>0</v>
      </c>
      <c r="U588" s="257">
        <v>0</v>
      </c>
      <c r="V588" s="257">
        <f>U588*H588</f>
        <v>0</v>
      </c>
      <c r="W588" s="257">
        <v>0</v>
      </c>
      <c r="X588" s="258">
        <f>W588*H588</f>
        <v>0</v>
      </c>
      <c r="Y588" s="38"/>
      <c r="Z588" s="38"/>
      <c r="AA588" s="38"/>
      <c r="AB588" s="38"/>
      <c r="AC588" s="38"/>
      <c r="AD588" s="38"/>
      <c r="AE588" s="38"/>
      <c r="AR588" s="259" t="s">
        <v>247</v>
      </c>
      <c r="AT588" s="259" t="s">
        <v>466</v>
      </c>
      <c r="AU588" s="259" t="s">
        <v>137</v>
      </c>
      <c r="AY588" s="17" t="s">
        <v>163</v>
      </c>
      <c r="BE588" s="260">
        <f>IF(O588="základná",K588,0)</f>
        <v>0</v>
      </c>
      <c r="BF588" s="260">
        <f>IF(O588="znížená",K588,0)</f>
        <v>0</v>
      </c>
      <c r="BG588" s="260">
        <f>IF(O588="zákl. prenesená",K588,0)</f>
        <v>0</v>
      </c>
      <c r="BH588" s="260">
        <f>IF(O588="zníž. prenesená",K588,0)</f>
        <v>0</v>
      </c>
      <c r="BI588" s="260">
        <f>IF(O588="nulová",K588,0)</f>
        <v>0</v>
      </c>
      <c r="BJ588" s="17" t="s">
        <v>137</v>
      </c>
      <c r="BK588" s="261">
        <f>ROUND(P588*H588,3)</f>
        <v>0</v>
      </c>
      <c r="BL588" s="17" t="s">
        <v>206</v>
      </c>
      <c r="BM588" s="259" t="s">
        <v>951</v>
      </c>
    </row>
    <row r="589" s="13" customFormat="1">
      <c r="A589" s="13"/>
      <c r="B589" s="262"/>
      <c r="C589" s="263"/>
      <c r="D589" s="264" t="s">
        <v>170</v>
      </c>
      <c r="E589" s="265" t="s">
        <v>1</v>
      </c>
      <c r="F589" s="266" t="s">
        <v>952</v>
      </c>
      <c r="G589" s="263"/>
      <c r="H589" s="267">
        <v>0.92000000000000004</v>
      </c>
      <c r="I589" s="268"/>
      <c r="J589" s="268"/>
      <c r="K589" s="263"/>
      <c r="L589" s="263"/>
      <c r="M589" s="269"/>
      <c r="N589" s="270"/>
      <c r="O589" s="271"/>
      <c r="P589" s="271"/>
      <c r="Q589" s="271"/>
      <c r="R589" s="271"/>
      <c r="S589" s="271"/>
      <c r="T589" s="271"/>
      <c r="U589" s="271"/>
      <c r="V589" s="271"/>
      <c r="W589" s="271"/>
      <c r="X589" s="272"/>
      <c r="Y589" s="13"/>
      <c r="Z589" s="13"/>
      <c r="AA589" s="13"/>
      <c r="AB589" s="13"/>
      <c r="AC589" s="13"/>
      <c r="AD589" s="13"/>
      <c r="AE589" s="13"/>
      <c r="AT589" s="273" t="s">
        <v>170</v>
      </c>
      <c r="AU589" s="273" t="s">
        <v>137</v>
      </c>
      <c r="AV589" s="13" t="s">
        <v>137</v>
      </c>
      <c r="AW589" s="13" t="s">
        <v>5</v>
      </c>
      <c r="AX589" s="13" t="s">
        <v>77</v>
      </c>
      <c r="AY589" s="273" t="s">
        <v>163</v>
      </c>
    </row>
    <row r="590" s="14" customFormat="1">
      <c r="A590" s="14"/>
      <c r="B590" s="274"/>
      <c r="C590" s="275"/>
      <c r="D590" s="264" t="s">
        <v>170</v>
      </c>
      <c r="E590" s="276" t="s">
        <v>1</v>
      </c>
      <c r="F590" s="277" t="s">
        <v>173</v>
      </c>
      <c r="G590" s="275"/>
      <c r="H590" s="278">
        <v>0.92000000000000004</v>
      </c>
      <c r="I590" s="279"/>
      <c r="J590" s="279"/>
      <c r="K590" s="275"/>
      <c r="L590" s="275"/>
      <c r="M590" s="280"/>
      <c r="N590" s="281"/>
      <c r="O590" s="282"/>
      <c r="P590" s="282"/>
      <c r="Q590" s="282"/>
      <c r="R590" s="282"/>
      <c r="S590" s="282"/>
      <c r="T590" s="282"/>
      <c r="U590" s="282"/>
      <c r="V590" s="282"/>
      <c r="W590" s="282"/>
      <c r="X590" s="283"/>
      <c r="Y590" s="14"/>
      <c r="Z590" s="14"/>
      <c r="AA590" s="14"/>
      <c r="AB590" s="14"/>
      <c r="AC590" s="14"/>
      <c r="AD590" s="14"/>
      <c r="AE590" s="14"/>
      <c r="AT590" s="284" t="s">
        <v>170</v>
      </c>
      <c r="AU590" s="284" t="s">
        <v>137</v>
      </c>
      <c r="AV590" s="14" t="s">
        <v>169</v>
      </c>
      <c r="AW590" s="14" t="s">
        <v>5</v>
      </c>
      <c r="AX590" s="14" t="s">
        <v>85</v>
      </c>
      <c r="AY590" s="284" t="s">
        <v>163</v>
      </c>
    </row>
    <row r="591" s="2" customFormat="1" ht="24.15" customHeight="1">
      <c r="A591" s="38"/>
      <c r="B591" s="39"/>
      <c r="C591" s="247" t="s">
        <v>953</v>
      </c>
      <c r="D591" s="247" t="s">
        <v>165</v>
      </c>
      <c r="E591" s="248" t="s">
        <v>954</v>
      </c>
      <c r="F591" s="249" t="s">
        <v>955</v>
      </c>
      <c r="G591" s="250" t="s">
        <v>710</v>
      </c>
      <c r="H591" s="251">
        <v>204.56</v>
      </c>
      <c r="I591" s="252"/>
      <c r="J591" s="252"/>
      <c r="K591" s="251">
        <f>ROUND(P591*H591,3)</f>
        <v>0</v>
      </c>
      <c r="L591" s="253"/>
      <c r="M591" s="44"/>
      <c r="N591" s="254" t="s">
        <v>1</v>
      </c>
      <c r="O591" s="255" t="s">
        <v>41</v>
      </c>
      <c r="P591" s="256">
        <f>I591+J591</f>
        <v>0</v>
      </c>
      <c r="Q591" s="256">
        <f>ROUND(I591*H591,3)</f>
        <v>0</v>
      </c>
      <c r="R591" s="256">
        <f>ROUND(J591*H591,3)</f>
        <v>0</v>
      </c>
      <c r="S591" s="97"/>
      <c r="T591" s="257">
        <f>S591*H591</f>
        <v>0</v>
      </c>
      <c r="U591" s="257">
        <v>0</v>
      </c>
      <c r="V591" s="257">
        <f>U591*H591</f>
        <v>0</v>
      </c>
      <c r="W591" s="257">
        <v>0</v>
      </c>
      <c r="X591" s="258">
        <f>W591*H591</f>
        <v>0</v>
      </c>
      <c r="Y591" s="38"/>
      <c r="Z591" s="38"/>
      <c r="AA591" s="38"/>
      <c r="AB591" s="38"/>
      <c r="AC591" s="38"/>
      <c r="AD591" s="38"/>
      <c r="AE591" s="38"/>
      <c r="AR591" s="259" t="s">
        <v>206</v>
      </c>
      <c r="AT591" s="259" t="s">
        <v>165</v>
      </c>
      <c r="AU591" s="259" t="s">
        <v>137</v>
      </c>
      <c r="AY591" s="17" t="s">
        <v>163</v>
      </c>
      <c r="BE591" s="260">
        <f>IF(O591="základná",K591,0)</f>
        <v>0</v>
      </c>
      <c r="BF591" s="260">
        <f>IF(O591="znížená",K591,0)</f>
        <v>0</v>
      </c>
      <c r="BG591" s="260">
        <f>IF(O591="zákl. prenesená",K591,0)</f>
        <v>0</v>
      </c>
      <c r="BH591" s="260">
        <f>IF(O591="zníž. prenesená",K591,0)</f>
        <v>0</v>
      </c>
      <c r="BI591" s="260">
        <f>IF(O591="nulová",K591,0)</f>
        <v>0</v>
      </c>
      <c r="BJ591" s="17" t="s">
        <v>137</v>
      </c>
      <c r="BK591" s="261">
        <f>ROUND(P591*H591,3)</f>
        <v>0</v>
      </c>
      <c r="BL591" s="17" t="s">
        <v>206</v>
      </c>
      <c r="BM591" s="259" t="s">
        <v>956</v>
      </c>
    </row>
    <row r="592" s="13" customFormat="1">
      <c r="A592" s="13"/>
      <c r="B592" s="262"/>
      <c r="C592" s="263"/>
      <c r="D592" s="264" t="s">
        <v>170</v>
      </c>
      <c r="E592" s="265" t="s">
        <v>1</v>
      </c>
      <c r="F592" s="266" t="s">
        <v>957</v>
      </c>
      <c r="G592" s="263"/>
      <c r="H592" s="267">
        <v>100.98</v>
      </c>
      <c r="I592" s="268"/>
      <c r="J592" s="268"/>
      <c r="K592" s="263"/>
      <c r="L592" s="263"/>
      <c r="M592" s="269"/>
      <c r="N592" s="270"/>
      <c r="O592" s="271"/>
      <c r="P592" s="271"/>
      <c r="Q592" s="271"/>
      <c r="R592" s="271"/>
      <c r="S592" s="271"/>
      <c r="T592" s="271"/>
      <c r="U592" s="271"/>
      <c r="V592" s="271"/>
      <c r="W592" s="271"/>
      <c r="X592" s="272"/>
      <c r="Y592" s="13"/>
      <c r="Z592" s="13"/>
      <c r="AA592" s="13"/>
      <c r="AB592" s="13"/>
      <c r="AC592" s="13"/>
      <c r="AD592" s="13"/>
      <c r="AE592" s="13"/>
      <c r="AT592" s="273" t="s">
        <v>170</v>
      </c>
      <c r="AU592" s="273" t="s">
        <v>137</v>
      </c>
      <c r="AV592" s="13" t="s">
        <v>137</v>
      </c>
      <c r="AW592" s="13" t="s">
        <v>5</v>
      </c>
      <c r="AX592" s="13" t="s">
        <v>77</v>
      </c>
      <c r="AY592" s="273" t="s">
        <v>163</v>
      </c>
    </row>
    <row r="593" s="13" customFormat="1">
      <c r="A593" s="13"/>
      <c r="B593" s="262"/>
      <c r="C593" s="263"/>
      <c r="D593" s="264" t="s">
        <v>170</v>
      </c>
      <c r="E593" s="265" t="s">
        <v>1</v>
      </c>
      <c r="F593" s="266" t="s">
        <v>958</v>
      </c>
      <c r="G593" s="263"/>
      <c r="H593" s="267">
        <v>103.58</v>
      </c>
      <c r="I593" s="268"/>
      <c r="J593" s="268"/>
      <c r="K593" s="263"/>
      <c r="L593" s="263"/>
      <c r="M593" s="269"/>
      <c r="N593" s="270"/>
      <c r="O593" s="271"/>
      <c r="P593" s="271"/>
      <c r="Q593" s="271"/>
      <c r="R593" s="271"/>
      <c r="S593" s="271"/>
      <c r="T593" s="271"/>
      <c r="U593" s="271"/>
      <c r="V593" s="271"/>
      <c r="W593" s="271"/>
      <c r="X593" s="272"/>
      <c r="Y593" s="13"/>
      <c r="Z593" s="13"/>
      <c r="AA593" s="13"/>
      <c r="AB593" s="13"/>
      <c r="AC593" s="13"/>
      <c r="AD593" s="13"/>
      <c r="AE593" s="13"/>
      <c r="AT593" s="273" t="s">
        <v>170</v>
      </c>
      <c r="AU593" s="273" t="s">
        <v>137</v>
      </c>
      <c r="AV593" s="13" t="s">
        <v>137</v>
      </c>
      <c r="AW593" s="13" t="s">
        <v>5</v>
      </c>
      <c r="AX593" s="13" t="s">
        <v>77</v>
      </c>
      <c r="AY593" s="273" t="s">
        <v>163</v>
      </c>
    </row>
    <row r="594" s="14" customFormat="1">
      <c r="A594" s="14"/>
      <c r="B594" s="274"/>
      <c r="C594" s="275"/>
      <c r="D594" s="264" t="s">
        <v>170</v>
      </c>
      <c r="E594" s="276" t="s">
        <v>1</v>
      </c>
      <c r="F594" s="277" t="s">
        <v>173</v>
      </c>
      <c r="G594" s="275"/>
      <c r="H594" s="278">
        <v>204.56</v>
      </c>
      <c r="I594" s="279"/>
      <c r="J594" s="279"/>
      <c r="K594" s="275"/>
      <c r="L594" s="275"/>
      <c r="M594" s="280"/>
      <c r="N594" s="281"/>
      <c r="O594" s="282"/>
      <c r="P594" s="282"/>
      <c r="Q594" s="282"/>
      <c r="R594" s="282"/>
      <c r="S594" s="282"/>
      <c r="T594" s="282"/>
      <c r="U594" s="282"/>
      <c r="V594" s="282"/>
      <c r="W594" s="282"/>
      <c r="X594" s="283"/>
      <c r="Y594" s="14"/>
      <c r="Z594" s="14"/>
      <c r="AA594" s="14"/>
      <c r="AB594" s="14"/>
      <c r="AC594" s="14"/>
      <c r="AD594" s="14"/>
      <c r="AE594" s="14"/>
      <c r="AT594" s="284" t="s">
        <v>170</v>
      </c>
      <c r="AU594" s="284" t="s">
        <v>137</v>
      </c>
      <c r="AV594" s="14" t="s">
        <v>169</v>
      </c>
      <c r="AW594" s="14" t="s">
        <v>5</v>
      </c>
      <c r="AX594" s="14" t="s">
        <v>85</v>
      </c>
      <c r="AY594" s="284" t="s">
        <v>163</v>
      </c>
    </row>
    <row r="595" s="2" customFormat="1" ht="24.15" customHeight="1">
      <c r="A595" s="38"/>
      <c r="B595" s="39"/>
      <c r="C595" s="295" t="s">
        <v>591</v>
      </c>
      <c r="D595" s="295" t="s">
        <v>466</v>
      </c>
      <c r="E595" s="296" t="s">
        <v>931</v>
      </c>
      <c r="F595" s="297" t="s">
        <v>932</v>
      </c>
      <c r="G595" s="298" t="s">
        <v>520</v>
      </c>
      <c r="H595" s="299">
        <v>61.899999999999999</v>
      </c>
      <c r="I595" s="300"/>
      <c r="J595" s="301"/>
      <c r="K595" s="299">
        <f>ROUND(P595*H595,3)</f>
        <v>0</v>
      </c>
      <c r="L595" s="301"/>
      <c r="M595" s="302"/>
      <c r="N595" s="303" t="s">
        <v>1</v>
      </c>
      <c r="O595" s="255" t="s">
        <v>41</v>
      </c>
      <c r="P595" s="256">
        <f>I595+J595</f>
        <v>0</v>
      </c>
      <c r="Q595" s="256">
        <f>ROUND(I595*H595,3)</f>
        <v>0</v>
      </c>
      <c r="R595" s="256">
        <f>ROUND(J595*H595,3)</f>
        <v>0</v>
      </c>
      <c r="S595" s="97"/>
      <c r="T595" s="257">
        <f>S595*H595</f>
        <v>0</v>
      </c>
      <c r="U595" s="257">
        <v>0</v>
      </c>
      <c r="V595" s="257">
        <f>U595*H595</f>
        <v>0</v>
      </c>
      <c r="W595" s="257">
        <v>0</v>
      </c>
      <c r="X595" s="258">
        <f>W595*H595</f>
        <v>0</v>
      </c>
      <c r="Y595" s="38"/>
      <c r="Z595" s="38"/>
      <c r="AA595" s="38"/>
      <c r="AB595" s="38"/>
      <c r="AC595" s="38"/>
      <c r="AD595" s="38"/>
      <c r="AE595" s="38"/>
      <c r="AR595" s="259" t="s">
        <v>247</v>
      </c>
      <c r="AT595" s="259" t="s">
        <v>466</v>
      </c>
      <c r="AU595" s="259" t="s">
        <v>137</v>
      </c>
      <c r="AY595" s="17" t="s">
        <v>163</v>
      </c>
      <c r="BE595" s="260">
        <f>IF(O595="základná",K595,0)</f>
        <v>0</v>
      </c>
      <c r="BF595" s="260">
        <f>IF(O595="znížená",K595,0)</f>
        <v>0</v>
      </c>
      <c r="BG595" s="260">
        <f>IF(O595="zákl. prenesená",K595,0)</f>
        <v>0</v>
      </c>
      <c r="BH595" s="260">
        <f>IF(O595="zníž. prenesená",K595,0)</f>
        <v>0</v>
      </c>
      <c r="BI595" s="260">
        <f>IF(O595="nulová",K595,0)</f>
        <v>0</v>
      </c>
      <c r="BJ595" s="17" t="s">
        <v>137</v>
      </c>
      <c r="BK595" s="261">
        <f>ROUND(P595*H595,3)</f>
        <v>0</v>
      </c>
      <c r="BL595" s="17" t="s">
        <v>206</v>
      </c>
      <c r="BM595" s="259" t="s">
        <v>959</v>
      </c>
    </row>
    <row r="596" s="13" customFormat="1">
      <c r="A596" s="13"/>
      <c r="B596" s="262"/>
      <c r="C596" s="263"/>
      <c r="D596" s="264" t="s">
        <v>170</v>
      </c>
      <c r="E596" s="265" t="s">
        <v>1</v>
      </c>
      <c r="F596" s="266" t="s">
        <v>960</v>
      </c>
      <c r="G596" s="263"/>
      <c r="H596" s="267">
        <v>45.899999999999999</v>
      </c>
      <c r="I596" s="268"/>
      <c r="J596" s="268"/>
      <c r="K596" s="263"/>
      <c r="L596" s="263"/>
      <c r="M596" s="269"/>
      <c r="N596" s="270"/>
      <c r="O596" s="271"/>
      <c r="P596" s="271"/>
      <c r="Q596" s="271"/>
      <c r="R596" s="271"/>
      <c r="S596" s="271"/>
      <c r="T596" s="271"/>
      <c r="U596" s="271"/>
      <c r="V596" s="271"/>
      <c r="W596" s="271"/>
      <c r="X596" s="272"/>
      <c r="Y596" s="13"/>
      <c r="Z596" s="13"/>
      <c r="AA596" s="13"/>
      <c r="AB596" s="13"/>
      <c r="AC596" s="13"/>
      <c r="AD596" s="13"/>
      <c r="AE596" s="13"/>
      <c r="AT596" s="273" t="s">
        <v>170</v>
      </c>
      <c r="AU596" s="273" t="s">
        <v>137</v>
      </c>
      <c r="AV596" s="13" t="s">
        <v>137</v>
      </c>
      <c r="AW596" s="13" t="s">
        <v>5</v>
      </c>
      <c r="AX596" s="13" t="s">
        <v>77</v>
      </c>
      <c r="AY596" s="273" t="s">
        <v>163</v>
      </c>
    </row>
    <row r="597" s="13" customFormat="1">
      <c r="A597" s="13"/>
      <c r="B597" s="262"/>
      <c r="C597" s="263"/>
      <c r="D597" s="264" t="s">
        <v>170</v>
      </c>
      <c r="E597" s="265" t="s">
        <v>1</v>
      </c>
      <c r="F597" s="266" t="s">
        <v>961</v>
      </c>
      <c r="G597" s="263"/>
      <c r="H597" s="267">
        <v>16</v>
      </c>
      <c r="I597" s="268"/>
      <c r="J597" s="268"/>
      <c r="K597" s="263"/>
      <c r="L597" s="263"/>
      <c r="M597" s="269"/>
      <c r="N597" s="270"/>
      <c r="O597" s="271"/>
      <c r="P597" s="271"/>
      <c r="Q597" s="271"/>
      <c r="R597" s="271"/>
      <c r="S597" s="271"/>
      <c r="T597" s="271"/>
      <c r="U597" s="271"/>
      <c r="V597" s="271"/>
      <c r="W597" s="271"/>
      <c r="X597" s="272"/>
      <c r="Y597" s="13"/>
      <c r="Z597" s="13"/>
      <c r="AA597" s="13"/>
      <c r="AB597" s="13"/>
      <c r="AC597" s="13"/>
      <c r="AD597" s="13"/>
      <c r="AE597" s="13"/>
      <c r="AT597" s="273" t="s">
        <v>170</v>
      </c>
      <c r="AU597" s="273" t="s">
        <v>137</v>
      </c>
      <c r="AV597" s="13" t="s">
        <v>137</v>
      </c>
      <c r="AW597" s="13" t="s">
        <v>5</v>
      </c>
      <c r="AX597" s="13" t="s">
        <v>77</v>
      </c>
      <c r="AY597" s="273" t="s">
        <v>163</v>
      </c>
    </row>
    <row r="598" s="14" customFormat="1">
      <c r="A598" s="14"/>
      <c r="B598" s="274"/>
      <c r="C598" s="275"/>
      <c r="D598" s="264" t="s">
        <v>170</v>
      </c>
      <c r="E598" s="276" t="s">
        <v>1</v>
      </c>
      <c r="F598" s="277" t="s">
        <v>173</v>
      </c>
      <c r="G598" s="275"/>
      <c r="H598" s="278">
        <v>61.899999999999999</v>
      </c>
      <c r="I598" s="279"/>
      <c r="J598" s="279"/>
      <c r="K598" s="275"/>
      <c r="L598" s="275"/>
      <c r="M598" s="280"/>
      <c r="N598" s="281"/>
      <c r="O598" s="282"/>
      <c r="P598" s="282"/>
      <c r="Q598" s="282"/>
      <c r="R598" s="282"/>
      <c r="S598" s="282"/>
      <c r="T598" s="282"/>
      <c r="U598" s="282"/>
      <c r="V598" s="282"/>
      <c r="W598" s="282"/>
      <c r="X598" s="283"/>
      <c r="Y598" s="14"/>
      <c r="Z598" s="14"/>
      <c r="AA598" s="14"/>
      <c r="AB598" s="14"/>
      <c r="AC598" s="14"/>
      <c r="AD598" s="14"/>
      <c r="AE598" s="14"/>
      <c r="AT598" s="284" t="s">
        <v>170</v>
      </c>
      <c r="AU598" s="284" t="s">
        <v>137</v>
      </c>
      <c r="AV598" s="14" t="s">
        <v>169</v>
      </c>
      <c r="AW598" s="14" t="s">
        <v>5</v>
      </c>
      <c r="AX598" s="14" t="s">
        <v>85</v>
      </c>
      <c r="AY598" s="284" t="s">
        <v>163</v>
      </c>
    </row>
    <row r="599" s="2" customFormat="1" ht="24.15" customHeight="1">
      <c r="A599" s="38"/>
      <c r="B599" s="39"/>
      <c r="C599" s="295" t="s">
        <v>962</v>
      </c>
      <c r="D599" s="295" t="s">
        <v>466</v>
      </c>
      <c r="E599" s="296" t="s">
        <v>963</v>
      </c>
      <c r="F599" s="297" t="s">
        <v>964</v>
      </c>
      <c r="G599" s="298" t="s">
        <v>520</v>
      </c>
      <c r="H599" s="299">
        <v>16</v>
      </c>
      <c r="I599" s="300"/>
      <c r="J599" s="301"/>
      <c r="K599" s="299">
        <f>ROUND(P599*H599,3)</f>
        <v>0</v>
      </c>
      <c r="L599" s="301"/>
      <c r="M599" s="302"/>
      <c r="N599" s="303" t="s">
        <v>1</v>
      </c>
      <c r="O599" s="255" t="s">
        <v>41</v>
      </c>
      <c r="P599" s="256">
        <f>I599+J599</f>
        <v>0</v>
      </c>
      <c r="Q599" s="256">
        <f>ROUND(I599*H599,3)</f>
        <v>0</v>
      </c>
      <c r="R599" s="256">
        <f>ROUND(J599*H599,3)</f>
        <v>0</v>
      </c>
      <c r="S599" s="97"/>
      <c r="T599" s="257">
        <f>S599*H599</f>
        <v>0</v>
      </c>
      <c r="U599" s="257">
        <v>0</v>
      </c>
      <c r="V599" s="257">
        <f>U599*H599</f>
        <v>0</v>
      </c>
      <c r="W599" s="257">
        <v>0</v>
      </c>
      <c r="X599" s="258">
        <f>W599*H599</f>
        <v>0</v>
      </c>
      <c r="Y599" s="38"/>
      <c r="Z599" s="38"/>
      <c r="AA599" s="38"/>
      <c r="AB599" s="38"/>
      <c r="AC599" s="38"/>
      <c r="AD599" s="38"/>
      <c r="AE599" s="38"/>
      <c r="AR599" s="259" t="s">
        <v>247</v>
      </c>
      <c r="AT599" s="259" t="s">
        <v>466</v>
      </c>
      <c r="AU599" s="259" t="s">
        <v>137</v>
      </c>
      <c r="AY599" s="17" t="s">
        <v>163</v>
      </c>
      <c r="BE599" s="260">
        <f>IF(O599="základná",K599,0)</f>
        <v>0</v>
      </c>
      <c r="BF599" s="260">
        <f>IF(O599="znížená",K599,0)</f>
        <v>0</v>
      </c>
      <c r="BG599" s="260">
        <f>IF(O599="zákl. prenesená",K599,0)</f>
        <v>0</v>
      </c>
      <c r="BH599" s="260">
        <f>IF(O599="zníž. prenesená",K599,0)</f>
        <v>0</v>
      </c>
      <c r="BI599" s="260">
        <f>IF(O599="nulová",K599,0)</f>
        <v>0</v>
      </c>
      <c r="BJ599" s="17" t="s">
        <v>137</v>
      </c>
      <c r="BK599" s="261">
        <f>ROUND(P599*H599,3)</f>
        <v>0</v>
      </c>
      <c r="BL599" s="17" t="s">
        <v>206</v>
      </c>
      <c r="BM599" s="259" t="s">
        <v>965</v>
      </c>
    </row>
    <row r="600" s="13" customFormat="1">
      <c r="A600" s="13"/>
      <c r="B600" s="262"/>
      <c r="C600" s="263"/>
      <c r="D600" s="264" t="s">
        <v>170</v>
      </c>
      <c r="E600" s="265" t="s">
        <v>1</v>
      </c>
      <c r="F600" s="266" t="s">
        <v>966</v>
      </c>
      <c r="G600" s="263"/>
      <c r="H600" s="267">
        <v>16</v>
      </c>
      <c r="I600" s="268"/>
      <c r="J600" s="268"/>
      <c r="K600" s="263"/>
      <c r="L600" s="263"/>
      <c r="M600" s="269"/>
      <c r="N600" s="270"/>
      <c r="O600" s="271"/>
      <c r="P600" s="271"/>
      <c r="Q600" s="271"/>
      <c r="R600" s="271"/>
      <c r="S600" s="271"/>
      <c r="T600" s="271"/>
      <c r="U600" s="271"/>
      <c r="V600" s="271"/>
      <c r="W600" s="271"/>
      <c r="X600" s="272"/>
      <c r="Y600" s="13"/>
      <c r="Z600" s="13"/>
      <c r="AA600" s="13"/>
      <c r="AB600" s="13"/>
      <c r="AC600" s="13"/>
      <c r="AD600" s="13"/>
      <c r="AE600" s="13"/>
      <c r="AT600" s="273" t="s">
        <v>170</v>
      </c>
      <c r="AU600" s="273" t="s">
        <v>137</v>
      </c>
      <c r="AV600" s="13" t="s">
        <v>137</v>
      </c>
      <c r="AW600" s="13" t="s">
        <v>5</v>
      </c>
      <c r="AX600" s="13" t="s">
        <v>77</v>
      </c>
      <c r="AY600" s="273" t="s">
        <v>163</v>
      </c>
    </row>
    <row r="601" s="14" customFormat="1">
      <c r="A601" s="14"/>
      <c r="B601" s="274"/>
      <c r="C601" s="275"/>
      <c r="D601" s="264" t="s">
        <v>170</v>
      </c>
      <c r="E601" s="276" t="s">
        <v>1</v>
      </c>
      <c r="F601" s="277" t="s">
        <v>173</v>
      </c>
      <c r="G601" s="275"/>
      <c r="H601" s="278">
        <v>16</v>
      </c>
      <c r="I601" s="279"/>
      <c r="J601" s="279"/>
      <c r="K601" s="275"/>
      <c r="L601" s="275"/>
      <c r="M601" s="280"/>
      <c r="N601" s="281"/>
      <c r="O601" s="282"/>
      <c r="P601" s="282"/>
      <c r="Q601" s="282"/>
      <c r="R601" s="282"/>
      <c r="S601" s="282"/>
      <c r="T601" s="282"/>
      <c r="U601" s="282"/>
      <c r="V601" s="282"/>
      <c r="W601" s="282"/>
      <c r="X601" s="283"/>
      <c r="Y601" s="14"/>
      <c r="Z601" s="14"/>
      <c r="AA601" s="14"/>
      <c r="AB601" s="14"/>
      <c r="AC601" s="14"/>
      <c r="AD601" s="14"/>
      <c r="AE601" s="14"/>
      <c r="AT601" s="284" t="s">
        <v>170</v>
      </c>
      <c r="AU601" s="284" t="s">
        <v>137</v>
      </c>
      <c r="AV601" s="14" t="s">
        <v>169</v>
      </c>
      <c r="AW601" s="14" t="s">
        <v>5</v>
      </c>
      <c r="AX601" s="14" t="s">
        <v>85</v>
      </c>
      <c r="AY601" s="284" t="s">
        <v>163</v>
      </c>
    </row>
    <row r="602" s="2" customFormat="1" ht="16.5" customHeight="1">
      <c r="A602" s="38"/>
      <c r="B602" s="39"/>
      <c r="C602" s="295" t="s">
        <v>596</v>
      </c>
      <c r="D602" s="295" t="s">
        <v>466</v>
      </c>
      <c r="E602" s="296" t="s">
        <v>935</v>
      </c>
      <c r="F602" s="297" t="s">
        <v>936</v>
      </c>
      <c r="G602" s="298" t="s">
        <v>1</v>
      </c>
      <c r="H602" s="299">
        <v>18.600000000000001</v>
      </c>
      <c r="I602" s="300"/>
      <c r="J602" s="301"/>
      <c r="K602" s="299">
        <f>ROUND(P602*H602,3)</f>
        <v>0</v>
      </c>
      <c r="L602" s="301"/>
      <c r="M602" s="302"/>
      <c r="N602" s="303" t="s">
        <v>1</v>
      </c>
      <c r="O602" s="255" t="s">
        <v>41</v>
      </c>
      <c r="P602" s="256">
        <f>I602+J602</f>
        <v>0</v>
      </c>
      <c r="Q602" s="256">
        <f>ROUND(I602*H602,3)</f>
        <v>0</v>
      </c>
      <c r="R602" s="256">
        <f>ROUND(J602*H602,3)</f>
        <v>0</v>
      </c>
      <c r="S602" s="97"/>
      <c r="T602" s="257">
        <f>S602*H602</f>
        <v>0</v>
      </c>
      <c r="U602" s="257">
        <v>0</v>
      </c>
      <c r="V602" s="257">
        <f>U602*H602</f>
        <v>0</v>
      </c>
      <c r="W602" s="257">
        <v>0</v>
      </c>
      <c r="X602" s="258">
        <f>W602*H602</f>
        <v>0</v>
      </c>
      <c r="Y602" s="38"/>
      <c r="Z602" s="38"/>
      <c r="AA602" s="38"/>
      <c r="AB602" s="38"/>
      <c r="AC602" s="38"/>
      <c r="AD602" s="38"/>
      <c r="AE602" s="38"/>
      <c r="AR602" s="259" t="s">
        <v>247</v>
      </c>
      <c r="AT602" s="259" t="s">
        <v>466</v>
      </c>
      <c r="AU602" s="259" t="s">
        <v>137</v>
      </c>
      <c r="AY602" s="17" t="s">
        <v>163</v>
      </c>
      <c r="BE602" s="260">
        <f>IF(O602="základná",K602,0)</f>
        <v>0</v>
      </c>
      <c r="BF602" s="260">
        <f>IF(O602="znížená",K602,0)</f>
        <v>0</v>
      </c>
      <c r="BG602" s="260">
        <f>IF(O602="zákl. prenesená",K602,0)</f>
        <v>0</v>
      </c>
      <c r="BH602" s="260">
        <f>IF(O602="zníž. prenesená",K602,0)</f>
        <v>0</v>
      </c>
      <c r="BI602" s="260">
        <f>IF(O602="nulová",K602,0)</f>
        <v>0</v>
      </c>
      <c r="BJ602" s="17" t="s">
        <v>137</v>
      </c>
      <c r="BK602" s="261">
        <f>ROUND(P602*H602,3)</f>
        <v>0</v>
      </c>
      <c r="BL602" s="17" t="s">
        <v>206</v>
      </c>
      <c r="BM602" s="259" t="s">
        <v>967</v>
      </c>
    </row>
    <row r="603" s="13" customFormat="1">
      <c r="A603" s="13"/>
      <c r="B603" s="262"/>
      <c r="C603" s="263"/>
      <c r="D603" s="264" t="s">
        <v>170</v>
      </c>
      <c r="E603" s="265" t="s">
        <v>1</v>
      </c>
      <c r="F603" s="266" t="s">
        <v>968</v>
      </c>
      <c r="G603" s="263"/>
      <c r="H603" s="267">
        <v>18.600000000000001</v>
      </c>
      <c r="I603" s="268"/>
      <c r="J603" s="268"/>
      <c r="K603" s="263"/>
      <c r="L603" s="263"/>
      <c r="M603" s="269"/>
      <c r="N603" s="270"/>
      <c r="O603" s="271"/>
      <c r="P603" s="271"/>
      <c r="Q603" s="271"/>
      <c r="R603" s="271"/>
      <c r="S603" s="271"/>
      <c r="T603" s="271"/>
      <c r="U603" s="271"/>
      <c r="V603" s="271"/>
      <c r="W603" s="271"/>
      <c r="X603" s="272"/>
      <c r="Y603" s="13"/>
      <c r="Z603" s="13"/>
      <c r="AA603" s="13"/>
      <c r="AB603" s="13"/>
      <c r="AC603" s="13"/>
      <c r="AD603" s="13"/>
      <c r="AE603" s="13"/>
      <c r="AT603" s="273" t="s">
        <v>170</v>
      </c>
      <c r="AU603" s="273" t="s">
        <v>137</v>
      </c>
      <c r="AV603" s="13" t="s">
        <v>137</v>
      </c>
      <c r="AW603" s="13" t="s">
        <v>5</v>
      </c>
      <c r="AX603" s="13" t="s">
        <v>77</v>
      </c>
      <c r="AY603" s="273" t="s">
        <v>163</v>
      </c>
    </row>
    <row r="604" s="14" customFormat="1">
      <c r="A604" s="14"/>
      <c r="B604" s="274"/>
      <c r="C604" s="275"/>
      <c r="D604" s="264" t="s">
        <v>170</v>
      </c>
      <c r="E604" s="276" t="s">
        <v>1</v>
      </c>
      <c r="F604" s="277" t="s">
        <v>173</v>
      </c>
      <c r="G604" s="275"/>
      <c r="H604" s="278">
        <v>18.600000000000001</v>
      </c>
      <c r="I604" s="279"/>
      <c r="J604" s="279"/>
      <c r="K604" s="275"/>
      <c r="L604" s="275"/>
      <c r="M604" s="280"/>
      <c r="N604" s="281"/>
      <c r="O604" s="282"/>
      <c r="P604" s="282"/>
      <c r="Q604" s="282"/>
      <c r="R604" s="282"/>
      <c r="S604" s="282"/>
      <c r="T604" s="282"/>
      <c r="U604" s="282"/>
      <c r="V604" s="282"/>
      <c r="W604" s="282"/>
      <c r="X604" s="283"/>
      <c r="Y604" s="14"/>
      <c r="Z604" s="14"/>
      <c r="AA604" s="14"/>
      <c r="AB604" s="14"/>
      <c r="AC604" s="14"/>
      <c r="AD604" s="14"/>
      <c r="AE604" s="14"/>
      <c r="AT604" s="284" t="s">
        <v>170</v>
      </c>
      <c r="AU604" s="284" t="s">
        <v>137</v>
      </c>
      <c r="AV604" s="14" t="s">
        <v>169</v>
      </c>
      <c r="AW604" s="14" t="s">
        <v>5</v>
      </c>
      <c r="AX604" s="14" t="s">
        <v>85</v>
      </c>
      <c r="AY604" s="284" t="s">
        <v>163</v>
      </c>
    </row>
    <row r="605" s="2" customFormat="1" ht="24.15" customHeight="1">
      <c r="A605" s="38"/>
      <c r="B605" s="39"/>
      <c r="C605" s="247" t="s">
        <v>969</v>
      </c>
      <c r="D605" s="247" t="s">
        <v>165</v>
      </c>
      <c r="E605" s="248" t="s">
        <v>970</v>
      </c>
      <c r="F605" s="249" t="s">
        <v>971</v>
      </c>
      <c r="G605" s="250" t="s">
        <v>195</v>
      </c>
      <c r="H605" s="251">
        <v>0.215</v>
      </c>
      <c r="I605" s="252"/>
      <c r="J605" s="252"/>
      <c r="K605" s="251">
        <f>ROUND(P605*H605,3)</f>
        <v>0</v>
      </c>
      <c r="L605" s="253"/>
      <c r="M605" s="44"/>
      <c r="N605" s="254" t="s">
        <v>1</v>
      </c>
      <c r="O605" s="255" t="s">
        <v>41</v>
      </c>
      <c r="P605" s="256">
        <f>I605+J605</f>
        <v>0</v>
      </c>
      <c r="Q605" s="256">
        <f>ROUND(I605*H605,3)</f>
        <v>0</v>
      </c>
      <c r="R605" s="256">
        <f>ROUND(J605*H605,3)</f>
        <v>0</v>
      </c>
      <c r="S605" s="97"/>
      <c r="T605" s="257">
        <f>S605*H605</f>
        <v>0</v>
      </c>
      <c r="U605" s="257">
        <v>0</v>
      </c>
      <c r="V605" s="257">
        <f>U605*H605</f>
        <v>0</v>
      </c>
      <c r="W605" s="257">
        <v>0</v>
      </c>
      <c r="X605" s="258">
        <f>W605*H605</f>
        <v>0</v>
      </c>
      <c r="Y605" s="38"/>
      <c r="Z605" s="38"/>
      <c r="AA605" s="38"/>
      <c r="AB605" s="38"/>
      <c r="AC605" s="38"/>
      <c r="AD605" s="38"/>
      <c r="AE605" s="38"/>
      <c r="AR605" s="259" t="s">
        <v>206</v>
      </c>
      <c r="AT605" s="259" t="s">
        <v>165</v>
      </c>
      <c r="AU605" s="259" t="s">
        <v>137</v>
      </c>
      <c r="AY605" s="17" t="s">
        <v>163</v>
      </c>
      <c r="BE605" s="260">
        <f>IF(O605="základná",K605,0)</f>
        <v>0</v>
      </c>
      <c r="BF605" s="260">
        <f>IF(O605="znížená",K605,0)</f>
        <v>0</v>
      </c>
      <c r="BG605" s="260">
        <f>IF(O605="zákl. prenesená",K605,0)</f>
        <v>0</v>
      </c>
      <c r="BH605" s="260">
        <f>IF(O605="zníž. prenesená",K605,0)</f>
        <v>0</v>
      </c>
      <c r="BI605" s="260">
        <f>IF(O605="nulová",K605,0)</f>
        <v>0</v>
      </c>
      <c r="BJ605" s="17" t="s">
        <v>137</v>
      </c>
      <c r="BK605" s="261">
        <f>ROUND(P605*H605,3)</f>
        <v>0</v>
      </c>
      <c r="BL605" s="17" t="s">
        <v>206</v>
      </c>
      <c r="BM605" s="259" t="s">
        <v>972</v>
      </c>
    </row>
    <row r="606" s="12" customFormat="1" ht="22.8" customHeight="1">
      <c r="A606" s="12"/>
      <c r="B606" s="230"/>
      <c r="C606" s="231"/>
      <c r="D606" s="232" t="s">
        <v>76</v>
      </c>
      <c r="E606" s="245" t="s">
        <v>973</v>
      </c>
      <c r="F606" s="245" t="s">
        <v>974</v>
      </c>
      <c r="G606" s="231"/>
      <c r="H606" s="231"/>
      <c r="I606" s="234"/>
      <c r="J606" s="234"/>
      <c r="K606" s="246">
        <f>BK606</f>
        <v>0</v>
      </c>
      <c r="L606" s="231"/>
      <c r="M606" s="236"/>
      <c r="N606" s="237"/>
      <c r="O606" s="238"/>
      <c r="P606" s="238"/>
      <c r="Q606" s="239">
        <f>SUM(Q607:Q623)</f>
        <v>0</v>
      </c>
      <c r="R606" s="239">
        <f>SUM(R607:R623)</f>
        <v>0</v>
      </c>
      <c r="S606" s="238"/>
      <c r="T606" s="240">
        <f>SUM(T607:T623)</f>
        <v>0</v>
      </c>
      <c r="U606" s="238"/>
      <c r="V606" s="240">
        <f>SUM(V607:V623)</f>
        <v>0</v>
      </c>
      <c r="W606" s="238"/>
      <c r="X606" s="241">
        <f>SUM(X607:X623)</f>
        <v>0</v>
      </c>
      <c r="Y606" s="12"/>
      <c r="Z606" s="12"/>
      <c r="AA606" s="12"/>
      <c r="AB606" s="12"/>
      <c r="AC606" s="12"/>
      <c r="AD606" s="12"/>
      <c r="AE606" s="12"/>
      <c r="AR606" s="242" t="s">
        <v>137</v>
      </c>
      <c r="AT606" s="243" t="s">
        <v>76</v>
      </c>
      <c r="AU606" s="243" t="s">
        <v>85</v>
      </c>
      <c r="AY606" s="242" t="s">
        <v>163</v>
      </c>
      <c r="BK606" s="244">
        <f>SUM(BK607:BK623)</f>
        <v>0</v>
      </c>
    </row>
    <row r="607" s="2" customFormat="1" ht="24.15" customHeight="1">
      <c r="A607" s="38"/>
      <c r="B607" s="39"/>
      <c r="C607" s="247" t="s">
        <v>600</v>
      </c>
      <c r="D607" s="247" t="s">
        <v>165</v>
      </c>
      <c r="E607" s="248" t="s">
        <v>975</v>
      </c>
      <c r="F607" s="249" t="s">
        <v>976</v>
      </c>
      <c r="G607" s="250" t="s">
        <v>213</v>
      </c>
      <c r="H607" s="251">
        <v>419.63</v>
      </c>
      <c r="I607" s="252"/>
      <c r="J607" s="252"/>
      <c r="K607" s="251">
        <f>ROUND(P607*H607,3)</f>
        <v>0</v>
      </c>
      <c r="L607" s="253"/>
      <c r="M607" s="44"/>
      <c r="N607" s="254" t="s">
        <v>1</v>
      </c>
      <c r="O607" s="255" t="s">
        <v>41</v>
      </c>
      <c r="P607" s="256">
        <f>I607+J607</f>
        <v>0</v>
      </c>
      <c r="Q607" s="256">
        <f>ROUND(I607*H607,3)</f>
        <v>0</v>
      </c>
      <c r="R607" s="256">
        <f>ROUND(J607*H607,3)</f>
        <v>0</v>
      </c>
      <c r="S607" s="97"/>
      <c r="T607" s="257">
        <f>S607*H607</f>
        <v>0</v>
      </c>
      <c r="U607" s="257">
        <v>0</v>
      </c>
      <c r="V607" s="257">
        <f>U607*H607</f>
        <v>0</v>
      </c>
      <c r="W607" s="257">
        <v>0</v>
      </c>
      <c r="X607" s="258">
        <f>W607*H607</f>
        <v>0</v>
      </c>
      <c r="Y607" s="38"/>
      <c r="Z607" s="38"/>
      <c r="AA607" s="38"/>
      <c r="AB607" s="38"/>
      <c r="AC607" s="38"/>
      <c r="AD607" s="38"/>
      <c r="AE607" s="38"/>
      <c r="AR607" s="259" t="s">
        <v>206</v>
      </c>
      <c r="AT607" s="259" t="s">
        <v>165</v>
      </c>
      <c r="AU607" s="259" t="s">
        <v>137</v>
      </c>
      <c r="AY607" s="17" t="s">
        <v>163</v>
      </c>
      <c r="BE607" s="260">
        <f>IF(O607="základná",K607,0)</f>
        <v>0</v>
      </c>
      <c r="BF607" s="260">
        <f>IF(O607="znížená",K607,0)</f>
        <v>0</v>
      </c>
      <c r="BG607" s="260">
        <f>IF(O607="zákl. prenesená",K607,0)</f>
        <v>0</v>
      </c>
      <c r="BH607" s="260">
        <f>IF(O607="zníž. prenesená",K607,0)</f>
        <v>0</v>
      </c>
      <c r="BI607" s="260">
        <f>IF(O607="nulová",K607,0)</f>
        <v>0</v>
      </c>
      <c r="BJ607" s="17" t="s">
        <v>137</v>
      </c>
      <c r="BK607" s="261">
        <f>ROUND(P607*H607,3)</f>
        <v>0</v>
      </c>
      <c r="BL607" s="17" t="s">
        <v>206</v>
      </c>
      <c r="BM607" s="259" t="s">
        <v>977</v>
      </c>
    </row>
    <row r="608" s="13" customFormat="1">
      <c r="A608" s="13"/>
      <c r="B608" s="262"/>
      <c r="C608" s="263"/>
      <c r="D608" s="264" t="s">
        <v>170</v>
      </c>
      <c r="E608" s="265" t="s">
        <v>1</v>
      </c>
      <c r="F608" s="266" t="s">
        <v>978</v>
      </c>
      <c r="G608" s="263"/>
      <c r="H608" s="267">
        <v>222.34999999999999</v>
      </c>
      <c r="I608" s="268"/>
      <c r="J608" s="268"/>
      <c r="K608" s="263"/>
      <c r="L608" s="263"/>
      <c r="M608" s="269"/>
      <c r="N608" s="270"/>
      <c r="O608" s="271"/>
      <c r="P608" s="271"/>
      <c r="Q608" s="271"/>
      <c r="R608" s="271"/>
      <c r="S608" s="271"/>
      <c r="T608" s="271"/>
      <c r="U608" s="271"/>
      <c r="V608" s="271"/>
      <c r="W608" s="271"/>
      <c r="X608" s="272"/>
      <c r="Y608" s="13"/>
      <c r="Z608" s="13"/>
      <c r="AA608" s="13"/>
      <c r="AB608" s="13"/>
      <c r="AC608" s="13"/>
      <c r="AD608" s="13"/>
      <c r="AE608" s="13"/>
      <c r="AT608" s="273" t="s">
        <v>170</v>
      </c>
      <c r="AU608" s="273" t="s">
        <v>137</v>
      </c>
      <c r="AV608" s="13" t="s">
        <v>137</v>
      </c>
      <c r="AW608" s="13" t="s">
        <v>5</v>
      </c>
      <c r="AX608" s="13" t="s">
        <v>77</v>
      </c>
      <c r="AY608" s="273" t="s">
        <v>163</v>
      </c>
    </row>
    <row r="609" s="13" customFormat="1">
      <c r="A609" s="13"/>
      <c r="B609" s="262"/>
      <c r="C609" s="263"/>
      <c r="D609" s="264" t="s">
        <v>170</v>
      </c>
      <c r="E609" s="265" t="s">
        <v>1</v>
      </c>
      <c r="F609" s="266" t="s">
        <v>979</v>
      </c>
      <c r="G609" s="263"/>
      <c r="H609" s="267">
        <v>197.28</v>
      </c>
      <c r="I609" s="268"/>
      <c r="J609" s="268"/>
      <c r="K609" s="263"/>
      <c r="L609" s="263"/>
      <c r="M609" s="269"/>
      <c r="N609" s="270"/>
      <c r="O609" s="271"/>
      <c r="P609" s="271"/>
      <c r="Q609" s="271"/>
      <c r="R609" s="271"/>
      <c r="S609" s="271"/>
      <c r="T609" s="271"/>
      <c r="U609" s="271"/>
      <c r="V609" s="271"/>
      <c r="W609" s="271"/>
      <c r="X609" s="272"/>
      <c r="Y609" s="13"/>
      <c r="Z609" s="13"/>
      <c r="AA609" s="13"/>
      <c r="AB609" s="13"/>
      <c r="AC609" s="13"/>
      <c r="AD609" s="13"/>
      <c r="AE609" s="13"/>
      <c r="AT609" s="273" t="s">
        <v>170</v>
      </c>
      <c r="AU609" s="273" t="s">
        <v>137</v>
      </c>
      <c r="AV609" s="13" t="s">
        <v>137</v>
      </c>
      <c r="AW609" s="13" t="s">
        <v>5</v>
      </c>
      <c r="AX609" s="13" t="s">
        <v>77</v>
      </c>
      <c r="AY609" s="273" t="s">
        <v>163</v>
      </c>
    </row>
    <row r="610" s="15" customFormat="1">
      <c r="A610" s="15"/>
      <c r="B610" s="285"/>
      <c r="C610" s="286"/>
      <c r="D610" s="264" t="s">
        <v>170</v>
      </c>
      <c r="E610" s="287" t="s">
        <v>1</v>
      </c>
      <c r="F610" s="288" t="s">
        <v>980</v>
      </c>
      <c r="G610" s="286"/>
      <c r="H610" s="287" t="s">
        <v>1</v>
      </c>
      <c r="I610" s="289"/>
      <c r="J610" s="289"/>
      <c r="K610" s="286"/>
      <c r="L610" s="286"/>
      <c r="M610" s="290"/>
      <c r="N610" s="291"/>
      <c r="O610" s="292"/>
      <c r="P610" s="292"/>
      <c r="Q610" s="292"/>
      <c r="R610" s="292"/>
      <c r="S610" s="292"/>
      <c r="T610" s="292"/>
      <c r="U610" s="292"/>
      <c r="V610" s="292"/>
      <c r="W610" s="292"/>
      <c r="X610" s="293"/>
      <c r="Y610" s="15"/>
      <c r="Z610" s="15"/>
      <c r="AA610" s="15"/>
      <c r="AB610" s="15"/>
      <c r="AC610" s="15"/>
      <c r="AD610" s="15"/>
      <c r="AE610" s="15"/>
      <c r="AT610" s="294" t="s">
        <v>170</v>
      </c>
      <c r="AU610" s="294" t="s">
        <v>137</v>
      </c>
      <c r="AV610" s="15" t="s">
        <v>85</v>
      </c>
      <c r="AW610" s="15" t="s">
        <v>5</v>
      </c>
      <c r="AX610" s="15" t="s">
        <v>77</v>
      </c>
      <c r="AY610" s="294" t="s">
        <v>163</v>
      </c>
    </row>
    <row r="611" s="15" customFormat="1">
      <c r="A611" s="15"/>
      <c r="B611" s="285"/>
      <c r="C611" s="286"/>
      <c r="D611" s="264" t="s">
        <v>170</v>
      </c>
      <c r="E611" s="287" t="s">
        <v>1</v>
      </c>
      <c r="F611" s="288" t="s">
        <v>981</v>
      </c>
      <c r="G611" s="286"/>
      <c r="H611" s="287" t="s">
        <v>1</v>
      </c>
      <c r="I611" s="289"/>
      <c r="J611" s="289"/>
      <c r="K611" s="286"/>
      <c r="L611" s="286"/>
      <c r="M611" s="290"/>
      <c r="N611" s="291"/>
      <c r="O611" s="292"/>
      <c r="P611" s="292"/>
      <c r="Q611" s="292"/>
      <c r="R611" s="292"/>
      <c r="S611" s="292"/>
      <c r="T611" s="292"/>
      <c r="U611" s="292"/>
      <c r="V611" s="292"/>
      <c r="W611" s="292"/>
      <c r="X611" s="293"/>
      <c r="Y611" s="15"/>
      <c r="Z611" s="15"/>
      <c r="AA611" s="15"/>
      <c r="AB611" s="15"/>
      <c r="AC611" s="15"/>
      <c r="AD611" s="15"/>
      <c r="AE611" s="15"/>
      <c r="AT611" s="294" t="s">
        <v>170</v>
      </c>
      <c r="AU611" s="294" t="s">
        <v>137</v>
      </c>
      <c r="AV611" s="15" t="s">
        <v>85</v>
      </c>
      <c r="AW611" s="15" t="s">
        <v>5</v>
      </c>
      <c r="AX611" s="15" t="s">
        <v>77</v>
      </c>
      <c r="AY611" s="294" t="s">
        <v>163</v>
      </c>
    </row>
    <row r="612" s="14" customFormat="1">
      <c r="A612" s="14"/>
      <c r="B612" s="274"/>
      <c r="C612" s="275"/>
      <c r="D612" s="264" t="s">
        <v>170</v>
      </c>
      <c r="E612" s="276" t="s">
        <v>1</v>
      </c>
      <c r="F612" s="277" t="s">
        <v>173</v>
      </c>
      <c r="G612" s="275"/>
      <c r="H612" s="278">
        <v>419.63</v>
      </c>
      <c r="I612" s="279"/>
      <c r="J612" s="279"/>
      <c r="K612" s="275"/>
      <c r="L612" s="275"/>
      <c r="M612" s="280"/>
      <c r="N612" s="281"/>
      <c r="O612" s="282"/>
      <c r="P612" s="282"/>
      <c r="Q612" s="282"/>
      <c r="R612" s="282"/>
      <c r="S612" s="282"/>
      <c r="T612" s="282"/>
      <c r="U612" s="282"/>
      <c r="V612" s="282"/>
      <c r="W612" s="282"/>
      <c r="X612" s="283"/>
      <c r="Y612" s="14"/>
      <c r="Z612" s="14"/>
      <c r="AA612" s="14"/>
      <c r="AB612" s="14"/>
      <c r="AC612" s="14"/>
      <c r="AD612" s="14"/>
      <c r="AE612" s="14"/>
      <c r="AT612" s="284" t="s">
        <v>170</v>
      </c>
      <c r="AU612" s="284" t="s">
        <v>137</v>
      </c>
      <c r="AV612" s="14" t="s">
        <v>169</v>
      </c>
      <c r="AW612" s="14" t="s">
        <v>5</v>
      </c>
      <c r="AX612" s="14" t="s">
        <v>85</v>
      </c>
      <c r="AY612" s="284" t="s">
        <v>163</v>
      </c>
    </row>
    <row r="613" s="2" customFormat="1" ht="24.15" customHeight="1">
      <c r="A613" s="38"/>
      <c r="B613" s="39"/>
      <c r="C613" s="295" t="s">
        <v>982</v>
      </c>
      <c r="D613" s="295" t="s">
        <v>466</v>
      </c>
      <c r="E613" s="296" t="s">
        <v>983</v>
      </c>
      <c r="F613" s="297" t="s">
        <v>984</v>
      </c>
      <c r="G613" s="298" t="s">
        <v>213</v>
      </c>
      <c r="H613" s="299">
        <v>444.80799999999999</v>
      </c>
      <c r="I613" s="300"/>
      <c r="J613" s="301"/>
      <c r="K613" s="299">
        <f>ROUND(P613*H613,3)</f>
        <v>0</v>
      </c>
      <c r="L613" s="301"/>
      <c r="M613" s="302"/>
      <c r="N613" s="303" t="s">
        <v>1</v>
      </c>
      <c r="O613" s="255" t="s">
        <v>41</v>
      </c>
      <c r="P613" s="256">
        <f>I613+J613</f>
        <v>0</v>
      </c>
      <c r="Q613" s="256">
        <f>ROUND(I613*H613,3)</f>
        <v>0</v>
      </c>
      <c r="R613" s="256">
        <f>ROUND(J613*H613,3)</f>
        <v>0</v>
      </c>
      <c r="S613" s="97"/>
      <c r="T613" s="257">
        <f>S613*H613</f>
        <v>0</v>
      </c>
      <c r="U613" s="257">
        <v>0</v>
      </c>
      <c r="V613" s="257">
        <f>U613*H613</f>
        <v>0</v>
      </c>
      <c r="W613" s="257">
        <v>0</v>
      </c>
      <c r="X613" s="258">
        <f>W613*H613</f>
        <v>0</v>
      </c>
      <c r="Y613" s="38"/>
      <c r="Z613" s="38"/>
      <c r="AA613" s="38"/>
      <c r="AB613" s="38"/>
      <c r="AC613" s="38"/>
      <c r="AD613" s="38"/>
      <c r="AE613" s="38"/>
      <c r="AR613" s="259" t="s">
        <v>247</v>
      </c>
      <c r="AT613" s="259" t="s">
        <v>466</v>
      </c>
      <c r="AU613" s="259" t="s">
        <v>137</v>
      </c>
      <c r="AY613" s="17" t="s">
        <v>163</v>
      </c>
      <c r="BE613" s="260">
        <f>IF(O613="základná",K613,0)</f>
        <v>0</v>
      </c>
      <c r="BF613" s="260">
        <f>IF(O613="znížená",K613,0)</f>
        <v>0</v>
      </c>
      <c r="BG613" s="260">
        <f>IF(O613="zákl. prenesená",K613,0)</f>
        <v>0</v>
      </c>
      <c r="BH613" s="260">
        <f>IF(O613="zníž. prenesená",K613,0)</f>
        <v>0</v>
      </c>
      <c r="BI613" s="260">
        <f>IF(O613="nulová",K613,0)</f>
        <v>0</v>
      </c>
      <c r="BJ613" s="17" t="s">
        <v>137</v>
      </c>
      <c r="BK613" s="261">
        <f>ROUND(P613*H613,3)</f>
        <v>0</v>
      </c>
      <c r="BL613" s="17" t="s">
        <v>206</v>
      </c>
      <c r="BM613" s="259" t="s">
        <v>985</v>
      </c>
    </row>
    <row r="614" s="13" customFormat="1">
      <c r="A614" s="13"/>
      <c r="B614" s="262"/>
      <c r="C614" s="263"/>
      <c r="D614" s="264" t="s">
        <v>170</v>
      </c>
      <c r="E614" s="265" t="s">
        <v>1</v>
      </c>
      <c r="F614" s="266" t="s">
        <v>986</v>
      </c>
      <c r="G614" s="263"/>
      <c r="H614" s="267">
        <v>444.80799999999999</v>
      </c>
      <c r="I614" s="268"/>
      <c r="J614" s="268"/>
      <c r="K614" s="263"/>
      <c r="L614" s="263"/>
      <c r="M614" s="269"/>
      <c r="N614" s="270"/>
      <c r="O614" s="271"/>
      <c r="P614" s="271"/>
      <c r="Q614" s="271"/>
      <c r="R614" s="271"/>
      <c r="S614" s="271"/>
      <c r="T614" s="271"/>
      <c r="U614" s="271"/>
      <c r="V614" s="271"/>
      <c r="W614" s="271"/>
      <c r="X614" s="272"/>
      <c r="Y614" s="13"/>
      <c r="Z614" s="13"/>
      <c r="AA614" s="13"/>
      <c r="AB614" s="13"/>
      <c r="AC614" s="13"/>
      <c r="AD614" s="13"/>
      <c r="AE614" s="13"/>
      <c r="AT614" s="273" t="s">
        <v>170</v>
      </c>
      <c r="AU614" s="273" t="s">
        <v>137</v>
      </c>
      <c r="AV614" s="13" t="s">
        <v>137</v>
      </c>
      <c r="AW614" s="13" t="s">
        <v>5</v>
      </c>
      <c r="AX614" s="13" t="s">
        <v>77</v>
      </c>
      <c r="AY614" s="273" t="s">
        <v>163</v>
      </c>
    </row>
    <row r="615" s="14" customFormat="1">
      <c r="A615" s="14"/>
      <c r="B615" s="274"/>
      <c r="C615" s="275"/>
      <c r="D615" s="264" t="s">
        <v>170</v>
      </c>
      <c r="E615" s="276" t="s">
        <v>1</v>
      </c>
      <c r="F615" s="277" t="s">
        <v>173</v>
      </c>
      <c r="G615" s="275"/>
      <c r="H615" s="278">
        <v>444.80799999999999</v>
      </c>
      <c r="I615" s="279"/>
      <c r="J615" s="279"/>
      <c r="K615" s="275"/>
      <c r="L615" s="275"/>
      <c r="M615" s="280"/>
      <c r="N615" s="281"/>
      <c r="O615" s="282"/>
      <c r="P615" s="282"/>
      <c r="Q615" s="282"/>
      <c r="R615" s="282"/>
      <c r="S615" s="282"/>
      <c r="T615" s="282"/>
      <c r="U615" s="282"/>
      <c r="V615" s="282"/>
      <c r="W615" s="282"/>
      <c r="X615" s="283"/>
      <c r="Y615" s="14"/>
      <c r="Z615" s="14"/>
      <c r="AA615" s="14"/>
      <c r="AB615" s="14"/>
      <c r="AC615" s="14"/>
      <c r="AD615" s="14"/>
      <c r="AE615" s="14"/>
      <c r="AT615" s="284" t="s">
        <v>170</v>
      </c>
      <c r="AU615" s="284" t="s">
        <v>137</v>
      </c>
      <c r="AV615" s="14" t="s">
        <v>169</v>
      </c>
      <c r="AW615" s="14" t="s">
        <v>5</v>
      </c>
      <c r="AX615" s="14" t="s">
        <v>85</v>
      </c>
      <c r="AY615" s="284" t="s">
        <v>163</v>
      </c>
    </row>
    <row r="616" s="2" customFormat="1" ht="33" customHeight="1">
      <c r="A616" s="38"/>
      <c r="B616" s="39"/>
      <c r="C616" s="247" t="s">
        <v>605</v>
      </c>
      <c r="D616" s="247" t="s">
        <v>165</v>
      </c>
      <c r="E616" s="248" t="s">
        <v>987</v>
      </c>
      <c r="F616" s="249" t="s">
        <v>988</v>
      </c>
      <c r="G616" s="250" t="s">
        <v>213</v>
      </c>
      <c r="H616" s="251">
        <v>343.20999999999998</v>
      </c>
      <c r="I616" s="252"/>
      <c r="J616" s="252"/>
      <c r="K616" s="251">
        <f>ROUND(P616*H616,3)</f>
        <v>0</v>
      </c>
      <c r="L616" s="253"/>
      <c r="M616" s="44"/>
      <c r="N616" s="254" t="s">
        <v>1</v>
      </c>
      <c r="O616" s="255" t="s">
        <v>41</v>
      </c>
      <c r="P616" s="256">
        <f>I616+J616</f>
        <v>0</v>
      </c>
      <c r="Q616" s="256">
        <f>ROUND(I616*H616,3)</f>
        <v>0</v>
      </c>
      <c r="R616" s="256">
        <f>ROUND(J616*H616,3)</f>
        <v>0</v>
      </c>
      <c r="S616" s="97"/>
      <c r="T616" s="257">
        <f>S616*H616</f>
        <v>0</v>
      </c>
      <c r="U616" s="257">
        <v>0</v>
      </c>
      <c r="V616" s="257">
        <f>U616*H616</f>
        <v>0</v>
      </c>
      <c r="W616" s="257">
        <v>0</v>
      </c>
      <c r="X616" s="258">
        <f>W616*H616</f>
        <v>0</v>
      </c>
      <c r="Y616" s="38"/>
      <c r="Z616" s="38"/>
      <c r="AA616" s="38"/>
      <c r="AB616" s="38"/>
      <c r="AC616" s="38"/>
      <c r="AD616" s="38"/>
      <c r="AE616" s="38"/>
      <c r="AR616" s="259" t="s">
        <v>206</v>
      </c>
      <c r="AT616" s="259" t="s">
        <v>165</v>
      </c>
      <c r="AU616" s="259" t="s">
        <v>137</v>
      </c>
      <c r="AY616" s="17" t="s">
        <v>163</v>
      </c>
      <c r="BE616" s="260">
        <f>IF(O616="základná",K616,0)</f>
        <v>0</v>
      </c>
      <c r="BF616" s="260">
        <f>IF(O616="znížená",K616,0)</f>
        <v>0</v>
      </c>
      <c r="BG616" s="260">
        <f>IF(O616="zákl. prenesená",K616,0)</f>
        <v>0</v>
      </c>
      <c r="BH616" s="260">
        <f>IF(O616="zníž. prenesená",K616,0)</f>
        <v>0</v>
      </c>
      <c r="BI616" s="260">
        <f>IF(O616="nulová",K616,0)</f>
        <v>0</v>
      </c>
      <c r="BJ616" s="17" t="s">
        <v>137</v>
      </c>
      <c r="BK616" s="261">
        <f>ROUND(P616*H616,3)</f>
        <v>0</v>
      </c>
      <c r="BL616" s="17" t="s">
        <v>206</v>
      </c>
      <c r="BM616" s="259" t="s">
        <v>989</v>
      </c>
    </row>
    <row r="617" s="13" customFormat="1">
      <c r="A617" s="13"/>
      <c r="B617" s="262"/>
      <c r="C617" s="263"/>
      <c r="D617" s="264" t="s">
        <v>170</v>
      </c>
      <c r="E617" s="265" t="s">
        <v>1</v>
      </c>
      <c r="F617" s="266" t="s">
        <v>990</v>
      </c>
      <c r="G617" s="263"/>
      <c r="H617" s="267">
        <v>145.93000000000001</v>
      </c>
      <c r="I617" s="268"/>
      <c r="J617" s="268"/>
      <c r="K617" s="263"/>
      <c r="L617" s="263"/>
      <c r="M617" s="269"/>
      <c r="N617" s="270"/>
      <c r="O617" s="271"/>
      <c r="P617" s="271"/>
      <c r="Q617" s="271"/>
      <c r="R617" s="271"/>
      <c r="S617" s="271"/>
      <c r="T617" s="271"/>
      <c r="U617" s="271"/>
      <c r="V617" s="271"/>
      <c r="W617" s="271"/>
      <c r="X617" s="272"/>
      <c r="Y617" s="13"/>
      <c r="Z617" s="13"/>
      <c r="AA617" s="13"/>
      <c r="AB617" s="13"/>
      <c r="AC617" s="13"/>
      <c r="AD617" s="13"/>
      <c r="AE617" s="13"/>
      <c r="AT617" s="273" t="s">
        <v>170</v>
      </c>
      <c r="AU617" s="273" t="s">
        <v>137</v>
      </c>
      <c r="AV617" s="13" t="s">
        <v>137</v>
      </c>
      <c r="AW617" s="13" t="s">
        <v>5</v>
      </c>
      <c r="AX617" s="13" t="s">
        <v>77</v>
      </c>
      <c r="AY617" s="273" t="s">
        <v>163</v>
      </c>
    </row>
    <row r="618" s="13" customFormat="1">
      <c r="A618" s="13"/>
      <c r="B618" s="262"/>
      <c r="C618" s="263"/>
      <c r="D618" s="264" t="s">
        <v>170</v>
      </c>
      <c r="E618" s="265" t="s">
        <v>1</v>
      </c>
      <c r="F618" s="266" t="s">
        <v>991</v>
      </c>
      <c r="G618" s="263"/>
      <c r="H618" s="267">
        <v>197.28</v>
      </c>
      <c r="I618" s="268"/>
      <c r="J618" s="268"/>
      <c r="K618" s="263"/>
      <c r="L618" s="263"/>
      <c r="M618" s="269"/>
      <c r="N618" s="270"/>
      <c r="O618" s="271"/>
      <c r="P618" s="271"/>
      <c r="Q618" s="271"/>
      <c r="R618" s="271"/>
      <c r="S618" s="271"/>
      <c r="T618" s="271"/>
      <c r="U618" s="271"/>
      <c r="V618" s="271"/>
      <c r="W618" s="271"/>
      <c r="X618" s="272"/>
      <c r="Y618" s="13"/>
      <c r="Z618" s="13"/>
      <c r="AA618" s="13"/>
      <c r="AB618" s="13"/>
      <c r="AC618" s="13"/>
      <c r="AD618" s="13"/>
      <c r="AE618" s="13"/>
      <c r="AT618" s="273" t="s">
        <v>170</v>
      </c>
      <c r="AU618" s="273" t="s">
        <v>137</v>
      </c>
      <c r="AV618" s="13" t="s">
        <v>137</v>
      </c>
      <c r="AW618" s="13" t="s">
        <v>5</v>
      </c>
      <c r="AX618" s="13" t="s">
        <v>77</v>
      </c>
      <c r="AY618" s="273" t="s">
        <v>163</v>
      </c>
    </row>
    <row r="619" s="14" customFormat="1">
      <c r="A619" s="14"/>
      <c r="B619" s="274"/>
      <c r="C619" s="275"/>
      <c r="D619" s="264" t="s">
        <v>170</v>
      </c>
      <c r="E619" s="276" t="s">
        <v>1</v>
      </c>
      <c r="F619" s="277" t="s">
        <v>173</v>
      </c>
      <c r="G619" s="275"/>
      <c r="H619" s="278">
        <v>343.20999999999998</v>
      </c>
      <c r="I619" s="279"/>
      <c r="J619" s="279"/>
      <c r="K619" s="275"/>
      <c r="L619" s="275"/>
      <c r="M619" s="280"/>
      <c r="N619" s="281"/>
      <c r="O619" s="282"/>
      <c r="P619" s="282"/>
      <c r="Q619" s="282"/>
      <c r="R619" s="282"/>
      <c r="S619" s="282"/>
      <c r="T619" s="282"/>
      <c r="U619" s="282"/>
      <c r="V619" s="282"/>
      <c r="W619" s="282"/>
      <c r="X619" s="283"/>
      <c r="Y619" s="14"/>
      <c r="Z619" s="14"/>
      <c r="AA619" s="14"/>
      <c r="AB619" s="14"/>
      <c r="AC619" s="14"/>
      <c r="AD619" s="14"/>
      <c r="AE619" s="14"/>
      <c r="AT619" s="284" t="s">
        <v>170</v>
      </c>
      <c r="AU619" s="284" t="s">
        <v>137</v>
      </c>
      <c r="AV619" s="14" t="s">
        <v>169</v>
      </c>
      <c r="AW619" s="14" t="s">
        <v>5</v>
      </c>
      <c r="AX619" s="14" t="s">
        <v>85</v>
      </c>
      <c r="AY619" s="284" t="s">
        <v>163</v>
      </c>
    </row>
    <row r="620" s="2" customFormat="1" ht="24.15" customHeight="1">
      <c r="A620" s="38"/>
      <c r="B620" s="39"/>
      <c r="C620" s="295" t="s">
        <v>992</v>
      </c>
      <c r="D620" s="295" t="s">
        <v>466</v>
      </c>
      <c r="E620" s="296" t="s">
        <v>983</v>
      </c>
      <c r="F620" s="297" t="s">
        <v>984</v>
      </c>
      <c r="G620" s="298" t="s">
        <v>213</v>
      </c>
      <c r="H620" s="299">
        <v>363.803</v>
      </c>
      <c r="I620" s="300"/>
      <c r="J620" s="301"/>
      <c r="K620" s="299">
        <f>ROUND(P620*H620,3)</f>
        <v>0</v>
      </c>
      <c r="L620" s="301"/>
      <c r="M620" s="302"/>
      <c r="N620" s="303" t="s">
        <v>1</v>
      </c>
      <c r="O620" s="255" t="s">
        <v>41</v>
      </c>
      <c r="P620" s="256">
        <f>I620+J620</f>
        <v>0</v>
      </c>
      <c r="Q620" s="256">
        <f>ROUND(I620*H620,3)</f>
        <v>0</v>
      </c>
      <c r="R620" s="256">
        <f>ROUND(J620*H620,3)</f>
        <v>0</v>
      </c>
      <c r="S620" s="97"/>
      <c r="T620" s="257">
        <f>S620*H620</f>
        <v>0</v>
      </c>
      <c r="U620" s="257">
        <v>0</v>
      </c>
      <c r="V620" s="257">
        <f>U620*H620</f>
        <v>0</v>
      </c>
      <c r="W620" s="257">
        <v>0</v>
      </c>
      <c r="X620" s="258">
        <f>W620*H620</f>
        <v>0</v>
      </c>
      <c r="Y620" s="38"/>
      <c r="Z620" s="38"/>
      <c r="AA620" s="38"/>
      <c r="AB620" s="38"/>
      <c r="AC620" s="38"/>
      <c r="AD620" s="38"/>
      <c r="AE620" s="38"/>
      <c r="AR620" s="259" t="s">
        <v>247</v>
      </c>
      <c r="AT620" s="259" t="s">
        <v>466</v>
      </c>
      <c r="AU620" s="259" t="s">
        <v>137</v>
      </c>
      <c r="AY620" s="17" t="s">
        <v>163</v>
      </c>
      <c r="BE620" s="260">
        <f>IF(O620="základná",K620,0)</f>
        <v>0</v>
      </c>
      <c r="BF620" s="260">
        <f>IF(O620="znížená",K620,0)</f>
        <v>0</v>
      </c>
      <c r="BG620" s="260">
        <f>IF(O620="zákl. prenesená",K620,0)</f>
        <v>0</v>
      </c>
      <c r="BH620" s="260">
        <f>IF(O620="zníž. prenesená",K620,0)</f>
        <v>0</v>
      </c>
      <c r="BI620" s="260">
        <f>IF(O620="nulová",K620,0)</f>
        <v>0</v>
      </c>
      <c r="BJ620" s="17" t="s">
        <v>137</v>
      </c>
      <c r="BK620" s="261">
        <f>ROUND(P620*H620,3)</f>
        <v>0</v>
      </c>
      <c r="BL620" s="17" t="s">
        <v>206</v>
      </c>
      <c r="BM620" s="259" t="s">
        <v>993</v>
      </c>
    </row>
    <row r="621" s="13" customFormat="1">
      <c r="A621" s="13"/>
      <c r="B621" s="262"/>
      <c r="C621" s="263"/>
      <c r="D621" s="264" t="s">
        <v>170</v>
      </c>
      <c r="E621" s="265" t="s">
        <v>1</v>
      </c>
      <c r="F621" s="266" t="s">
        <v>994</v>
      </c>
      <c r="G621" s="263"/>
      <c r="H621" s="267">
        <v>363.803</v>
      </c>
      <c r="I621" s="268"/>
      <c r="J621" s="268"/>
      <c r="K621" s="263"/>
      <c r="L621" s="263"/>
      <c r="M621" s="269"/>
      <c r="N621" s="270"/>
      <c r="O621" s="271"/>
      <c r="P621" s="271"/>
      <c r="Q621" s="271"/>
      <c r="R621" s="271"/>
      <c r="S621" s="271"/>
      <c r="T621" s="271"/>
      <c r="U621" s="271"/>
      <c r="V621" s="271"/>
      <c r="W621" s="271"/>
      <c r="X621" s="272"/>
      <c r="Y621" s="13"/>
      <c r="Z621" s="13"/>
      <c r="AA621" s="13"/>
      <c r="AB621" s="13"/>
      <c r="AC621" s="13"/>
      <c r="AD621" s="13"/>
      <c r="AE621" s="13"/>
      <c r="AT621" s="273" t="s">
        <v>170</v>
      </c>
      <c r="AU621" s="273" t="s">
        <v>137</v>
      </c>
      <c r="AV621" s="13" t="s">
        <v>137</v>
      </c>
      <c r="AW621" s="13" t="s">
        <v>5</v>
      </c>
      <c r="AX621" s="13" t="s">
        <v>77</v>
      </c>
      <c r="AY621" s="273" t="s">
        <v>163</v>
      </c>
    </row>
    <row r="622" s="14" customFormat="1">
      <c r="A622" s="14"/>
      <c r="B622" s="274"/>
      <c r="C622" s="275"/>
      <c r="D622" s="264" t="s">
        <v>170</v>
      </c>
      <c r="E622" s="276" t="s">
        <v>1</v>
      </c>
      <c r="F622" s="277" t="s">
        <v>173</v>
      </c>
      <c r="G622" s="275"/>
      <c r="H622" s="278">
        <v>363.803</v>
      </c>
      <c r="I622" s="279"/>
      <c r="J622" s="279"/>
      <c r="K622" s="275"/>
      <c r="L622" s="275"/>
      <c r="M622" s="280"/>
      <c r="N622" s="281"/>
      <c r="O622" s="282"/>
      <c r="P622" s="282"/>
      <c r="Q622" s="282"/>
      <c r="R622" s="282"/>
      <c r="S622" s="282"/>
      <c r="T622" s="282"/>
      <c r="U622" s="282"/>
      <c r="V622" s="282"/>
      <c r="W622" s="282"/>
      <c r="X622" s="283"/>
      <c r="Y622" s="14"/>
      <c r="Z622" s="14"/>
      <c r="AA622" s="14"/>
      <c r="AB622" s="14"/>
      <c r="AC622" s="14"/>
      <c r="AD622" s="14"/>
      <c r="AE622" s="14"/>
      <c r="AT622" s="284" t="s">
        <v>170</v>
      </c>
      <c r="AU622" s="284" t="s">
        <v>137</v>
      </c>
      <c r="AV622" s="14" t="s">
        <v>169</v>
      </c>
      <c r="AW622" s="14" t="s">
        <v>5</v>
      </c>
      <c r="AX622" s="14" t="s">
        <v>85</v>
      </c>
      <c r="AY622" s="284" t="s">
        <v>163</v>
      </c>
    </row>
    <row r="623" s="2" customFormat="1" ht="24.15" customHeight="1">
      <c r="A623" s="38"/>
      <c r="B623" s="39"/>
      <c r="C623" s="247" t="s">
        <v>608</v>
      </c>
      <c r="D623" s="247" t="s">
        <v>165</v>
      </c>
      <c r="E623" s="248" t="s">
        <v>995</v>
      </c>
      <c r="F623" s="249" t="s">
        <v>996</v>
      </c>
      <c r="G623" s="250" t="s">
        <v>195</v>
      </c>
      <c r="H623" s="251">
        <v>52.531999999999996</v>
      </c>
      <c r="I623" s="252"/>
      <c r="J623" s="252"/>
      <c r="K623" s="251">
        <f>ROUND(P623*H623,3)</f>
        <v>0</v>
      </c>
      <c r="L623" s="253"/>
      <c r="M623" s="44"/>
      <c r="N623" s="254" t="s">
        <v>1</v>
      </c>
      <c r="O623" s="255" t="s">
        <v>41</v>
      </c>
      <c r="P623" s="256">
        <f>I623+J623</f>
        <v>0</v>
      </c>
      <c r="Q623" s="256">
        <f>ROUND(I623*H623,3)</f>
        <v>0</v>
      </c>
      <c r="R623" s="256">
        <f>ROUND(J623*H623,3)</f>
        <v>0</v>
      </c>
      <c r="S623" s="97"/>
      <c r="T623" s="257">
        <f>S623*H623</f>
        <v>0</v>
      </c>
      <c r="U623" s="257">
        <v>0</v>
      </c>
      <c r="V623" s="257">
        <f>U623*H623</f>
        <v>0</v>
      </c>
      <c r="W623" s="257">
        <v>0</v>
      </c>
      <c r="X623" s="258">
        <f>W623*H623</f>
        <v>0</v>
      </c>
      <c r="Y623" s="38"/>
      <c r="Z623" s="38"/>
      <c r="AA623" s="38"/>
      <c r="AB623" s="38"/>
      <c r="AC623" s="38"/>
      <c r="AD623" s="38"/>
      <c r="AE623" s="38"/>
      <c r="AR623" s="259" t="s">
        <v>206</v>
      </c>
      <c r="AT623" s="259" t="s">
        <v>165</v>
      </c>
      <c r="AU623" s="259" t="s">
        <v>137</v>
      </c>
      <c r="AY623" s="17" t="s">
        <v>163</v>
      </c>
      <c r="BE623" s="260">
        <f>IF(O623="základná",K623,0)</f>
        <v>0</v>
      </c>
      <c r="BF623" s="260">
        <f>IF(O623="znížená",K623,0)</f>
        <v>0</v>
      </c>
      <c r="BG623" s="260">
        <f>IF(O623="zákl. prenesená",K623,0)</f>
        <v>0</v>
      </c>
      <c r="BH623" s="260">
        <f>IF(O623="zníž. prenesená",K623,0)</f>
        <v>0</v>
      </c>
      <c r="BI623" s="260">
        <f>IF(O623="nulová",K623,0)</f>
        <v>0</v>
      </c>
      <c r="BJ623" s="17" t="s">
        <v>137</v>
      </c>
      <c r="BK623" s="261">
        <f>ROUND(P623*H623,3)</f>
        <v>0</v>
      </c>
      <c r="BL623" s="17" t="s">
        <v>206</v>
      </c>
      <c r="BM623" s="259" t="s">
        <v>997</v>
      </c>
    </row>
    <row r="624" s="12" customFormat="1" ht="22.8" customHeight="1">
      <c r="A624" s="12"/>
      <c r="B624" s="230"/>
      <c r="C624" s="231"/>
      <c r="D624" s="232" t="s">
        <v>76</v>
      </c>
      <c r="E624" s="245" t="s">
        <v>998</v>
      </c>
      <c r="F624" s="245" t="s">
        <v>999</v>
      </c>
      <c r="G624" s="231"/>
      <c r="H624" s="231"/>
      <c r="I624" s="234"/>
      <c r="J624" s="234"/>
      <c r="K624" s="246">
        <f>BK624</f>
        <v>0</v>
      </c>
      <c r="L624" s="231"/>
      <c r="M624" s="236"/>
      <c r="N624" s="237"/>
      <c r="O624" s="238"/>
      <c r="P624" s="238"/>
      <c r="Q624" s="239">
        <f>SUM(Q625:Q644)</f>
        <v>0</v>
      </c>
      <c r="R624" s="239">
        <f>SUM(R625:R644)</f>
        <v>0</v>
      </c>
      <c r="S624" s="238"/>
      <c r="T624" s="240">
        <f>SUM(T625:T644)</f>
        <v>0</v>
      </c>
      <c r="U624" s="238"/>
      <c r="V624" s="240">
        <f>SUM(V625:V644)</f>
        <v>0</v>
      </c>
      <c r="W624" s="238"/>
      <c r="X624" s="241">
        <f>SUM(X625:X644)</f>
        <v>1.8877499999999998</v>
      </c>
      <c r="Y624" s="12"/>
      <c r="Z624" s="12"/>
      <c r="AA624" s="12"/>
      <c r="AB624" s="12"/>
      <c r="AC624" s="12"/>
      <c r="AD624" s="12"/>
      <c r="AE624" s="12"/>
      <c r="AR624" s="242" t="s">
        <v>137</v>
      </c>
      <c r="AT624" s="243" t="s">
        <v>76</v>
      </c>
      <c r="AU624" s="243" t="s">
        <v>85</v>
      </c>
      <c r="AY624" s="242" t="s">
        <v>163</v>
      </c>
      <c r="BK624" s="244">
        <f>SUM(BK625:BK644)</f>
        <v>0</v>
      </c>
    </row>
    <row r="625" s="2" customFormat="1" ht="24.15" customHeight="1">
      <c r="A625" s="38"/>
      <c r="B625" s="39"/>
      <c r="C625" s="247" t="s">
        <v>1000</v>
      </c>
      <c r="D625" s="247" t="s">
        <v>165</v>
      </c>
      <c r="E625" s="248" t="s">
        <v>1001</v>
      </c>
      <c r="F625" s="249" t="s">
        <v>1002</v>
      </c>
      <c r="G625" s="250" t="s">
        <v>520</v>
      </c>
      <c r="H625" s="251">
        <v>15.140000000000001</v>
      </c>
      <c r="I625" s="252"/>
      <c r="J625" s="252"/>
      <c r="K625" s="251">
        <f>ROUND(P625*H625,3)</f>
        <v>0</v>
      </c>
      <c r="L625" s="253"/>
      <c r="M625" s="44"/>
      <c r="N625" s="254" t="s">
        <v>1</v>
      </c>
      <c r="O625" s="255" t="s">
        <v>41</v>
      </c>
      <c r="P625" s="256">
        <f>I625+J625</f>
        <v>0</v>
      </c>
      <c r="Q625" s="256">
        <f>ROUND(I625*H625,3)</f>
        <v>0</v>
      </c>
      <c r="R625" s="256">
        <f>ROUND(J625*H625,3)</f>
        <v>0</v>
      </c>
      <c r="S625" s="97"/>
      <c r="T625" s="257">
        <f>S625*H625</f>
        <v>0</v>
      </c>
      <c r="U625" s="257">
        <v>0</v>
      </c>
      <c r="V625" s="257">
        <f>U625*H625</f>
        <v>0</v>
      </c>
      <c r="W625" s="257">
        <v>0</v>
      </c>
      <c r="X625" s="258">
        <f>W625*H625</f>
        <v>0</v>
      </c>
      <c r="Y625" s="38"/>
      <c r="Z625" s="38"/>
      <c r="AA625" s="38"/>
      <c r="AB625" s="38"/>
      <c r="AC625" s="38"/>
      <c r="AD625" s="38"/>
      <c r="AE625" s="38"/>
      <c r="AR625" s="259" t="s">
        <v>206</v>
      </c>
      <c r="AT625" s="259" t="s">
        <v>165</v>
      </c>
      <c r="AU625" s="259" t="s">
        <v>137</v>
      </c>
      <c r="AY625" s="17" t="s">
        <v>163</v>
      </c>
      <c r="BE625" s="260">
        <f>IF(O625="základná",K625,0)</f>
        <v>0</v>
      </c>
      <c r="BF625" s="260">
        <f>IF(O625="znížená",K625,0)</f>
        <v>0</v>
      </c>
      <c r="BG625" s="260">
        <f>IF(O625="zákl. prenesená",K625,0)</f>
        <v>0</v>
      </c>
      <c r="BH625" s="260">
        <f>IF(O625="zníž. prenesená",K625,0)</f>
        <v>0</v>
      </c>
      <c r="BI625" s="260">
        <f>IF(O625="nulová",K625,0)</f>
        <v>0</v>
      </c>
      <c r="BJ625" s="17" t="s">
        <v>137</v>
      </c>
      <c r="BK625" s="261">
        <f>ROUND(P625*H625,3)</f>
        <v>0</v>
      </c>
      <c r="BL625" s="17" t="s">
        <v>206</v>
      </c>
      <c r="BM625" s="259" t="s">
        <v>1003</v>
      </c>
    </row>
    <row r="626" s="13" customFormat="1">
      <c r="A626" s="13"/>
      <c r="B626" s="262"/>
      <c r="C626" s="263"/>
      <c r="D626" s="264" t="s">
        <v>170</v>
      </c>
      <c r="E626" s="265" t="s">
        <v>1</v>
      </c>
      <c r="F626" s="266" t="s">
        <v>1004</v>
      </c>
      <c r="G626" s="263"/>
      <c r="H626" s="267">
        <v>15.140000000000001</v>
      </c>
      <c r="I626" s="268"/>
      <c r="J626" s="268"/>
      <c r="K626" s="263"/>
      <c r="L626" s="263"/>
      <c r="M626" s="269"/>
      <c r="N626" s="270"/>
      <c r="O626" s="271"/>
      <c r="P626" s="271"/>
      <c r="Q626" s="271"/>
      <c r="R626" s="271"/>
      <c r="S626" s="271"/>
      <c r="T626" s="271"/>
      <c r="U626" s="271"/>
      <c r="V626" s="271"/>
      <c r="W626" s="271"/>
      <c r="X626" s="272"/>
      <c r="Y626" s="13"/>
      <c r="Z626" s="13"/>
      <c r="AA626" s="13"/>
      <c r="AB626" s="13"/>
      <c r="AC626" s="13"/>
      <c r="AD626" s="13"/>
      <c r="AE626" s="13"/>
      <c r="AT626" s="273" t="s">
        <v>170</v>
      </c>
      <c r="AU626" s="273" t="s">
        <v>137</v>
      </c>
      <c r="AV626" s="13" t="s">
        <v>137</v>
      </c>
      <c r="AW626" s="13" t="s">
        <v>5</v>
      </c>
      <c r="AX626" s="13" t="s">
        <v>77</v>
      </c>
      <c r="AY626" s="273" t="s">
        <v>163</v>
      </c>
    </row>
    <row r="627" s="14" customFormat="1">
      <c r="A627" s="14"/>
      <c r="B627" s="274"/>
      <c r="C627" s="275"/>
      <c r="D627" s="264" t="s">
        <v>170</v>
      </c>
      <c r="E627" s="276" t="s">
        <v>1</v>
      </c>
      <c r="F627" s="277" t="s">
        <v>173</v>
      </c>
      <c r="G627" s="275"/>
      <c r="H627" s="278">
        <v>15.140000000000001</v>
      </c>
      <c r="I627" s="279"/>
      <c r="J627" s="279"/>
      <c r="K627" s="275"/>
      <c r="L627" s="275"/>
      <c r="M627" s="280"/>
      <c r="N627" s="281"/>
      <c r="O627" s="282"/>
      <c r="P627" s="282"/>
      <c r="Q627" s="282"/>
      <c r="R627" s="282"/>
      <c r="S627" s="282"/>
      <c r="T627" s="282"/>
      <c r="U627" s="282"/>
      <c r="V627" s="282"/>
      <c r="W627" s="282"/>
      <c r="X627" s="283"/>
      <c r="Y627" s="14"/>
      <c r="Z627" s="14"/>
      <c r="AA627" s="14"/>
      <c r="AB627" s="14"/>
      <c r="AC627" s="14"/>
      <c r="AD627" s="14"/>
      <c r="AE627" s="14"/>
      <c r="AT627" s="284" t="s">
        <v>170</v>
      </c>
      <c r="AU627" s="284" t="s">
        <v>137</v>
      </c>
      <c r="AV627" s="14" t="s">
        <v>169</v>
      </c>
      <c r="AW627" s="14" t="s">
        <v>5</v>
      </c>
      <c r="AX627" s="14" t="s">
        <v>85</v>
      </c>
      <c r="AY627" s="284" t="s">
        <v>163</v>
      </c>
    </row>
    <row r="628" s="2" customFormat="1" ht="16.5" customHeight="1">
      <c r="A628" s="38"/>
      <c r="B628" s="39"/>
      <c r="C628" s="295" t="s">
        <v>612</v>
      </c>
      <c r="D628" s="295" t="s">
        <v>466</v>
      </c>
      <c r="E628" s="296" t="s">
        <v>1005</v>
      </c>
      <c r="F628" s="297" t="s">
        <v>1006</v>
      </c>
      <c r="G628" s="298" t="s">
        <v>520</v>
      </c>
      <c r="H628" s="299">
        <v>15.291</v>
      </c>
      <c r="I628" s="300"/>
      <c r="J628" s="301"/>
      <c r="K628" s="299">
        <f>ROUND(P628*H628,3)</f>
        <v>0</v>
      </c>
      <c r="L628" s="301"/>
      <c r="M628" s="302"/>
      <c r="N628" s="303" t="s">
        <v>1</v>
      </c>
      <c r="O628" s="255" t="s">
        <v>41</v>
      </c>
      <c r="P628" s="256">
        <f>I628+J628</f>
        <v>0</v>
      </c>
      <c r="Q628" s="256">
        <f>ROUND(I628*H628,3)</f>
        <v>0</v>
      </c>
      <c r="R628" s="256">
        <f>ROUND(J628*H628,3)</f>
        <v>0</v>
      </c>
      <c r="S628" s="97"/>
      <c r="T628" s="257">
        <f>S628*H628</f>
        <v>0</v>
      </c>
      <c r="U628" s="257">
        <v>0</v>
      </c>
      <c r="V628" s="257">
        <f>U628*H628</f>
        <v>0</v>
      </c>
      <c r="W628" s="257">
        <v>0</v>
      </c>
      <c r="X628" s="258">
        <f>W628*H628</f>
        <v>0</v>
      </c>
      <c r="Y628" s="38"/>
      <c r="Z628" s="38"/>
      <c r="AA628" s="38"/>
      <c r="AB628" s="38"/>
      <c r="AC628" s="38"/>
      <c r="AD628" s="38"/>
      <c r="AE628" s="38"/>
      <c r="AR628" s="259" t="s">
        <v>247</v>
      </c>
      <c r="AT628" s="259" t="s">
        <v>466</v>
      </c>
      <c r="AU628" s="259" t="s">
        <v>137</v>
      </c>
      <c r="AY628" s="17" t="s">
        <v>163</v>
      </c>
      <c r="BE628" s="260">
        <f>IF(O628="základná",K628,0)</f>
        <v>0</v>
      </c>
      <c r="BF628" s="260">
        <f>IF(O628="znížená",K628,0)</f>
        <v>0</v>
      </c>
      <c r="BG628" s="260">
        <f>IF(O628="zákl. prenesená",K628,0)</f>
        <v>0</v>
      </c>
      <c r="BH628" s="260">
        <f>IF(O628="zníž. prenesená",K628,0)</f>
        <v>0</v>
      </c>
      <c r="BI628" s="260">
        <f>IF(O628="nulová",K628,0)</f>
        <v>0</v>
      </c>
      <c r="BJ628" s="17" t="s">
        <v>137</v>
      </c>
      <c r="BK628" s="261">
        <f>ROUND(P628*H628,3)</f>
        <v>0</v>
      </c>
      <c r="BL628" s="17" t="s">
        <v>206</v>
      </c>
      <c r="BM628" s="259" t="s">
        <v>1007</v>
      </c>
    </row>
    <row r="629" s="13" customFormat="1">
      <c r="A629" s="13"/>
      <c r="B629" s="262"/>
      <c r="C629" s="263"/>
      <c r="D629" s="264" t="s">
        <v>170</v>
      </c>
      <c r="E629" s="265" t="s">
        <v>1</v>
      </c>
      <c r="F629" s="266" t="s">
        <v>1008</v>
      </c>
      <c r="G629" s="263"/>
      <c r="H629" s="267">
        <v>15.291</v>
      </c>
      <c r="I629" s="268"/>
      <c r="J629" s="268"/>
      <c r="K629" s="263"/>
      <c r="L629" s="263"/>
      <c r="M629" s="269"/>
      <c r="N629" s="270"/>
      <c r="O629" s="271"/>
      <c r="P629" s="271"/>
      <c r="Q629" s="271"/>
      <c r="R629" s="271"/>
      <c r="S629" s="271"/>
      <c r="T629" s="271"/>
      <c r="U629" s="271"/>
      <c r="V629" s="271"/>
      <c r="W629" s="271"/>
      <c r="X629" s="272"/>
      <c r="Y629" s="13"/>
      <c r="Z629" s="13"/>
      <c r="AA629" s="13"/>
      <c r="AB629" s="13"/>
      <c r="AC629" s="13"/>
      <c r="AD629" s="13"/>
      <c r="AE629" s="13"/>
      <c r="AT629" s="273" t="s">
        <v>170</v>
      </c>
      <c r="AU629" s="273" t="s">
        <v>137</v>
      </c>
      <c r="AV629" s="13" t="s">
        <v>137</v>
      </c>
      <c r="AW629" s="13" t="s">
        <v>5</v>
      </c>
      <c r="AX629" s="13" t="s">
        <v>77</v>
      </c>
      <c r="AY629" s="273" t="s">
        <v>163</v>
      </c>
    </row>
    <row r="630" s="14" customFormat="1">
      <c r="A630" s="14"/>
      <c r="B630" s="274"/>
      <c r="C630" s="275"/>
      <c r="D630" s="264" t="s">
        <v>170</v>
      </c>
      <c r="E630" s="276" t="s">
        <v>1</v>
      </c>
      <c r="F630" s="277" t="s">
        <v>173</v>
      </c>
      <c r="G630" s="275"/>
      <c r="H630" s="278">
        <v>15.291</v>
      </c>
      <c r="I630" s="279"/>
      <c r="J630" s="279"/>
      <c r="K630" s="275"/>
      <c r="L630" s="275"/>
      <c r="M630" s="280"/>
      <c r="N630" s="281"/>
      <c r="O630" s="282"/>
      <c r="P630" s="282"/>
      <c r="Q630" s="282"/>
      <c r="R630" s="282"/>
      <c r="S630" s="282"/>
      <c r="T630" s="282"/>
      <c r="U630" s="282"/>
      <c r="V630" s="282"/>
      <c r="W630" s="282"/>
      <c r="X630" s="283"/>
      <c r="Y630" s="14"/>
      <c r="Z630" s="14"/>
      <c r="AA630" s="14"/>
      <c r="AB630" s="14"/>
      <c r="AC630" s="14"/>
      <c r="AD630" s="14"/>
      <c r="AE630" s="14"/>
      <c r="AT630" s="284" t="s">
        <v>170</v>
      </c>
      <c r="AU630" s="284" t="s">
        <v>137</v>
      </c>
      <c r="AV630" s="14" t="s">
        <v>169</v>
      </c>
      <c r="AW630" s="14" t="s">
        <v>5</v>
      </c>
      <c r="AX630" s="14" t="s">
        <v>85</v>
      </c>
      <c r="AY630" s="284" t="s">
        <v>163</v>
      </c>
    </row>
    <row r="631" s="2" customFormat="1" ht="21.75" customHeight="1">
      <c r="A631" s="38"/>
      <c r="B631" s="39"/>
      <c r="C631" s="295" t="s">
        <v>1009</v>
      </c>
      <c r="D631" s="295" t="s">
        <v>466</v>
      </c>
      <c r="E631" s="296" t="s">
        <v>1010</v>
      </c>
      <c r="F631" s="297" t="s">
        <v>1011</v>
      </c>
      <c r="G631" s="298" t="s">
        <v>234</v>
      </c>
      <c r="H631" s="299">
        <v>8.0800000000000001</v>
      </c>
      <c r="I631" s="300"/>
      <c r="J631" s="301"/>
      <c r="K631" s="299">
        <f>ROUND(P631*H631,3)</f>
        <v>0</v>
      </c>
      <c r="L631" s="301"/>
      <c r="M631" s="302"/>
      <c r="N631" s="303" t="s">
        <v>1</v>
      </c>
      <c r="O631" s="255" t="s">
        <v>41</v>
      </c>
      <c r="P631" s="256">
        <f>I631+J631</f>
        <v>0</v>
      </c>
      <c r="Q631" s="256">
        <f>ROUND(I631*H631,3)</f>
        <v>0</v>
      </c>
      <c r="R631" s="256">
        <f>ROUND(J631*H631,3)</f>
        <v>0</v>
      </c>
      <c r="S631" s="97"/>
      <c r="T631" s="257">
        <f>S631*H631</f>
        <v>0</v>
      </c>
      <c r="U631" s="257">
        <v>0</v>
      </c>
      <c r="V631" s="257">
        <f>U631*H631</f>
        <v>0</v>
      </c>
      <c r="W631" s="257">
        <v>0</v>
      </c>
      <c r="X631" s="258">
        <f>W631*H631</f>
        <v>0</v>
      </c>
      <c r="Y631" s="38"/>
      <c r="Z631" s="38"/>
      <c r="AA631" s="38"/>
      <c r="AB631" s="38"/>
      <c r="AC631" s="38"/>
      <c r="AD631" s="38"/>
      <c r="AE631" s="38"/>
      <c r="AR631" s="259" t="s">
        <v>247</v>
      </c>
      <c r="AT631" s="259" t="s">
        <v>466</v>
      </c>
      <c r="AU631" s="259" t="s">
        <v>137</v>
      </c>
      <c r="AY631" s="17" t="s">
        <v>163</v>
      </c>
      <c r="BE631" s="260">
        <f>IF(O631="základná",K631,0)</f>
        <v>0</v>
      </c>
      <c r="BF631" s="260">
        <f>IF(O631="znížená",K631,0)</f>
        <v>0</v>
      </c>
      <c r="BG631" s="260">
        <f>IF(O631="zákl. prenesená",K631,0)</f>
        <v>0</v>
      </c>
      <c r="BH631" s="260">
        <f>IF(O631="zníž. prenesená",K631,0)</f>
        <v>0</v>
      </c>
      <c r="BI631" s="260">
        <f>IF(O631="nulová",K631,0)</f>
        <v>0</v>
      </c>
      <c r="BJ631" s="17" t="s">
        <v>137</v>
      </c>
      <c r="BK631" s="261">
        <f>ROUND(P631*H631,3)</f>
        <v>0</v>
      </c>
      <c r="BL631" s="17" t="s">
        <v>206</v>
      </c>
      <c r="BM631" s="259" t="s">
        <v>1012</v>
      </c>
    </row>
    <row r="632" s="2" customFormat="1" ht="37.8" customHeight="1">
      <c r="A632" s="38"/>
      <c r="B632" s="39"/>
      <c r="C632" s="247" t="s">
        <v>715</v>
      </c>
      <c r="D632" s="247" t="s">
        <v>165</v>
      </c>
      <c r="E632" s="248" t="s">
        <v>1013</v>
      </c>
      <c r="F632" s="249" t="s">
        <v>1014</v>
      </c>
      <c r="G632" s="250" t="s">
        <v>213</v>
      </c>
      <c r="H632" s="251">
        <v>125.84999999999999</v>
      </c>
      <c r="I632" s="252"/>
      <c r="J632" s="252"/>
      <c r="K632" s="251">
        <f>ROUND(P632*H632,3)</f>
        <v>0</v>
      </c>
      <c r="L632" s="253"/>
      <c r="M632" s="44"/>
      <c r="N632" s="254" t="s">
        <v>1</v>
      </c>
      <c r="O632" s="255" t="s">
        <v>41</v>
      </c>
      <c r="P632" s="256">
        <f>I632+J632</f>
        <v>0</v>
      </c>
      <c r="Q632" s="256">
        <f>ROUND(I632*H632,3)</f>
        <v>0</v>
      </c>
      <c r="R632" s="256">
        <f>ROUND(J632*H632,3)</f>
        <v>0</v>
      </c>
      <c r="S632" s="97"/>
      <c r="T632" s="257">
        <f>S632*H632</f>
        <v>0</v>
      </c>
      <c r="U632" s="257">
        <v>0</v>
      </c>
      <c r="V632" s="257">
        <f>U632*H632</f>
        <v>0</v>
      </c>
      <c r="W632" s="257">
        <v>0.014999999999999999</v>
      </c>
      <c r="X632" s="258">
        <f>W632*H632</f>
        <v>1.8877499999999998</v>
      </c>
      <c r="Y632" s="38"/>
      <c r="Z632" s="38"/>
      <c r="AA632" s="38"/>
      <c r="AB632" s="38"/>
      <c r="AC632" s="38"/>
      <c r="AD632" s="38"/>
      <c r="AE632" s="38"/>
      <c r="AR632" s="259" t="s">
        <v>206</v>
      </c>
      <c r="AT632" s="259" t="s">
        <v>165</v>
      </c>
      <c r="AU632" s="259" t="s">
        <v>137</v>
      </c>
      <c r="AY632" s="17" t="s">
        <v>163</v>
      </c>
      <c r="BE632" s="260">
        <f>IF(O632="základná",K632,0)</f>
        <v>0</v>
      </c>
      <c r="BF632" s="260">
        <f>IF(O632="znížená",K632,0)</f>
        <v>0</v>
      </c>
      <c r="BG632" s="260">
        <f>IF(O632="zákl. prenesená",K632,0)</f>
        <v>0</v>
      </c>
      <c r="BH632" s="260">
        <f>IF(O632="zníž. prenesená",K632,0)</f>
        <v>0</v>
      </c>
      <c r="BI632" s="260">
        <f>IF(O632="nulová",K632,0)</f>
        <v>0</v>
      </c>
      <c r="BJ632" s="17" t="s">
        <v>137</v>
      </c>
      <c r="BK632" s="261">
        <f>ROUND(P632*H632,3)</f>
        <v>0</v>
      </c>
      <c r="BL632" s="17" t="s">
        <v>206</v>
      </c>
      <c r="BM632" s="259" t="s">
        <v>1015</v>
      </c>
    </row>
    <row r="633" s="13" customFormat="1">
      <c r="A633" s="13"/>
      <c r="B633" s="262"/>
      <c r="C633" s="263"/>
      <c r="D633" s="264" t="s">
        <v>170</v>
      </c>
      <c r="E633" s="265" t="s">
        <v>1</v>
      </c>
      <c r="F633" s="266" t="s">
        <v>1016</v>
      </c>
      <c r="G633" s="263"/>
      <c r="H633" s="267">
        <v>125.84999999999999</v>
      </c>
      <c r="I633" s="268"/>
      <c r="J633" s="268"/>
      <c r="K633" s="263"/>
      <c r="L633" s="263"/>
      <c r="M633" s="269"/>
      <c r="N633" s="270"/>
      <c r="O633" s="271"/>
      <c r="P633" s="271"/>
      <c r="Q633" s="271"/>
      <c r="R633" s="271"/>
      <c r="S633" s="271"/>
      <c r="T633" s="271"/>
      <c r="U633" s="271"/>
      <c r="V633" s="271"/>
      <c r="W633" s="271"/>
      <c r="X633" s="272"/>
      <c r="Y633" s="13"/>
      <c r="Z633" s="13"/>
      <c r="AA633" s="13"/>
      <c r="AB633" s="13"/>
      <c r="AC633" s="13"/>
      <c r="AD633" s="13"/>
      <c r="AE633" s="13"/>
      <c r="AT633" s="273" t="s">
        <v>170</v>
      </c>
      <c r="AU633" s="273" t="s">
        <v>137</v>
      </c>
      <c r="AV633" s="13" t="s">
        <v>137</v>
      </c>
      <c r="AW633" s="13" t="s">
        <v>5</v>
      </c>
      <c r="AX633" s="13" t="s">
        <v>85</v>
      </c>
      <c r="AY633" s="273" t="s">
        <v>163</v>
      </c>
    </row>
    <row r="634" s="2" customFormat="1" ht="24.15" customHeight="1">
      <c r="A634" s="38"/>
      <c r="B634" s="39"/>
      <c r="C634" s="247" t="s">
        <v>615</v>
      </c>
      <c r="D634" s="247" t="s">
        <v>165</v>
      </c>
      <c r="E634" s="248" t="s">
        <v>1017</v>
      </c>
      <c r="F634" s="249" t="s">
        <v>1018</v>
      </c>
      <c r="G634" s="250" t="s">
        <v>213</v>
      </c>
      <c r="H634" s="251">
        <v>13.890000000000001</v>
      </c>
      <c r="I634" s="252"/>
      <c r="J634" s="252"/>
      <c r="K634" s="251">
        <f>ROUND(P634*H634,3)</f>
        <v>0</v>
      </c>
      <c r="L634" s="253"/>
      <c r="M634" s="44"/>
      <c r="N634" s="254" t="s">
        <v>1</v>
      </c>
      <c r="O634" s="255" t="s">
        <v>41</v>
      </c>
      <c r="P634" s="256">
        <f>I634+J634</f>
        <v>0</v>
      </c>
      <c r="Q634" s="256">
        <f>ROUND(I634*H634,3)</f>
        <v>0</v>
      </c>
      <c r="R634" s="256">
        <f>ROUND(J634*H634,3)</f>
        <v>0</v>
      </c>
      <c r="S634" s="97"/>
      <c r="T634" s="257">
        <f>S634*H634</f>
        <v>0</v>
      </c>
      <c r="U634" s="257">
        <v>0</v>
      </c>
      <c r="V634" s="257">
        <f>U634*H634</f>
        <v>0</v>
      </c>
      <c r="W634" s="257">
        <v>0</v>
      </c>
      <c r="X634" s="258">
        <f>W634*H634</f>
        <v>0</v>
      </c>
      <c r="Y634" s="38"/>
      <c r="Z634" s="38"/>
      <c r="AA634" s="38"/>
      <c r="AB634" s="38"/>
      <c r="AC634" s="38"/>
      <c r="AD634" s="38"/>
      <c r="AE634" s="38"/>
      <c r="AR634" s="259" t="s">
        <v>206</v>
      </c>
      <c r="AT634" s="259" t="s">
        <v>165</v>
      </c>
      <c r="AU634" s="259" t="s">
        <v>137</v>
      </c>
      <c r="AY634" s="17" t="s">
        <v>163</v>
      </c>
      <c r="BE634" s="260">
        <f>IF(O634="základná",K634,0)</f>
        <v>0</v>
      </c>
      <c r="BF634" s="260">
        <f>IF(O634="znížená",K634,0)</f>
        <v>0</v>
      </c>
      <c r="BG634" s="260">
        <f>IF(O634="zákl. prenesená",K634,0)</f>
        <v>0</v>
      </c>
      <c r="BH634" s="260">
        <f>IF(O634="zníž. prenesená",K634,0)</f>
        <v>0</v>
      </c>
      <c r="BI634" s="260">
        <f>IF(O634="nulová",K634,0)</f>
        <v>0</v>
      </c>
      <c r="BJ634" s="17" t="s">
        <v>137</v>
      </c>
      <c r="BK634" s="261">
        <f>ROUND(P634*H634,3)</f>
        <v>0</v>
      </c>
      <c r="BL634" s="17" t="s">
        <v>206</v>
      </c>
      <c r="BM634" s="259" t="s">
        <v>1019</v>
      </c>
    </row>
    <row r="635" s="13" customFormat="1">
      <c r="A635" s="13"/>
      <c r="B635" s="262"/>
      <c r="C635" s="263"/>
      <c r="D635" s="264" t="s">
        <v>170</v>
      </c>
      <c r="E635" s="265" t="s">
        <v>1</v>
      </c>
      <c r="F635" s="266" t="s">
        <v>1020</v>
      </c>
      <c r="G635" s="263"/>
      <c r="H635" s="267">
        <v>13.890000000000001</v>
      </c>
      <c r="I635" s="268"/>
      <c r="J635" s="268"/>
      <c r="K635" s="263"/>
      <c r="L635" s="263"/>
      <c r="M635" s="269"/>
      <c r="N635" s="270"/>
      <c r="O635" s="271"/>
      <c r="P635" s="271"/>
      <c r="Q635" s="271"/>
      <c r="R635" s="271"/>
      <c r="S635" s="271"/>
      <c r="T635" s="271"/>
      <c r="U635" s="271"/>
      <c r="V635" s="271"/>
      <c r="W635" s="271"/>
      <c r="X635" s="272"/>
      <c r="Y635" s="13"/>
      <c r="Z635" s="13"/>
      <c r="AA635" s="13"/>
      <c r="AB635" s="13"/>
      <c r="AC635" s="13"/>
      <c r="AD635" s="13"/>
      <c r="AE635" s="13"/>
      <c r="AT635" s="273" t="s">
        <v>170</v>
      </c>
      <c r="AU635" s="273" t="s">
        <v>137</v>
      </c>
      <c r="AV635" s="13" t="s">
        <v>137</v>
      </c>
      <c r="AW635" s="13" t="s">
        <v>5</v>
      </c>
      <c r="AX635" s="13" t="s">
        <v>77</v>
      </c>
      <c r="AY635" s="273" t="s">
        <v>163</v>
      </c>
    </row>
    <row r="636" s="14" customFormat="1">
      <c r="A636" s="14"/>
      <c r="B636" s="274"/>
      <c r="C636" s="275"/>
      <c r="D636" s="264" t="s">
        <v>170</v>
      </c>
      <c r="E636" s="276" t="s">
        <v>1</v>
      </c>
      <c r="F636" s="277" t="s">
        <v>173</v>
      </c>
      <c r="G636" s="275"/>
      <c r="H636" s="278">
        <v>13.890000000000001</v>
      </c>
      <c r="I636" s="279"/>
      <c r="J636" s="279"/>
      <c r="K636" s="275"/>
      <c r="L636" s="275"/>
      <c r="M636" s="280"/>
      <c r="N636" s="281"/>
      <c r="O636" s="282"/>
      <c r="P636" s="282"/>
      <c r="Q636" s="282"/>
      <c r="R636" s="282"/>
      <c r="S636" s="282"/>
      <c r="T636" s="282"/>
      <c r="U636" s="282"/>
      <c r="V636" s="282"/>
      <c r="W636" s="282"/>
      <c r="X636" s="283"/>
      <c r="Y636" s="14"/>
      <c r="Z636" s="14"/>
      <c r="AA636" s="14"/>
      <c r="AB636" s="14"/>
      <c r="AC636" s="14"/>
      <c r="AD636" s="14"/>
      <c r="AE636" s="14"/>
      <c r="AT636" s="284" t="s">
        <v>170</v>
      </c>
      <c r="AU636" s="284" t="s">
        <v>137</v>
      </c>
      <c r="AV636" s="14" t="s">
        <v>169</v>
      </c>
      <c r="AW636" s="14" t="s">
        <v>5</v>
      </c>
      <c r="AX636" s="14" t="s">
        <v>85</v>
      </c>
      <c r="AY636" s="284" t="s">
        <v>163</v>
      </c>
    </row>
    <row r="637" s="2" customFormat="1" ht="16.5" customHeight="1">
      <c r="A637" s="38"/>
      <c r="B637" s="39"/>
      <c r="C637" s="295" t="s">
        <v>1021</v>
      </c>
      <c r="D637" s="295" t="s">
        <v>466</v>
      </c>
      <c r="E637" s="296" t="s">
        <v>1022</v>
      </c>
      <c r="F637" s="297" t="s">
        <v>1023</v>
      </c>
      <c r="G637" s="298" t="s">
        <v>213</v>
      </c>
      <c r="H637" s="299">
        <v>14.167999999999999</v>
      </c>
      <c r="I637" s="300"/>
      <c r="J637" s="301"/>
      <c r="K637" s="299">
        <f>ROUND(P637*H637,3)</f>
        <v>0</v>
      </c>
      <c r="L637" s="301"/>
      <c r="M637" s="302"/>
      <c r="N637" s="303" t="s">
        <v>1</v>
      </c>
      <c r="O637" s="255" t="s">
        <v>41</v>
      </c>
      <c r="P637" s="256">
        <f>I637+J637</f>
        <v>0</v>
      </c>
      <c r="Q637" s="256">
        <f>ROUND(I637*H637,3)</f>
        <v>0</v>
      </c>
      <c r="R637" s="256">
        <f>ROUND(J637*H637,3)</f>
        <v>0</v>
      </c>
      <c r="S637" s="97"/>
      <c r="T637" s="257">
        <f>S637*H637</f>
        <v>0</v>
      </c>
      <c r="U637" s="257">
        <v>0</v>
      </c>
      <c r="V637" s="257">
        <f>U637*H637</f>
        <v>0</v>
      </c>
      <c r="W637" s="257">
        <v>0</v>
      </c>
      <c r="X637" s="258">
        <f>W637*H637</f>
        <v>0</v>
      </c>
      <c r="Y637" s="38"/>
      <c r="Z637" s="38"/>
      <c r="AA637" s="38"/>
      <c r="AB637" s="38"/>
      <c r="AC637" s="38"/>
      <c r="AD637" s="38"/>
      <c r="AE637" s="38"/>
      <c r="AR637" s="259" t="s">
        <v>247</v>
      </c>
      <c r="AT637" s="259" t="s">
        <v>466</v>
      </c>
      <c r="AU637" s="259" t="s">
        <v>137</v>
      </c>
      <c r="AY637" s="17" t="s">
        <v>163</v>
      </c>
      <c r="BE637" s="260">
        <f>IF(O637="základná",K637,0)</f>
        <v>0</v>
      </c>
      <c r="BF637" s="260">
        <f>IF(O637="znížená",K637,0)</f>
        <v>0</v>
      </c>
      <c r="BG637" s="260">
        <f>IF(O637="zákl. prenesená",K637,0)</f>
        <v>0</v>
      </c>
      <c r="BH637" s="260">
        <f>IF(O637="zníž. prenesená",K637,0)</f>
        <v>0</v>
      </c>
      <c r="BI637" s="260">
        <f>IF(O637="nulová",K637,0)</f>
        <v>0</v>
      </c>
      <c r="BJ637" s="17" t="s">
        <v>137</v>
      </c>
      <c r="BK637" s="261">
        <f>ROUND(P637*H637,3)</f>
        <v>0</v>
      </c>
      <c r="BL637" s="17" t="s">
        <v>206</v>
      </c>
      <c r="BM637" s="259" t="s">
        <v>1024</v>
      </c>
    </row>
    <row r="638" s="13" customFormat="1">
      <c r="A638" s="13"/>
      <c r="B638" s="262"/>
      <c r="C638" s="263"/>
      <c r="D638" s="264" t="s">
        <v>170</v>
      </c>
      <c r="E638" s="265" t="s">
        <v>1</v>
      </c>
      <c r="F638" s="266" t="s">
        <v>1025</v>
      </c>
      <c r="G638" s="263"/>
      <c r="H638" s="267">
        <v>14.167999999999999</v>
      </c>
      <c r="I638" s="268"/>
      <c r="J638" s="268"/>
      <c r="K638" s="263"/>
      <c r="L638" s="263"/>
      <c r="M638" s="269"/>
      <c r="N638" s="270"/>
      <c r="O638" s="271"/>
      <c r="P638" s="271"/>
      <c r="Q638" s="271"/>
      <c r="R638" s="271"/>
      <c r="S638" s="271"/>
      <c r="T638" s="271"/>
      <c r="U638" s="271"/>
      <c r="V638" s="271"/>
      <c r="W638" s="271"/>
      <c r="X638" s="272"/>
      <c r="Y638" s="13"/>
      <c r="Z638" s="13"/>
      <c r="AA638" s="13"/>
      <c r="AB638" s="13"/>
      <c r="AC638" s="13"/>
      <c r="AD638" s="13"/>
      <c r="AE638" s="13"/>
      <c r="AT638" s="273" t="s">
        <v>170</v>
      </c>
      <c r="AU638" s="273" t="s">
        <v>137</v>
      </c>
      <c r="AV638" s="13" t="s">
        <v>137</v>
      </c>
      <c r="AW638" s="13" t="s">
        <v>5</v>
      </c>
      <c r="AX638" s="13" t="s">
        <v>77</v>
      </c>
      <c r="AY638" s="273" t="s">
        <v>163</v>
      </c>
    </row>
    <row r="639" s="14" customFormat="1">
      <c r="A639" s="14"/>
      <c r="B639" s="274"/>
      <c r="C639" s="275"/>
      <c r="D639" s="264" t="s">
        <v>170</v>
      </c>
      <c r="E639" s="276" t="s">
        <v>1</v>
      </c>
      <c r="F639" s="277" t="s">
        <v>173</v>
      </c>
      <c r="G639" s="275"/>
      <c r="H639" s="278">
        <v>14.167999999999999</v>
      </c>
      <c r="I639" s="279"/>
      <c r="J639" s="279"/>
      <c r="K639" s="275"/>
      <c r="L639" s="275"/>
      <c r="M639" s="280"/>
      <c r="N639" s="281"/>
      <c r="O639" s="282"/>
      <c r="P639" s="282"/>
      <c r="Q639" s="282"/>
      <c r="R639" s="282"/>
      <c r="S639" s="282"/>
      <c r="T639" s="282"/>
      <c r="U639" s="282"/>
      <c r="V639" s="282"/>
      <c r="W639" s="282"/>
      <c r="X639" s="283"/>
      <c r="Y639" s="14"/>
      <c r="Z639" s="14"/>
      <c r="AA639" s="14"/>
      <c r="AB639" s="14"/>
      <c r="AC639" s="14"/>
      <c r="AD639" s="14"/>
      <c r="AE639" s="14"/>
      <c r="AT639" s="284" t="s">
        <v>170</v>
      </c>
      <c r="AU639" s="284" t="s">
        <v>137</v>
      </c>
      <c r="AV639" s="14" t="s">
        <v>169</v>
      </c>
      <c r="AW639" s="14" t="s">
        <v>5</v>
      </c>
      <c r="AX639" s="14" t="s">
        <v>85</v>
      </c>
      <c r="AY639" s="284" t="s">
        <v>163</v>
      </c>
    </row>
    <row r="640" s="2" customFormat="1" ht="24.15" customHeight="1">
      <c r="A640" s="38"/>
      <c r="B640" s="39"/>
      <c r="C640" s="247" t="s">
        <v>620</v>
      </c>
      <c r="D640" s="247" t="s">
        <v>165</v>
      </c>
      <c r="E640" s="248" t="s">
        <v>1026</v>
      </c>
      <c r="F640" s="249" t="s">
        <v>1027</v>
      </c>
      <c r="G640" s="250" t="s">
        <v>213</v>
      </c>
      <c r="H640" s="251">
        <v>13.890000000000001</v>
      </c>
      <c r="I640" s="252"/>
      <c r="J640" s="252"/>
      <c r="K640" s="251">
        <f>ROUND(P640*H640,3)</f>
        <v>0</v>
      </c>
      <c r="L640" s="253"/>
      <c r="M640" s="44"/>
      <c r="N640" s="254" t="s">
        <v>1</v>
      </c>
      <c r="O640" s="255" t="s">
        <v>41</v>
      </c>
      <c r="P640" s="256">
        <f>I640+J640</f>
        <v>0</v>
      </c>
      <c r="Q640" s="256">
        <f>ROUND(I640*H640,3)</f>
        <v>0</v>
      </c>
      <c r="R640" s="256">
        <f>ROUND(J640*H640,3)</f>
        <v>0</v>
      </c>
      <c r="S640" s="97"/>
      <c r="T640" s="257">
        <f>S640*H640</f>
        <v>0</v>
      </c>
      <c r="U640" s="257">
        <v>0</v>
      </c>
      <c r="V640" s="257">
        <f>U640*H640</f>
        <v>0</v>
      </c>
      <c r="W640" s="257">
        <v>0</v>
      </c>
      <c r="X640" s="258">
        <f>W640*H640</f>
        <v>0</v>
      </c>
      <c r="Y640" s="38"/>
      <c r="Z640" s="38"/>
      <c r="AA640" s="38"/>
      <c r="AB640" s="38"/>
      <c r="AC640" s="38"/>
      <c r="AD640" s="38"/>
      <c r="AE640" s="38"/>
      <c r="AR640" s="259" t="s">
        <v>206</v>
      </c>
      <c r="AT640" s="259" t="s">
        <v>165</v>
      </c>
      <c r="AU640" s="259" t="s">
        <v>137</v>
      </c>
      <c r="AY640" s="17" t="s">
        <v>163</v>
      </c>
      <c r="BE640" s="260">
        <f>IF(O640="základná",K640,0)</f>
        <v>0</v>
      </c>
      <c r="BF640" s="260">
        <f>IF(O640="znížená",K640,0)</f>
        <v>0</v>
      </c>
      <c r="BG640" s="260">
        <f>IF(O640="zákl. prenesená",K640,0)</f>
        <v>0</v>
      </c>
      <c r="BH640" s="260">
        <f>IF(O640="zníž. prenesená",K640,0)</f>
        <v>0</v>
      </c>
      <c r="BI640" s="260">
        <f>IF(O640="nulová",K640,0)</f>
        <v>0</v>
      </c>
      <c r="BJ640" s="17" t="s">
        <v>137</v>
      </c>
      <c r="BK640" s="261">
        <f>ROUND(P640*H640,3)</f>
        <v>0</v>
      </c>
      <c r="BL640" s="17" t="s">
        <v>206</v>
      </c>
      <c r="BM640" s="259" t="s">
        <v>1028</v>
      </c>
    </row>
    <row r="641" s="2" customFormat="1" ht="24.15" customHeight="1">
      <c r="A641" s="38"/>
      <c r="B641" s="39"/>
      <c r="C641" s="295" t="s">
        <v>1029</v>
      </c>
      <c r="D641" s="295" t="s">
        <v>466</v>
      </c>
      <c r="E641" s="296" t="s">
        <v>1030</v>
      </c>
      <c r="F641" s="297" t="s">
        <v>1031</v>
      </c>
      <c r="G641" s="298" t="s">
        <v>213</v>
      </c>
      <c r="H641" s="299">
        <v>14.307</v>
      </c>
      <c r="I641" s="300"/>
      <c r="J641" s="301"/>
      <c r="K641" s="299">
        <f>ROUND(P641*H641,3)</f>
        <v>0</v>
      </c>
      <c r="L641" s="301"/>
      <c r="M641" s="302"/>
      <c r="N641" s="303" t="s">
        <v>1</v>
      </c>
      <c r="O641" s="255" t="s">
        <v>41</v>
      </c>
      <c r="P641" s="256">
        <f>I641+J641</f>
        <v>0</v>
      </c>
      <c r="Q641" s="256">
        <f>ROUND(I641*H641,3)</f>
        <v>0</v>
      </c>
      <c r="R641" s="256">
        <f>ROUND(J641*H641,3)</f>
        <v>0</v>
      </c>
      <c r="S641" s="97"/>
      <c r="T641" s="257">
        <f>S641*H641</f>
        <v>0</v>
      </c>
      <c r="U641" s="257">
        <v>0</v>
      </c>
      <c r="V641" s="257">
        <f>U641*H641</f>
        <v>0</v>
      </c>
      <c r="W641" s="257">
        <v>0</v>
      </c>
      <c r="X641" s="258">
        <f>W641*H641</f>
        <v>0</v>
      </c>
      <c r="Y641" s="38"/>
      <c r="Z641" s="38"/>
      <c r="AA641" s="38"/>
      <c r="AB641" s="38"/>
      <c r="AC641" s="38"/>
      <c r="AD641" s="38"/>
      <c r="AE641" s="38"/>
      <c r="AR641" s="259" t="s">
        <v>247</v>
      </c>
      <c r="AT641" s="259" t="s">
        <v>466</v>
      </c>
      <c r="AU641" s="259" t="s">
        <v>137</v>
      </c>
      <c r="AY641" s="17" t="s">
        <v>163</v>
      </c>
      <c r="BE641" s="260">
        <f>IF(O641="základná",K641,0)</f>
        <v>0</v>
      </c>
      <c r="BF641" s="260">
        <f>IF(O641="znížená",K641,0)</f>
        <v>0</v>
      </c>
      <c r="BG641" s="260">
        <f>IF(O641="zákl. prenesená",K641,0)</f>
        <v>0</v>
      </c>
      <c r="BH641" s="260">
        <f>IF(O641="zníž. prenesená",K641,0)</f>
        <v>0</v>
      </c>
      <c r="BI641" s="260">
        <f>IF(O641="nulová",K641,0)</f>
        <v>0</v>
      </c>
      <c r="BJ641" s="17" t="s">
        <v>137</v>
      </c>
      <c r="BK641" s="261">
        <f>ROUND(P641*H641,3)</f>
        <v>0</v>
      </c>
      <c r="BL641" s="17" t="s">
        <v>206</v>
      </c>
      <c r="BM641" s="259" t="s">
        <v>1032</v>
      </c>
    </row>
    <row r="642" s="13" customFormat="1">
      <c r="A642" s="13"/>
      <c r="B642" s="262"/>
      <c r="C642" s="263"/>
      <c r="D642" s="264" t="s">
        <v>170</v>
      </c>
      <c r="E642" s="265" t="s">
        <v>1</v>
      </c>
      <c r="F642" s="266" t="s">
        <v>1033</v>
      </c>
      <c r="G642" s="263"/>
      <c r="H642" s="267">
        <v>14.307</v>
      </c>
      <c r="I642" s="268"/>
      <c r="J642" s="268"/>
      <c r="K642" s="263"/>
      <c r="L642" s="263"/>
      <c r="M642" s="269"/>
      <c r="N642" s="270"/>
      <c r="O642" s="271"/>
      <c r="P642" s="271"/>
      <c r="Q642" s="271"/>
      <c r="R642" s="271"/>
      <c r="S642" s="271"/>
      <c r="T642" s="271"/>
      <c r="U642" s="271"/>
      <c r="V642" s="271"/>
      <c r="W642" s="271"/>
      <c r="X642" s="272"/>
      <c r="Y642" s="13"/>
      <c r="Z642" s="13"/>
      <c r="AA642" s="13"/>
      <c r="AB642" s="13"/>
      <c r="AC642" s="13"/>
      <c r="AD642" s="13"/>
      <c r="AE642" s="13"/>
      <c r="AT642" s="273" t="s">
        <v>170</v>
      </c>
      <c r="AU642" s="273" t="s">
        <v>137</v>
      </c>
      <c r="AV642" s="13" t="s">
        <v>137</v>
      </c>
      <c r="AW642" s="13" t="s">
        <v>5</v>
      </c>
      <c r="AX642" s="13" t="s">
        <v>77</v>
      </c>
      <c r="AY642" s="273" t="s">
        <v>163</v>
      </c>
    </row>
    <row r="643" s="14" customFormat="1">
      <c r="A643" s="14"/>
      <c r="B643" s="274"/>
      <c r="C643" s="275"/>
      <c r="D643" s="264" t="s">
        <v>170</v>
      </c>
      <c r="E643" s="276" t="s">
        <v>1</v>
      </c>
      <c r="F643" s="277" t="s">
        <v>173</v>
      </c>
      <c r="G643" s="275"/>
      <c r="H643" s="278">
        <v>14.307</v>
      </c>
      <c r="I643" s="279"/>
      <c r="J643" s="279"/>
      <c r="K643" s="275"/>
      <c r="L643" s="275"/>
      <c r="M643" s="280"/>
      <c r="N643" s="281"/>
      <c r="O643" s="282"/>
      <c r="P643" s="282"/>
      <c r="Q643" s="282"/>
      <c r="R643" s="282"/>
      <c r="S643" s="282"/>
      <c r="T643" s="282"/>
      <c r="U643" s="282"/>
      <c r="V643" s="282"/>
      <c r="W643" s="282"/>
      <c r="X643" s="283"/>
      <c r="Y643" s="14"/>
      <c r="Z643" s="14"/>
      <c r="AA643" s="14"/>
      <c r="AB643" s="14"/>
      <c r="AC643" s="14"/>
      <c r="AD643" s="14"/>
      <c r="AE643" s="14"/>
      <c r="AT643" s="284" t="s">
        <v>170</v>
      </c>
      <c r="AU643" s="284" t="s">
        <v>137</v>
      </c>
      <c r="AV643" s="14" t="s">
        <v>169</v>
      </c>
      <c r="AW643" s="14" t="s">
        <v>5</v>
      </c>
      <c r="AX643" s="14" t="s">
        <v>85</v>
      </c>
      <c r="AY643" s="284" t="s">
        <v>163</v>
      </c>
    </row>
    <row r="644" s="2" customFormat="1" ht="24.15" customHeight="1">
      <c r="A644" s="38"/>
      <c r="B644" s="39"/>
      <c r="C644" s="247" t="s">
        <v>626</v>
      </c>
      <c r="D644" s="247" t="s">
        <v>165</v>
      </c>
      <c r="E644" s="248" t="s">
        <v>1034</v>
      </c>
      <c r="F644" s="249" t="s">
        <v>1035</v>
      </c>
      <c r="G644" s="250" t="s">
        <v>195</v>
      </c>
      <c r="H644" s="251">
        <v>0.14899999999999999</v>
      </c>
      <c r="I644" s="252"/>
      <c r="J644" s="252"/>
      <c r="K644" s="251">
        <f>ROUND(P644*H644,3)</f>
        <v>0</v>
      </c>
      <c r="L644" s="253"/>
      <c r="M644" s="44"/>
      <c r="N644" s="254" t="s">
        <v>1</v>
      </c>
      <c r="O644" s="255" t="s">
        <v>41</v>
      </c>
      <c r="P644" s="256">
        <f>I644+J644</f>
        <v>0</v>
      </c>
      <c r="Q644" s="256">
        <f>ROUND(I644*H644,3)</f>
        <v>0</v>
      </c>
      <c r="R644" s="256">
        <f>ROUND(J644*H644,3)</f>
        <v>0</v>
      </c>
      <c r="S644" s="97"/>
      <c r="T644" s="257">
        <f>S644*H644</f>
        <v>0</v>
      </c>
      <c r="U644" s="257">
        <v>0</v>
      </c>
      <c r="V644" s="257">
        <f>U644*H644</f>
        <v>0</v>
      </c>
      <c r="W644" s="257">
        <v>0</v>
      </c>
      <c r="X644" s="258">
        <f>W644*H644</f>
        <v>0</v>
      </c>
      <c r="Y644" s="38"/>
      <c r="Z644" s="38"/>
      <c r="AA644" s="38"/>
      <c r="AB644" s="38"/>
      <c r="AC644" s="38"/>
      <c r="AD644" s="38"/>
      <c r="AE644" s="38"/>
      <c r="AR644" s="259" t="s">
        <v>206</v>
      </c>
      <c r="AT644" s="259" t="s">
        <v>165</v>
      </c>
      <c r="AU644" s="259" t="s">
        <v>137</v>
      </c>
      <c r="AY644" s="17" t="s">
        <v>163</v>
      </c>
      <c r="BE644" s="260">
        <f>IF(O644="základná",K644,0)</f>
        <v>0</v>
      </c>
      <c r="BF644" s="260">
        <f>IF(O644="znížená",K644,0)</f>
        <v>0</v>
      </c>
      <c r="BG644" s="260">
        <f>IF(O644="zákl. prenesená",K644,0)</f>
        <v>0</v>
      </c>
      <c r="BH644" s="260">
        <f>IF(O644="zníž. prenesená",K644,0)</f>
        <v>0</v>
      </c>
      <c r="BI644" s="260">
        <f>IF(O644="nulová",K644,0)</f>
        <v>0</v>
      </c>
      <c r="BJ644" s="17" t="s">
        <v>137</v>
      </c>
      <c r="BK644" s="261">
        <f>ROUND(P644*H644,3)</f>
        <v>0</v>
      </c>
      <c r="BL644" s="17" t="s">
        <v>206</v>
      </c>
      <c r="BM644" s="259" t="s">
        <v>1036</v>
      </c>
    </row>
    <row r="645" s="12" customFormat="1" ht="22.8" customHeight="1">
      <c r="A645" s="12"/>
      <c r="B645" s="230"/>
      <c r="C645" s="231"/>
      <c r="D645" s="232" t="s">
        <v>76</v>
      </c>
      <c r="E645" s="245" t="s">
        <v>1037</v>
      </c>
      <c r="F645" s="245" t="s">
        <v>1038</v>
      </c>
      <c r="G645" s="231"/>
      <c r="H645" s="231"/>
      <c r="I645" s="234"/>
      <c r="J645" s="234"/>
      <c r="K645" s="246">
        <f>BK645</f>
        <v>0</v>
      </c>
      <c r="L645" s="231"/>
      <c r="M645" s="236"/>
      <c r="N645" s="237"/>
      <c r="O645" s="238"/>
      <c r="P645" s="238"/>
      <c r="Q645" s="239">
        <f>SUM(Q646:Q666)</f>
        <v>0</v>
      </c>
      <c r="R645" s="239">
        <f>SUM(R646:R666)</f>
        <v>0</v>
      </c>
      <c r="S645" s="238"/>
      <c r="T645" s="240">
        <f>SUM(T646:T666)</f>
        <v>0</v>
      </c>
      <c r="U645" s="238"/>
      <c r="V645" s="240">
        <f>SUM(V646:V666)</f>
        <v>0</v>
      </c>
      <c r="W645" s="238"/>
      <c r="X645" s="241">
        <f>SUM(X646:X666)</f>
        <v>0</v>
      </c>
      <c r="Y645" s="12"/>
      <c r="Z645" s="12"/>
      <c r="AA645" s="12"/>
      <c r="AB645" s="12"/>
      <c r="AC645" s="12"/>
      <c r="AD645" s="12"/>
      <c r="AE645" s="12"/>
      <c r="AR645" s="242" t="s">
        <v>137</v>
      </c>
      <c r="AT645" s="243" t="s">
        <v>76</v>
      </c>
      <c r="AU645" s="243" t="s">
        <v>85</v>
      </c>
      <c r="AY645" s="242" t="s">
        <v>163</v>
      </c>
      <c r="BK645" s="244">
        <f>SUM(BK646:BK666)</f>
        <v>0</v>
      </c>
    </row>
    <row r="646" s="2" customFormat="1" ht="24.15" customHeight="1">
      <c r="A646" s="38"/>
      <c r="B646" s="39"/>
      <c r="C646" s="247" t="s">
        <v>1039</v>
      </c>
      <c r="D646" s="247" t="s">
        <v>165</v>
      </c>
      <c r="E646" s="248" t="s">
        <v>1040</v>
      </c>
      <c r="F646" s="249" t="s">
        <v>1041</v>
      </c>
      <c r="G646" s="250" t="s">
        <v>213</v>
      </c>
      <c r="H646" s="251">
        <v>454.92000000000002</v>
      </c>
      <c r="I646" s="252"/>
      <c r="J646" s="252"/>
      <c r="K646" s="251">
        <f>ROUND(P646*H646,3)</f>
        <v>0</v>
      </c>
      <c r="L646" s="253"/>
      <c r="M646" s="44"/>
      <c r="N646" s="254" t="s">
        <v>1</v>
      </c>
      <c r="O646" s="255" t="s">
        <v>41</v>
      </c>
      <c r="P646" s="256">
        <f>I646+J646</f>
        <v>0</v>
      </c>
      <c r="Q646" s="256">
        <f>ROUND(I646*H646,3)</f>
        <v>0</v>
      </c>
      <c r="R646" s="256">
        <f>ROUND(J646*H646,3)</f>
        <v>0</v>
      </c>
      <c r="S646" s="97"/>
      <c r="T646" s="257">
        <f>S646*H646</f>
        <v>0</v>
      </c>
      <c r="U646" s="257">
        <v>0</v>
      </c>
      <c r="V646" s="257">
        <f>U646*H646</f>
        <v>0</v>
      </c>
      <c r="W646" s="257">
        <v>0</v>
      </c>
      <c r="X646" s="258">
        <f>W646*H646</f>
        <v>0</v>
      </c>
      <c r="Y646" s="38"/>
      <c r="Z646" s="38"/>
      <c r="AA646" s="38"/>
      <c r="AB646" s="38"/>
      <c r="AC646" s="38"/>
      <c r="AD646" s="38"/>
      <c r="AE646" s="38"/>
      <c r="AR646" s="259" t="s">
        <v>206</v>
      </c>
      <c r="AT646" s="259" t="s">
        <v>165</v>
      </c>
      <c r="AU646" s="259" t="s">
        <v>137</v>
      </c>
      <c r="AY646" s="17" t="s">
        <v>163</v>
      </c>
      <c r="BE646" s="260">
        <f>IF(O646="základná",K646,0)</f>
        <v>0</v>
      </c>
      <c r="BF646" s="260">
        <f>IF(O646="znížená",K646,0)</f>
        <v>0</v>
      </c>
      <c r="BG646" s="260">
        <f>IF(O646="zákl. prenesená",K646,0)</f>
        <v>0</v>
      </c>
      <c r="BH646" s="260">
        <f>IF(O646="zníž. prenesená",K646,0)</f>
        <v>0</v>
      </c>
      <c r="BI646" s="260">
        <f>IF(O646="nulová",K646,0)</f>
        <v>0</v>
      </c>
      <c r="BJ646" s="17" t="s">
        <v>137</v>
      </c>
      <c r="BK646" s="261">
        <f>ROUND(P646*H646,3)</f>
        <v>0</v>
      </c>
      <c r="BL646" s="17" t="s">
        <v>206</v>
      </c>
      <c r="BM646" s="259" t="s">
        <v>1042</v>
      </c>
    </row>
    <row r="647" s="13" customFormat="1">
      <c r="A647" s="13"/>
      <c r="B647" s="262"/>
      <c r="C647" s="263"/>
      <c r="D647" s="264" t="s">
        <v>170</v>
      </c>
      <c r="E647" s="265" t="s">
        <v>1</v>
      </c>
      <c r="F647" s="266" t="s">
        <v>1043</v>
      </c>
      <c r="G647" s="263"/>
      <c r="H647" s="267">
        <v>281.69</v>
      </c>
      <c r="I647" s="268"/>
      <c r="J647" s="268"/>
      <c r="K647" s="263"/>
      <c r="L647" s="263"/>
      <c r="M647" s="269"/>
      <c r="N647" s="270"/>
      <c r="O647" s="271"/>
      <c r="P647" s="271"/>
      <c r="Q647" s="271"/>
      <c r="R647" s="271"/>
      <c r="S647" s="271"/>
      <c r="T647" s="271"/>
      <c r="U647" s="271"/>
      <c r="V647" s="271"/>
      <c r="W647" s="271"/>
      <c r="X647" s="272"/>
      <c r="Y647" s="13"/>
      <c r="Z647" s="13"/>
      <c r="AA647" s="13"/>
      <c r="AB647" s="13"/>
      <c r="AC647" s="13"/>
      <c r="AD647" s="13"/>
      <c r="AE647" s="13"/>
      <c r="AT647" s="273" t="s">
        <v>170</v>
      </c>
      <c r="AU647" s="273" t="s">
        <v>137</v>
      </c>
      <c r="AV647" s="13" t="s">
        <v>137</v>
      </c>
      <c r="AW647" s="13" t="s">
        <v>5</v>
      </c>
      <c r="AX647" s="13" t="s">
        <v>77</v>
      </c>
      <c r="AY647" s="273" t="s">
        <v>163</v>
      </c>
    </row>
    <row r="648" s="13" customFormat="1">
      <c r="A648" s="13"/>
      <c r="B648" s="262"/>
      <c r="C648" s="263"/>
      <c r="D648" s="264" t="s">
        <v>170</v>
      </c>
      <c r="E648" s="265" t="s">
        <v>1</v>
      </c>
      <c r="F648" s="266" t="s">
        <v>1044</v>
      </c>
      <c r="G648" s="263"/>
      <c r="H648" s="267">
        <v>173.22999999999999</v>
      </c>
      <c r="I648" s="268"/>
      <c r="J648" s="268"/>
      <c r="K648" s="263"/>
      <c r="L648" s="263"/>
      <c r="M648" s="269"/>
      <c r="N648" s="270"/>
      <c r="O648" s="271"/>
      <c r="P648" s="271"/>
      <c r="Q648" s="271"/>
      <c r="R648" s="271"/>
      <c r="S648" s="271"/>
      <c r="T648" s="271"/>
      <c r="U648" s="271"/>
      <c r="V648" s="271"/>
      <c r="W648" s="271"/>
      <c r="X648" s="272"/>
      <c r="Y648" s="13"/>
      <c r="Z648" s="13"/>
      <c r="AA648" s="13"/>
      <c r="AB648" s="13"/>
      <c r="AC648" s="13"/>
      <c r="AD648" s="13"/>
      <c r="AE648" s="13"/>
      <c r="AT648" s="273" t="s">
        <v>170</v>
      </c>
      <c r="AU648" s="273" t="s">
        <v>137</v>
      </c>
      <c r="AV648" s="13" t="s">
        <v>137</v>
      </c>
      <c r="AW648" s="13" t="s">
        <v>5</v>
      </c>
      <c r="AX648" s="13" t="s">
        <v>77</v>
      </c>
      <c r="AY648" s="273" t="s">
        <v>163</v>
      </c>
    </row>
    <row r="649" s="14" customFormat="1">
      <c r="A649" s="14"/>
      <c r="B649" s="274"/>
      <c r="C649" s="275"/>
      <c r="D649" s="264" t="s">
        <v>170</v>
      </c>
      <c r="E649" s="276" t="s">
        <v>1</v>
      </c>
      <c r="F649" s="277" t="s">
        <v>173</v>
      </c>
      <c r="G649" s="275"/>
      <c r="H649" s="278">
        <v>454.92000000000002</v>
      </c>
      <c r="I649" s="279"/>
      <c r="J649" s="279"/>
      <c r="K649" s="275"/>
      <c r="L649" s="275"/>
      <c r="M649" s="280"/>
      <c r="N649" s="281"/>
      <c r="O649" s="282"/>
      <c r="P649" s="282"/>
      <c r="Q649" s="282"/>
      <c r="R649" s="282"/>
      <c r="S649" s="282"/>
      <c r="T649" s="282"/>
      <c r="U649" s="282"/>
      <c r="V649" s="282"/>
      <c r="W649" s="282"/>
      <c r="X649" s="283"/>
      <c r="Y649" s="14"/>
      <c r="Z649" s="14"/>
      <c r="AA649" s="14"/>
      <c r="AB649" s="14"/>
      <c r="AC649" s="14"/>
      <c r="AD649" s="14"/>
      <c r="AE649" s="14"/>
      <c r="AT649" s="284" t="s">
        <v>170</v>
      </c>
      <c r="AU649" s="284" t="s">
        <v>137</v>
      </c>
      <c r="AV649" s="14" t="s">
        <v>169</v>
      </c>
      <c r="AW649" s="14" t="s">
        <v>5</v>
      </c>
      <c r="AX649" s="14" t="s">
        <v>85</v>
      </c>
      <c r="AY649" s="284" t="s">
        <v>163</v>
      </c>
    </row>
    <row r="650" s="2" customFormat="1" ht="24.15" customHeight="1">
      <c r="A650" s="38"/>
      <c r="B650" s="39"/>
      <c r="C650" s="247" t="s">
        <v>641</v>
      </c>
      <c r="D650" s="247" t="s">
        <v>165</v>
      </c>
      <c r="E650" s="248" t="s">
        <v>1045</v>
      </c>
      <c r="F650" s="249" t="s">
        <v>1046</v>
      </c>
      <c r="G650" s="250" t="s">
        <v>213</v>
      </c>
      <c r="H650" s="251">
        <v>320.86000000000001</v>
      </c>
      <c r="I650" s="252"/>
      <c r="J650" s="252"/>
      <c r="K650" s="251">
        <f>ROUND(P650*H650,3)</f>
        <v>0</v>
      </c>
      <c r="L650" s="253"/>
      <c r="M650" s="44"/>
      <c r="N650" s="254" t="s">
        <v>1</v>
      </c>
      <c r="O650" s="255" t="s">
        <v>41</v>
      </c>
      <c r="P650" s="256">
        <f>I650+J650</f>
        <v>0</v>
      </c>
      <c r="Q650" s="256">
        <f>ROUND(I650*H650,3)</f>
        <v>0</v>
      </c>
      <c r="R650" s="256">
        <f>ROUND(J650*H650,3)</f>
        <v>0</v>
      </c>
      <c r="S650" s="97"/>
      <c r="T650" s="257">
        <f>S650*H650</f>
        <v>0</v>
      </c>
      <c r="U650" s="257">
        <v>0</v>
      </c>
      <c r="V650" s="257">
        <f>U650*H650</f>
        <v>0</v>
      </c>
      <c r="W650" s="257">
        <v>0</v>
      </c>
      <c r="X650" s="258">
        <f>W650*H650</f>
        <v>0</v>
      </c>
      <c r="Y650" s="38"/>
      <c r="Z650" s="38"/>
      <c r="AA650" s="38"/>
      <c r="AB650" s="38"/>
      <c r="AC650" s="38"/>
      <c r="AD650" s="38"/>
      <c r="AE650" s="38"/>
      <c r="AR650" s="259" t="s">
        <v>206</v>
      </c>
      <c r="AT650" s="259" t="s">
        <v>165</v>
      </c>
      <c r="AU650" s="259" t="s">
        <v>137</v>
      </c>
      <c r="AY650" s="17" t="s">
        <v>163</v>
      </c>
      <c r="BE650" s="260">
        <f>IF(O650="základná",K650,0)</f>
        <v>0</v>
      </c>
      <c r="BF650" s="260">
        <f>IF(O650="znížená",K650,0)</f>
        <v>0</v>
      </c>
      <c r="BG650" s="260">
        <f>IF(O650="zákl. prenesená",K650,0)</f>
        <v>0</v>
      </c>
      <c r="BH650" s="260">
        <f>IF(O650="zníž. prenesená",K650,0)</f>
        <v>0</v>
      </c>
      <c r="BI650" s="260">
        <f>IF(O650="nulová",K650,0)</f>
        <v>0</v>
      </c>
      <c r="BJ650" s="17" t="s">
        <v>137</v>
      </c>
      <c r="BK650" s="261">
        <f>ROUND(P650*H650,3)</f>
        <v>0</v>
      </c>
      <c r="BL650" s="17" t="s">
        <v>206</v>
      </c>
      <c r="BM650" s="259" t="s">
        <v>1047</v>
      </c>
    </row>
    <row r="651" s="13" customFormat="1">
      <c r="A651" s="13"/>
      <c r="B651" s="262"/>
      <c r="C651" s="263"/>
      <c r="D651" s="264" t="s">
        <v>170</v>
      </c>
      <c r="E651" s="265" t="s">
        <v>1</v>
      </c>
      <c r="F651" s="266" t="s">
        <v>1048</v>
      </c>
      <c r="G651" s="263"/>
      <c r="H651" s="267">
        <v>320.86000000000001</v>
      </c>
      <c r="I651" s="268"/>
      <c r="J651" s="268"/>
      <c r="K651" s="263"/>
      <c r="L651" s="263"/>
      <c r="M651" s="269"/>
      <c r="N651" s="270"/>
      <c r="O651" s="271"/>
      <c r="P651" s="271"/>
      <c r="Q651" s="271"/>
      <c r="R651" s="271"/>
      <c r="S651" s="271"/>
      <c r="T651" s="271"/>
      <c r="U651" s="271"/>
      <c r="V651" s="271"/>
      <c r="W651" s="271"/>
      <c r="X651" s="272"/>
      <c r="Y651" s="13"/>
      <c r="Z651" s="13"/>
      <c r="AA651" s="13"/>
      <c r="AB651" s="13"/>
      <c r="AC651" s="13"/>
      <c r="AD651" s="13"/>
      <c r="AE651" s="13"/>
      <c r="AT651" s="273" t="s">
        <v>170</v>
      </c>
      <c r="AU651" s="273" t="s">
        <v>137</v>
      </c>
      <c r="AV651" s="13" t="s">
        <v>137</v>
      </c>
      <c r="AW651" s="13" t="s">
        <v>5</v>
      </c>
      <c r="AX651" s="13" t="s">
        <v>77</v>
      </c>
      <c r="AY651" s="273" t="s">
        <v>163</v>
      </c>
    </row>
    <row r="652" s="14" customFormat="1">
      <c r="A652" s="14"/>
      <c r="B652" s="274"/>
      <c r="C652" s="275"/>
      <c r="D652" s="264" t="s">
        <v>170</v>
      </c>
      <c r="E652" s="276" t="s">
        <v>1</v>
      </c>
      <c r="F652" s="277" t="s">
        <v>173</v>
      </c>
      <c r="G652" s="275"/>
      <c r="H652" s="278">
        <v>320.86000000000001</v>
      </c>
      <c r="I652" s="279"/>
      <c r="J652" s="279"/>
      <c r="K652" s="275"/>
      <c r="L652" s="275"/>
      <c r="M652" s="280"/>
      <c r="N652" s="281"/>
      <c r="O652" s="282"/>
      <c r="P652" s="282"/>
      <c r="Q652" s="282"/>
      <c r="R652" s="282"/>
      <c r="S652" s="282"/>
      <c r="T652" s="282"/>
      <c r="U652" s="282"/>
      <c r="V652" s="282"/>
      <c r="W652" s="282"/>
      <c r="X652" s="283"/>
      <c r="Y652" s="14"/>
      <c r="Z652" s="14"/>
      <c r="AA652" s="14"/>
      <c r="AB652" s="14"/>
      <c r="AC652" s="14"/>
      <c r="AD652" s="14"/>
      <c r="AE652" s="14"/>
      <c r="AT652" s="284" t="s">
        <v>170</v>
      </c>
      <c r="AU652" s="284" t="s">
        <v>137</v>
      </c>
      <c r="AV652" s="14" t="s">
        <v>169</v>
      </c>
      <c r="AW652" s="14" t="s">
        <v>5</v>
      </c>
      <c r="AX652" s="14" t="s">
        <v>85</v>
      </c>
      <c r="AY652" s="284" t="s">
        <v>163</v>
      </c>
    </row>
    <row r="653" s="2" customFormat="1" ht="24.15" customHeight="1">
      <c r="A653" s="38"/>
      <c r="B653" s="39"/>
      <c r="C653" s="295" t="s">
        <v>1049</v>
      </c>
      <c r="D653" s="295" t="s">
        <v>466</v>
      </c>
      <c r="E653" s="296" t="s">
        <v>1050</v>
      </c>
      <c r="F653" s="297" t="s">
        <v>1051</v>
      </c>
      <c r="G653" s="298" t="s">
        <v>213</v>
      </c>
      <c r="H653" s="299">
        <v>330.48599999999999</v>
      </c>
      <c r="I653" s="300"/>
      <c r="J653" s="301"/>
      <c r="K653" s="299">
        <f>ROUND(P653*H653,3)</f>
        <v>0</v>
      </c>
      <c r="L653" s="301"/>
      <c r="M653" s="302"/>
      <c r="N653" s="303" t="s">
        <v>1</v>
      </c>
      <c r="O653" s="255" t="s">
        <v>41</v>
      </c>
      <c r="P653" s="256">
        <f>I653+J653</f>
        <v>0</v>
      </c>
      <c r="Q653" s="256">
        <f>ROUND(I653*H653,3)</f>
        <v>0</v>
      </c>
      <c r="R653" s="256">
        <f>ROUND(J653*H653,3)</f>
        <v>0</v>
      </c>
      <c r="S653" s="97"/>
      <c r="T653" s="257">
        <f>S653*H653</f>
        <v>0</v>
      </c>
      <c r="U653" s="257">
        <v>0</v>
      </c>
      <c r="V653" s="257">
        <f>U653*H653</f>
        <v>0</v>
      </c>
      <c r="W653" s="257">
        <v>0</v>
      </c>
      <c r="X653" s="258">
        <f>W653*H653</f>
        <v>0</v>
      </c>
      <c r="Y653" s="38"/>
      <c r="Z653" s="38"/>
      <c r="AA653" s="38"/>
      <c r="AB653" s="38"/>
      <c r="AC653" s="38"/>
      <c r="AD653" s="38"/>
      <c r="AE653" s="38"/>
      <c r="AR653" s="259" t="s">
        <v>247</v>
      </c>
      <c r="AT653" s="259" t="s">
        <v>466</v>
      </c>
      <c r="AU653" s="259" t="s">
        <v>137</v>
      </c>
      <c r="AY653" s="17" t="s">
        <v>163</v>
      </c>
      <c r="BE653" s="260">
        <f>IF(O653="základná",K653,0)</f>
        <v>0</v>
      </c>
      <c r="BF653" s="260">
        <f>IF(O653="znížená",K653,0)</f>
        <v>0</v>
      </c>
      <c r="BG653" s="260">
        <f>IF(O653="zákl. prenesená",K653,0)</f>
        <v>0</v>
      </c>
      <c r="BH653" s="260">
        <f>IF(O653="zníž. prenesená",K653,0)</f>
        <v>0</v>
      </c>
      <c r="BI653" s="260">
        <f>IF(O653="nulová",K653,0)</f>
        <v>0</v>
      </c>
      <c r="BJ653" s="17" t="s">
        <v>137</v>
      </c>
      <c r="BK653" s="261">
        <f>ROUND(P653*H653,3)</f>
        <v>0</v>
      </c>
      <c r="BL653" s="17" t="s">
        <v>206</v>
      </c>
      <c r="BM653" s="259" t="s">
        <v>1052</v>
      </c>
    </row>
    <row r="654" s="13" customFormat="1">
      <c r="A654" s="13"/>
      <c r="B654" s="262"/>
      <c r="C654" s="263"/>
      <c r="D654" s="264" t="s">
        <v>170</v>
      </c>
      <c r="E654" s="265" t="s">
        <v>1</v>
      </c>
      <c r="F654" s="266" t="s">
        <v>1053</v>
      </c>
      <c r="G654" s="263"/>
      <c r="H654" s="267">
        <v>330.48599999999999</v>
      </c>
      <c r="I654" s="268"/>
      <c r="J654" s="268"/>
      <c r="K654" s="263"/>
      <c r="L654" s="263"/>
      <c r="M654" s="269"/>
      <c r="N654" s="270"/>
      <c r="O654" s="271"/>
      <c r="P654" s="271"/>
      <c r="Q654" s="271"/>
      <c r="R654" s="271"/>
      <c r="S654" s="271"/>
      <c r="T654" s="271"/>
      <c r="U654" s="271"/>
      <c r="V654" s="271"/>
      <c r="W654" s="271"/>
      <c r="X654" s="272"/>
      <c r="Y654" s="13"/>
      <c r="Z654" s="13"/>
      <c r="AA654" s="13"/>
      <c r="AB654" s="13"/>
      <c r="AC654" s="13"/>
      <c r="AD654" s="13"/>
      <c r="AE654" s="13"/>
      <c r="AT654" s="273" t="s">
        <v>170</v>
      </c>
      <c r="AU654" s="273" t="s">
        <v>137</v>
      </c>
      <c r="AV654" s="13" t="s">
        <v>137</v>
      </c>
      <c r="AW654" s="13" t="s">
        <v>5</v>
      </c>
      <c r="AX654" s="13" t="s">
        <v>77</v>
      </c>
      <c r="AY654" s="273" t="s">
        <v>163</v>
      </c>
    </row>
    <row r="655" s="14" customFormat="1">
      <c r="A655" s="14"/>
      <c r="B655" s="274"/>
      <c r="C655" s="275"/>
      <c r="D655" s="264" t="s">
        <v>170</v>
      </c>
      <c r="E655" s="276" t="s">
        <v>1</v>
      </c>
      <c r="F655" s="277" t="s">
        <v>173</v>
      </c>
      <c r="G655" s="275"/>
      <c r="H655" s="278">
        <v>330.48599999999999</v>
      </c>
      <c r="I655" s="279"/>
      <c r="J655" s="279"/>
      <c r="K655" s="275"/>
      <c r="L655" s="275"/>
      <c r="M655" s="280"/>
      <c r="N655" s="281"/>
      <c r="O655" s="282"/>
      <c r="P655" s="282"/>
      <c r="Q655" s="282"/>
      <c r="R655" s="282"/>
      <c r="S655" s="282"/>
      <c r="T655" s="282"/>
      <c r="U655" s="282"/>
      <c r="V655" s="282"/>
      <c r="W655" s="282"/>
      <c r="X655" s="283"/>
      <c r="Y655" s="14"/>
      <c r="Z655" s="14"/>
      <c r="AA655" s="14"/>
      <c r="AB655" s="14"/>
      <c r="AC655" s="14"/>
      <c r="AD655" s="14"/>
      <c r="AE655" s="14"/>
      <c r="AT655" s="284" t="s">
        <v>170</v>
      </c>
      <c r="AU655" s="284" t="s">
        <v>137</v>
      </c>
      <c r="AV655" s="14" t="s">
        <v>169</v>
      </c>
      <c r="AW655" s="14" t="s">
        <v>5</v>
      </c>
      <c r="AX655" s="14" t="s">
        <v>85</v>
      </c>
      <c r="AY655" s="284" t="s">
        <v>163</v>
      </c>
    </row>
    <row r="656" s="2" customFormat="1" ht="24.15" customHeight="1">
      <c r="A656" s="38"/>
      <c r="B656" s="39"/>
      <c r="C656" s="247" t="s">
        <v>645</v>
      </c>
      <c r="D656" s="247" t="s">
        <v>165</v>
      </c>
      <c r="E656" s="248" t="s">
        <v>1054</v>
      </c>
      <c r="F656" s="249" t="s">
        <v>1055</v>
      </c>
      <c r="G656" s="250" t="s">
        <v>213</v>
      </c>
      <c r="H656" s="251">
        <v>24.254999999999999</v>
      </c>
      <c r="I656" s="252"/>
      <c r="J656" s="252"/>
      <c r="K656" s="251">
        <f>ROUND(P656*H656,3)</f>
        <v>0</v>
      </c>
      <c r="L656" s="253"/>
      <c r="M656" s="44"/>
      <c r="N656" s="254" t="s">
        <v>1</v>
      </c>
      <c r="O656" s="255" t="s">
        <v>41</v>
      </c>
      <c r="P656" s="256">
        <f>I656+J656</f>
        <v>0</v>
      </c>
      <c r="Q656" s="256">
        <f>ROUND(I656*H656,3)</f>
        <v>0</v>
      </c>
      <c r="R656" s="256">
        <f>ROUND(J656*H656,3)</f>
        <v>0</v>
      </c>
      <c r="S656" s="97"/>
      <c r="T656" s="257">
        <f>S656*H656</f>
        <v>0</v>
      </c>
      <c r="U656" s="257">
        <v>0</v>
      </c>
      <c r="V656" s="257">
        <f>U656*H656</f>
        <v>0</v>
      </c>
      <c r="W656" s="257">
        <v>0</v>
      </c>
      <c r="X656" s="258">
        <f>W656*H656</f>
        <v>0</v>
      </c>
      <c r="Y656" s="38"/>
      <c r="Z656" s="38"/>
      <c r="AA656" s="38"/>
      <c r="AB656" s="38"/>
      <c r="AC656" s="38"/>
      <c r="AD656" s="38"/>
      <c r="AE656" s="38"/>
      <c r="AR656" s="259" t="s">
        <v>206</v>
      </c>
      <c r="AT656" s="259" t="s">
        <v>165</v>
      </c>
      <c r="AU656" s="259" t="s">
        <v>137</v>
      </c>
      <c r="AY656" s="17" t="s">
        <v>163</v>
      </c>
      <c r="BE656" s="260">
        <f>IF(O656="základná",K656,0)</f>
        <v>0</v>
      </c>
      <c r="BF656" s="260">
        <f>IF(O656="znížená",K656,0)</f>
        <v>0</v>
      </c>
      <c r="BG656" s="260">
        <f>IF(O656="zákl. prenesená",K656,0)</f>
        <v>0</v>
      </c>
      <c r="BH656" s="260">
        <f>IF(O656="zníž. prenesená",K656,0)</f>
        <v>0</v>
      </c>
      <c r="BI656" s="260">
        <f>IF(O656="nulová",K656,0)</f>
        <v>0</v>
      </c>
      <c r="BJ656" s="17" t="s">
        <v>137</v>
      </c>
      <c r="BK656" s="261">
        <f>ROUND(P656*H656,3)</f>
        <v>0</v>
      </c>
      <c r="BL656" s="17" t="s">
        <v>206</v>
      </c>
      <c r="BM656" s="259" t="s">
        <v>1056</v>
      </c>
    </row>
    <row r="657" s="13" customFormat="1">
      <c r="A657" s="13"/>
      <c r="B657" s="262"/>
      <c r="C657" s="263"/>
      <c r="D657" s="264" t="s">
        <v>170</v>
      </c>
      <c r="E657" s="265" t="s">
        <v>1</v>
      </c>
      <c r="F657" s="266" t="s">
        <v>1057</v>
      </c>
      <c r="G657" s="263"/>
      <c r="H657" s="267">
        <v>24.254999999999999</v>
      </c>
      <c r="I657" s="268"/>
      <c r="J657" s="268"/>
      <c r="K657" s="263"/>
      <c r="L657" s="263"/>
      <c r="M657" s="269"/>
      <c r="N657" s="270"/>
      <c r="O657" s="271"/>
      <c r="P657" s="271"/>
      <c r="Q657" s="271"/>
      <c r="R657" s="271"/>
      <c r="S657" s="271"/>
      <c r="T657" s="271"/>
      <c r="U657" s="271"/>
      <c r="V657" s="271"/>
      <c r="W657" s="271"/>
      <c r="X657" s="272"/>
      <c r="Y657" s="13"/>
      <c r="Z657" s="13"/>
      <c r="AA657" s="13"/>
      <c r="AB657" s="13"/>
      <c r="AC657" s="13"/>
      <c r="AD657" s="13"/>
      <c r="AE657" s="13"/>
      <c r="AT657" s="273" t="s">
        <v>170</v>
      </c>
      <c r="AU657" s="273" t="s">
        <v>137</v>
      </c>
      <c r="AV657" s="13" t="s">
        <v>137</v>
      </c>
      <c r="AW657" s="13" t="s">
        <v>5</v>
      </c>
      <c r="AX657" s="13" t="s">
        <v>77</v>
      </c>
      <c r="AY657" s="273" t="s">
        <v>163</v>
      </c>
    </row>
    <row r="658" s="14" customFormat="1">
      <c r="A658" s="14"/>
      <c r="B658" s="274"/>
      <c r="C658" s="275"/>
      <c r="D658" s="264" t="s">
        <v>170</v>
      </c>
      <c r="E658" s="276" t="s">
        <v>1</v>
      </c>
      <c r="F658" s="277" t="s">
        <v>173</v>
      </c>
      <c r="G658" s="275"/>
      <c r="H658" s="278">
        <v>24.254999999999999</v>
      </c>
      <c r="I658" s="279"/>
      <c r="J658" s="279"/>
      <c r="K658" s="275"/>
      <c r="L658" s="275"/>
      <c r="M658" s="280"/>
      <c r="N658" s="281"/>
      <c r="O658" s="282"/>
      <c r="P658" s="282"/>
      <c r="Q658" s="282"/>
      <c r="R658" s="282"/>
      <c r="S658" s="282"/>
      <c r="T658" s="282"/>
      <c r="U658" s="282"/>
      <c r="V658" s="282"/>
      <c r="W658" s="282"/>
      <c r="X658" s="283"/>
      <c r="Y658" s="14"/>
      <c r="Z658" s="14"/>
      <c r="AA658" s="14"/>
      <c r="AB658" s="14"/>
      <c r="AC658" s="14"/>
      <c r="AD658" s="14"/>
      <c r="AE658" s="14"/>
      <c r="AT658" s="284" t="s">
        <v>170</v>
      </c>
      <c r="AU658" s="284" t="s">
        <v>137</v>
      </c>
      <c r="AV658" s="14" t="s">
        <v>169</v>
      </c>
      <c r="AW658" s="14" t="s">
        <v>5</v>
      </c>
      <c r="AX658" s="14" t="s">
        <v>85</v>
      </c>
      <c r="AY658" s="284" t="s">
        <v>163</v>
      </c>
    </row>
    <row r="659" s="2" customFormat="1" ht="24.15" customHeight="1">
      <c r="A659" s="38"/>
      <c r="B659" s="39"/>
      <c r="C659" s="295" t="s">
        <v>1058</v>
      </c>
      <c r="D659" s="295" t="s">
        <v>466</v>
      </c>
      <c r="E659" s="296" t="s">
        <v>1059</v>
      </c>
      <c r="F659" s="297" t="s">
        <v>1060</v>
      </c>
      <c r="G659" s="298" t="s">
        <v>213</v>
      </c>
      <c r="H659" s="299">
        <v>24.983000000000001</v>
      </c>
      <c r="I659" s="300"/>
      <c r="J659" s="301"/>
      <c r="K659" s="299">
        <f>ROUND(P659*H659,3)</f>
        <v>0</v>
      </c>
      <c r="L659" s="301"/>
      <c r="M659" s="302"/>
      <c r="N659" s="303" t="s">
        <v>1</v>
      </c>
      <c r="O659" s="255" t="s">
        <v>41</v>
      </c>
      <c r="P659" s="256">
        <f>I659+J659</f>
        <v>0</v>
      </c>
      <c r="Q659" s="256">
        <f>ROUND(I659*H659,3)</f>
        <v>0</v>
      </c>
      <c r="R659" s="256">
        <f>ROUND(J659*H659,3)</f>
        <v>0</v>
      </c>
      <c r="S659" s="97"/>
      <c r="T659" s="257">
        <f>S659*H659</f>
        <v>0</v>
      </c>
      <c r="U659" s="257">
        <v>0</v>
      </c>
      <c r="V659" s="257">
        <f>U659*H659</f>
        <v>0</v>
      </c>
      <c r="W659" s="257">
        <v>0</v>
      </c>
      <c r="X659" s="258">
        <f>W659*H659</f>
        <v>0</v>
      </c>
      <c r="Y659" s="38"/>
      <c r="Z659" s="38"/>
      <c r="AA659" s="38"/>
      <c r="AB659" s="38"/>
      <c r="AC659" s="38"/>
      <c r="AD659" s="38"/>
      <c r="AE659" s="38"/>
      <c r="AR659" s="259" t="s">
        <v>247</v>
      </c>
      <c r="AT659" s="259" t="s">
        <v>466</v>
      </c>
      <c r="AU659" s="259" t="s">
        <v>137</v>
      </c>
      <c r="AY659" s="17" t="s">
        <v>163</v>
      </c>
      <c r="BE659" s="260">
        <f>IF(O659="základná",K659,0)</f>
        <v>0</v>
      </c>
      <c r="BF659" s="260">
        <f>IF(O659="znížená",K659,0)</f>
        <v>0</v>
      </c>
      <c r="BG659" s="260">
        <f>IF(O659="zákl. prenesená",K659,0)</f>
        <v>0</v>
      </c>
      <c r="BH659" s="260">
        <f>IF(O659="zníž. prenesená",K659,0)</f>
        <v>0</v>
      </c>
      <c r="BI659" s="260">
        <f>IF(O659="nulová",K659,0)</f>
        <v>0</v>
      </c>
      <c r="BJ659" s="17" t="s">
        <v>137</v>
      </c>
      <c r="BK659" s="261">
        <f>ROUND(P659*H659,3)</f>
        <v>0</v>
      </c>
      <c r="BL659" s="17" t="s">
        <v>206</v>
      </c>
      <c r="BM659" s="259" t="s">
        <v>1061</v>
      </c>
    </row>
    <row r="660" s="13" customFormat="1">
      <c r="A660" s="13"/>
      <c r="B660" s="262"/>
      <c r="C660" s="263"/>
      <c r="D660" s="264" t="s">
        <v>170</v>
      </c>
      <c r="E660" s="265" t="s">
        <v>1</v>
      </c>
      <c r="F660" s="266" t="s">
        <v>1062</v>
      </c>
      <c r="G660" s="263"/>
      <c r="H660" s="267">
        <v>24.983000000000001</v>
      </c>
      <c r="I660" s="268"/>
      <c r="J660" s="268"/>
      <c r="K660" s="263"/>
      <c r="L660" s="263"/>
      <c r="M660" s="269"/>
      <c r="N660" s="270"/>
      <c r="O660" s="271"/>
      <c r="P660" s="271"/>
      <c r="Q660" s="271"/>
      <c r="R660" s="271"/>
      <c r="S660" s="271"/>
      <c r="T660" s="271"/>
      <c r="U660" s="271"/>
      <c r="V660" s="271"/>
      <c r="W660" s="271"/>
      <c r="X660" s="272"/>
      <c r="Y660" s="13"/>
      <c r="Z660" s="13"/>
      <c r="AA660" s="13"/>
      <c r="AB660" s="13"/>
      <c r="AC660" s="13"/>
      <c r="AD660" s="13"/>
      <c r="AE660" s="13"/>
      <c r="AT660" s="273" t="s">
        <v>170</v>
      </c>
      <c r="AU660" s="273" t="s">
        <v>137</v>
      </c>
      <c r="AV660" s="13" t="s">
        <v>137</v>
      </c>
      <c r="AW660" s="13" t="s">
        <v>5</v>
      </c>
      <c r="AX660" s="13" t="s">
        <v>77</v>
      </c>
      <c r="AY660" s="273" t="s">
        <v>163</v>
      </c>
    </row>
    <row r="661" s="14" customFormat="1">
      <c r="A661" s="14"/>
      <c r="B661" s="274"/>
      <c r="C661" s="275"/>
      <c r="D661" s="264" t="s">
        <v>170</v>
      </c>
      <c r="E661" s="276" t="s">
        <v>1</v>
      </c>
      <c r="F661" s="277" t="s">
        <v>173</v>
      </c>
      <c r="G661" s="275"/>
      <c r="H661" s="278">
        <v>24.983000000000001</v>
      </c>
      <c r="I661" s="279"/>
      <c r="J661" s="279"/>
      <c r="K661" s="275"/>
      <c r="L661" s="275"/>
      <c r="M661" s="280"/>
      <c r="N661" s="281"/>
      <c r="O661" s="282"/>
      <c r="P661" s="282"/>
      <c r="Q661" s="282"/>
      <c r="R661" s="282"/>
      <c r="S661" s="282"/>
      <c r="T661" s="282"/>
      <c r="U661" s="282"/>
      <c r="V661" s="282"/>
      <c r="W661" s="282"/>
      <c r="X661" s="283"/>
      <c r="Y661" s="14"/>
      <c r="Z661" s="14"/>
      <c r="AA661" s="14"/>
      <c r="AB661" s="14"/>
      <c r="AC661" s="14"/>
      <c r="AD661" s="14"/>
      <c r="AE661" s="14"/>
      <c r="AT661" s="284" t="s">
        <v>170</v>
      </c>
      <c r="AU661" s="284" t="s">
        <v>137</v>
      </c>
      <c r="AV661" s="14" t="s">
        <v>169</v>
      </c>
      <c r="AW661" s="14" t="s">
        <v>5</v>
      </c>
      <c r="AX661" s="14" t="s">
        <v>85</v>
      </c>
      <c r="AY661" s="284" t="s">
        <v>163</v>
      </c>
    </row>
    <row r="662" s="2" customFormat="1" ht="24.15" customHeight="1">
      <c r="A662" s="38"/>
      <c r="B662" s="39"/>
      <c r="C662" s="247" t="s">
        <v>649</v>
      </c>
      <c r="D662" s="247" t="s">
        <v>165</v>
      </c>
      <c r="E662" s="248" t="s">
        <v>1063</v>
      </c>
      <c r="F662" s="249" t="s">
        <v>1064</v>
      </c>
      <c r="G662" s="250" t="s">
        <v>213</v>
      </c>
      <c r="H662" s="251">
        <v>320.86000000000001</v>
      </c>
      <c r="I662" s="252"/>
      <c r="J662" s="252"/>
      <c r="K662" s="251">
        <f>ROUND(P662*H662,3)</f>
        <v>0</v>
      </c>
      <c r="L662" s="253"/>
      <c r="M662" s="44"/>
      <c r="N662" s="254" t="s">
        <v>1</v>
      </c>
      <c r="O662" s="255" t="s">
        <v>41</v>
      </c>
      <c r="P662" s="256">
        <f>I662+J662</f>
        <v>0</v>
      </c>
      <c r="Q662" s="256">
        <f>ROUND(I662*H662,3)</f>
        <v>0</v>
      </c>
      <c r="R662" s="256">
        <f>ROUND(J662*H662,3)</f>
        <v>0</v>
      </c>
      <c r="S662" s="97"/>
      <c r="T662" s="257">
        <f>S662*H662</f>
        <v>0</v>
      </c>
      <c r="U662" s="257">
        <v>0</v>
      </c>
      <c r="V662" s="257">
        <f>U662*H662</f>
        <v>0</v>
      </c>
      <c r="W662" s="257">
        <v>0</v>
      </c>
      <c r="X662" s="258">
        <f>W662*H662</f>
        <v>0</v>
      </c>
      <c r="Y662" s="38"/>
      <c r="Z662" s="38"/>
      <c r="AA662" s="38"/>
      <c r="AB662" s="38"/>
      <c r="AC662" s="38"/>
      <c r="AD662" s="38"/>
      <c r="AE662" s="38"/>
      <c r="AR662" s="259" t="s">
        <v>206</v>
      </c>
      <c r="AT662" s="259" t="s">
        <v>165</v>
      </c>
      <c r="AU662" s="259" t="s">
        <v>137</v>
      </c>
      <c r="AY662" s="17" t="s">
        <v>163</v>
      </c>
      <c r="BE662" s="260">
        <f>IF(O662="základná",K662,0)</f>
        <v>0</v>
      </c>
      <c r="BF662" s="260">
        <f>IF(O662="znížená",K662,0)</f>
        <v>0</v>
      </c>
      <c r="BG662" s="260">
        <f>IF(O662="zákl. prenesená",K662,0)</f>
        <v>0</v>
      </c>
      <c r="BH662" s="260">
        <f>IF(O662="zníž. prenesená",K662,0)</f>
        <v>0</v>
      </c>
      <c r="BI662" s="260">
        <f>IF(O662="nulová",K662,0)</f>
        <v>0</v>
      </c>
      <c r="BJ662" s="17" t="s">
        <v>137</v>
      </c>
      <c r="BK662" s="261">
        <f>ROUND(P662*H662,3)</f>
        <v>0</v>
      </c>
      <c r="BL662" s="17" t="s">
        <v>206</v>
      </c>
      <c r="BM662" s="259" t="s">
        <v>1065</v>
      </c>
    </row>
    <row r="663" s="2" customFormat="1" ht="24.15" customHeight="1">
      <c r="A663" s="38"/>
      <c r="B663" s="39"/>
      <c r="C663" s="247" t="s">
        <v>1066</v>
      </c>
      <c r="D663" s="247" t="s">
        <v>165</v>
      </c>
      <c r="E663" s="248" t="s">
        <v>1067</v>
      </c>
      <c r="F663" s="249" t="s">
        <v>1068</v>
      </c>
      <c r="G663" s="250" t="s">
        <v>213</v>
      </c>
      <c r="H663" s="251">
        <v>320.86000000000001</v>
      </c>
      <c r="I663" s="252"/>
      <c r="J663" s="252"/>
      <c r="K663" s="251">
        <f>ROUND(P663*H663,3)</f>
        <v>0</v>
      </c>
      <c r="L663" s="253"/>
      <c r="M663" s="44"/>
      <c r="N663" s="254" t="s">
        <v>1</v>
      </c>
      <c r="O663" s="255" t="s">
        <v>41</v>
      </c>
      <c r="P663" s="256">
        <f>I663+J663</f>
        <v>0</v>
      </c>
      <c r="Q663" s="256">
        <f>ROUND(I663*H663,3)</f>
        <v>0</v>
      </c>
      <c r="R663" s="256">
        <f>ROUND(J663*H663,3)</f>
        <v>0</v>
      </c>
      <c r="S663" s="97"/>
      <c r="T663" s="257">
        <f>S663*H663</f>
        <v>0</v>
      </c>
      <c r="U663" s="257">
        <v>0</v>
      </c>
      <c r="V663" s="257">
        <f>U663*H663</f>
        <v>0</v>
      </c>
      <c r="W663" s="257">
        <v>0</v>
      </c>
      <c r="X663" s="258">
        <f>W663*H663</f>
        <v>0</v>
      </c>
      <c r="Y663" s="38"/>
      <c r="Z663" s="38"/>
      <c r="AA663" s="38"/>
      <c r="AB663" s="38"/>
      <c r="AC663" s="38"/>
      <c r="AD663" s="38"/>
      <c r="AE663" s="38"/>
      <c r="AR663" s="259" t="s">
        <v>206</v>
      </c>
      <c r="AT663" s="259" t="s">
        <v>165</v>
      </c>
      <c r="AU663" s="259" t="s">
        <v>137</v>
      </c>
      <c r="AY663" s="17" t="s">
        <v>163</v>
      </c>
      <c r="BE663" s="260">
        <f>IF(O663="základná",K663,0)</f>
        <v>0</v>
      </c>
      <c r="BF663" s="260">
        <f>IF(O663="znížená",K663,0)</f>
        <v>0</v>
      </c>
      <c r="BG663" s="260">
        <f>IF(O663="zákl. prenesená",K663,0)</f>
        <v>0</v>
      </c>
      <c r="BH663" s="260">
        <f>IF(O663="zníž. prenesená",K663,0)</f>
        <v>0</v>
      </c>
      <c r="BI663" s="260">
        <f>IF(O663="nulová",K663,0)</f>
        <v>0</v>
      </c>
      <c r="BJ663" s="17" t="s">
        <v>137</v>
      </c>
      <c r="BK663" s="261">
        <f>ROUND(P663*H663,3)</f>
        <v>0</v>
      </c>
      <c r="BL663" s="17" t="s">
        <v>206</v>
      </c>
      <c r="BM663" s="259" t="s">
        <v>1069</v>
      </c>
    </row>
    <row r="664" s="2" customFormat="1" ht="24.15" customHeight="1">
      <c r="A664" s="38"/>
      <c r="B664" s="39"/>
      <c r="C664" s="247" t="s">
        <v>1070</v>
      </c>
      <c r="D664" s="247" t="s">
        <v>165</v>
      </c>
      <c r="E664" s="248" t="s">
        <v>1071</v>
      </c>
      <c r="F664" s="249" t="s">
        <v>1072</v>
      </c>
      <c r="G664" s="250" t="s">
        <v>213</v>
      </c>
      <c r="H664" s="251">
        <v>692.63</v>
      </c>
      <c r="I664" s="252"/>
      <c r="J664" s="252"/>
      <c r="K664" s="251">
        <f>ROUND(P664*H664,3)</f>
        <v>0</v>
      </c>
      <c r="L664" s="253"/>
      <c r="M664" s="44"/>
      <c r="N664" s="254" t="s">
        <v>1</v>
      </c>
      <c r="O664" s="255" t="s">
        <v>41</v>
      </c>
      <c r="P664" s="256">
        <f>I664+J664</f>
        <v>0</v>
      </c>
      <c r="Q664" s="256">
        <f>ROUND(I664*H664,3)</f>
        <v>0</v>
      </c>
      <c r="R664" s="256">
        <f>ROUND(J664*H664,3)</f>
        <v>0</v>
      </c>
      <c r="S664" s="97"/>
      <c r="T664" s="257">
        <f>S664*H664</f>
        <v>0</v>
      </c>
      <c r="U664" s="257">
        <v>0</v>
      </c>
      <c r="V664" s="257">
        <f>U664*H664</f>
        <v>0</v>
      </c>
      <c r="W664" s="257">
        <v>0</v>
      </c>
      <c r="X664" s="258">
        <f>W664*H664</f>
        <v>0</v>
      </c>
      <c r="Y664" s="38"/>
      <c r="Z664" s="38"/>
      <c r="AA664" s="38"/>
      <c r="AB664" s="38"/>
      <c r="AC664" s="38"/>
      <c r="AD664" s="38"/>
      <c r="AE664" s="38"/>
      <c r="AR664" s="259" t="s">
        <v>206</v>
      </c>
      <c r="AT664" s="259" t="s">
        <v>165</v>
      </c>
      <c r="AU664" s="259" t="s">
        <v>137</v>
      </c>
      <c r="AY664" s="17" t="s">
        <v>163</v>
      </c>
      <c r="BE664" s="260">
        <f>IF(O664="základná",K664,0)</f>
        <v>0</v>
      </c>
      <c r="BF664" s="260">
        <f>IF(O664="znížená",K664,0)</f>
        <v>0</v>
      </c>
      <c r="BG664" s="260">
        <f>IF(O664="zákl. prenesená",K664,0)</f>
        <v>0</v>
      </c>
      <c r="BH664" s="260">
        <f>IF(O664="zníž. prenesená",K664,0)</f>
        <v>0</v>
      </c>
      <c r="BI664" s="260">
        <f>IF(O664="nulová",K664,0)</f>
        <v>0</v>
      </c>
      <c r="BJ664" s="17" t="s">
        <v>137</v>
      </c>
      <c r="BK664" s="261">
        <f>ROUND(P664*H664,3)</f>
        <v>0</v>
      </c>
      <c r="BL664" s="17" t="s">
        <v>206</v>
      </c>
      <c r="BM664" s="259" t="s">
        <v>1073</v>
      </c>
    </row>
    <row r="665" s="13" customFormat="1">
      <c r="A665" s="13"/>
      <c r="B665" s="262"/>
      <c r="C665" s="263"/>
      <c r="D665" s="264" t="s">
        <v>170</v>
      </c>
      <c r="E665" s="265" t="s">
        <v>1</v>
      </c>
      <c r="F665" s="266" t="s">
        <v>1074</v>
      </c>
      <c r="G665" s="263"/>
      <c r="H665" s="267">
        <v>692.63</v>
      </c>
      <c r="I665" s="268"/>
      <c r="J665" s="268"/>
      <c r="K665" s="263"/>
      <c r="L665" s="263"/>
      <c r="M665" s="269"/>
      <c r="N665" s="270"/>
      <c r="O665" s="271"/>
      <c r="P665" s="271"/>
      <c r="Q665" s="271"/>
      <c r="R665" s="271"/>
      <c r="S665" s="271"/>
      <c r="T665" s="271"/>
      <c r="U665" s="271"/>
      <c r="V665" s="271"/>
      <c r="W665" s="271"/>
      <c r="X665" s="272"/>
      <c r="Y665" s="13"/>
      <c r="Z665" s="13"/>
      <c r="AA665" s="13"/>
      <c r="AB665" s="13"/>
      <c r="AC665" s="13"/>
      <c r="AD665" s="13"/>
      <c r="AE665" s="13"/>
      <c r="AT665" s="273" t="s">
        <v>170</v>
      </c>
      <c r="AU665" s="273" t="s">
        <v>137</v>
      </c>
      <c r="AV665" s="13" t="s">
        <v>137</v>
      </c>
      <c r="AW665" s="13" t="s">
        <v>5</v>
      </c>
      <c r="AX665" s="13" t="s">
        <v>85</v>
      </c>
      <c r="AY665" s="273" t="s">
        <v>163</v>
      </c>
    </row>
    <row r="666" s="2" customFormat="1" ht="24.15" customHeight="1">
      <c r="A666" s="38"/>
      <c r="B666" s="39"/>
      <c r="C666" s="247" t="s">
        <v>652</v>
      </c>
      <c r="D666" s="247" t="s">
        <v>165</v>
      </c>
      <c r="E666" s="248" t="s">
        <v>1075</v>
      </c>
      <c r="F666" s="249" t="s">
        <v>1076</v>
      </c>
      <c r="G666" s="250" t="s">
        <v>195</v>
      </c>
      <c r="H666" s="251">
        <v>1.1830000000000001</v>
      </c>
      <c r="I666" s="252"/>
      <c r="J666" s="252"/>
      <c r="K666" s="251">
        <f>ROUND(P666*H666,3)</f>
        <v>0</v>
      </c>
      <c r="L666" s="253"/>
      <c r="M666" s="44"/>
      <c r="N666" s="254" t="s">
        <v>1</v>
      </c>
      <c r="O666" s="255" t="s">
        <v>41</v>
      </c>
      <c r="P666" s="256">
        <f>I666+J666</f>
        <v>0</v>
      </c>
      <c r="Q666" s="256">
        <f>ROUND(I666*H666,3)</f>
        <v>0</v>
      </c>
      <c r="R666" s="256">
        <f>ROUND(J666*H666,3)</f>
        <v>0</v>
      </c>
      <c r="S666" s="97"/>
      <c r="T666" s="257">
        <f>S666*H666</f>
        <v>0</v>
      </c>
      <c r="U666" s="257">
        <v>0</v>
      </c>
      <c r="V666" s="257">
        <f>U666*H666</f>
        <v>0</v>
      </c>
      <c r="W666" s="257">
        <v>0</v>
      </c>
      <c r="X666" s="258">
        <f>W666*H666</f>
        <v>0</v>
      </c>
      <c r="Y666" s="38"/>
      <c r="Z666" s="38"/>
      <c r="AA666" s="38"/>
      <c r="AB666" s="38"/>
      <c r="AC666" s="38"/>
      <c r="AD666" s="38"/>
      <c r="AE666" s="38"/>
      <c r="AR666" s="259" t="s">
        <v>206</v>
      </c>
      <c r="AT666" s="259" t="s">
        <v>165</v>
      </c>
      <c r="AU666" s="259" t="s">
        <v>137</v>
      </c>
      <c r="AY666" s="17" t="s">
        <v>163</v>
      </c>
      <c r="BE666" s="260">
        <f>IF(O666="základná",K666,0)</f>
        <v>0</v>
      </c>
      <c r="BF666" s="260">
        <f>IF(O666="znížená",K666,0)</f>
        <v>0</v>
      </c>
      <c r="BG666" s="260">
        <f>IF(O666="zákl. prenesená",K666,0)</f>
        <v>0</v>
      </c>
      <c r="BH666" s="260">
        <f>IF(O666="zníž. prenesená",K666,0)</f>
        <v>0</v>
      </c>
      <c r="BI666" s="260">
        <f>IF(O666="nulová",K666,0)</f>
        <v>0</v>
      </c>
      <c r="BJ666" s="17" t="s">
        <v>137</v>
      </c>
      <c r="BK666" s="261">
        <f>ROUND(P666*H666,3)</f>
        <v>0</v>
      </c>
      <c r="BL666" s="17" t="s">
        <v>206</v>
      </c>
      <c r="BM666" s="259" t="s">
        <v>1077</v>
      </c>
    </row>
    <row r="667" s="12" customFormat="1" ht="22.8" customHeight="1">
      <c r="A667" s="12"/>
      <c r="B667" s="230"/>
      <c r="C667" s="231"/>
      <c r="D667" s="232" t="s">
        <v>76</v>
      </c>
      <c r="E667" s="245" t="s">
        <v>1078</v>
      </c>
      <c r="F667" s="245" t="s">
        <v>1079</v>
      </c>
      <c r="G667" s="231"/>
      <c r="H667" s="231"/>
      <c r="I667" s="234"/>
      <c r="J667" s="234"/>
      <c r="K667" s="246">
        <f>BK667</f>
        <v>0</v>
      </c>
      <c r="L667" s="231"/>
      <c r="M667" s="236"/>
      <c r="N667" s="237"/>
      <c r="O667" s="238"/>
      <c r="P667" s="238"/>
      <c r="Q667" s="239">
        <f>SUM(Q668:Q676)</f>
        <v>0</v>
      </c>
      <c r="R667" s="239">
        <f>SUM(R668:R676)</f>
        <v>0</v>
      </c>
      <c r="S667" s="238"/>
      <c r="T667" s="240">
        <f>SUM(T668:T676)</f>
        <v>0</v>
      </c>
      <c r="U667" s="238"/>
      <c r="V667" s="240">
        <f>SUM(V668:V676)</f>
        <v>0</v>
      </c>
      <c r="W667" s="238"/>
      <c r="X667" s="241">
        <f>SUM(X668:X676)</f>
        <v>0</v>
      </c>
      <c r="Y667" s="12"/>
      <c r="Z667" s="12"/>
      <c r="AA667" s="12"/>
      <c r="AB667" s="12"/>
      <c r="AC667" s="12"/>
      <c r="AD667" s="12"/>
      <c r="AE667" s="12"/>
      <c r="AR667" s="242" t="s">
        <v>137</v>
      </c>
      <c r="AT667" s="243" t="s">
        <v>76</v>
      </c>
      <c r="AU667" s="243" t="s">
        <v>85</v>
      </c>
      <c r="AY667" s="242" t="s">
        <v>163</v>
      </c>
      <c r="BK667" s="244">
        <f>SUM(BK668:BK676)</f>
        <v>0</v>
      </c>
    </row>
    <row r="668" s="2" customFormat="1" ht="37.8" customHeight="1">
      <c r="A668" s="38"/>
      <c r="B668" s="39"/>
      <c r="C668" s="247" t="s">
        <v>1080</v>
      </c>
      <c r="D668" s="247" t="s">
        <v>165</v>
      </c>
      <c r="E668" s="248" t="s">
        <v>1081</v>
      </c>
      <c r="F668" s="249" t="s">
        <v>1082</v>
      </c>
      <c r="G668" s="250" t="s">
        <v>213</v>
      </c>
      <c r="H668" s="251">
        <v>97.798000000000002</v>
      </c>
      <c r="I668" s="252"/>
      <c r="J668" s="252"/>
      <c r="K668" s="251">
        <f>ROUND(P668*H668,3)</f>
        <v>0</v>
      </c>
      <c r="L668" s="253"/>
      <c r="M668" s="44"/>
      <c r="N668" s="254" t="s">
        <v>1</v>
      </c>
      <c r="O668" s="255" t="s">
        <v>41</v>
      </c>
      <c r="P668" s="256">
        <f>I668+J668</f>
        <v>0</v>
      </c>
      <c r="Q668" s="256">
        <f>ROUND(I668*H668,3)</f>
        <v>0</v>
      </c>
      <c r="R668" s="256">
        <f>ROUND(J668*H668,3)</f>
        <v>0</v>
      </c>
      <c r="S668" s="97"/>
      <c r="T668" s="257">
        <f>S668*H668</f>
        <v>0</v>
      </c>
      <c r="U668" s="257">
        <v>0</v>
      </c>
      <c r="V668" s="257">
        <f>U668*H668</f>
        <v>0</v>
      </c>
      <c r="W668" s="257">
        <v>0</v>
      </c>
      <c r="X668" s="258">
        <f>W668*H668</f>
        <v>0</v>
      </c>
      <c r="Y668" s="38"/>
      <c r="Z668" s="38"/>
      <c r="AA668" s="38"/>
      <c r="AB668" s="38"/>
      <c r="AC668" s="38"/>
      <c r="AD668" s="38"/>
      <c r="AE668" s="38"/>
      <c r="AR668" s="259" t="s">
        <v>206</v>
      </c>
      <c r="AT668" s="259" t="s">
        <v>165</v>
      </c>
      <c r="AU668" s="259" t="s">
        <v>137</v>
      </c>
      <c r="AY668" s="17" t="s">
        <v>163</v>
      </c>
      <c r="BE668" s="260">
        <f>IF(O668="základná",K668,0)</f>
        <v>0</v>
      </c>
      <c r="BF668" s="260">
        <f>IF(O668="znížená",K668,0)</f>
        <v>0</v>
      </c>
      <c r="BG668" s="260">
        <f>IF(O668="zákl. prenesená",K668,0)</f>
        <v>0</v>
      </c>
      <c r="BH668" s="260">
        <f>IF(O668="zníž. prenesená",K668,0)</f>
        <v>0</v>
      </c>
      <c r="BI668" s="260">
        <f>IF(O668="nulová",K668,0)</f>
        <v>0</v>
      </c>
      <c r="BJ668" s="17" t="s">
        <v>137</v>
      </c>
      <c r="BK668" s="261">
        <f>ROUND(P668*H668,3)</f>
        <v>0</v>
      </c>
      <c r="BL668" s="17" t="s">
        <v>206</v>
      </c>
      <c r="BM668" s="259" t="s">
        <v>1083</v>
      </c>
    </row>
    <row r="669" s="13" customFormat="1">
      <c r="A669" s="13"/>
      <c r="B669" s="262"/>
      <c r="C669" s="263"/>
      <c r="D669" s="264" t="s">
        <v>170</v>
      </c>
      <c r="E669" s="265" t="s">
        <v>1</v>
      </c>
      <c r="F669" s="266" t="s">
        <v>720</v>
      </c>
      <c r="G669" s="263"/>
      <c r="H669" s="267">
        <v>98.153999999999996</v>
      </c>
      <c r="I669" s="268"/>
      <c r="J669" s="268"/>
      <c r="K669" s="263"/>
      <c r="L669" s="263"/>
      <c r="M669" s="269"/>
      <c r="N669" s="270"/>
      <c r="O669" s="271"/>
      <c r="P669" s="271"/>
      <c r="Q669" s="271"/>
      <c r="R669" s="271"/>
      <c r="S669" s="271"/>
      <c r="T669" s="271"/>
      <c r="U669" s="271"/>
      <c r="V669" s="271"/>
      <c r="W669" s="271"/>
      <c r="X669" s="272"/>
      <c r="Y669" s="13"/>
      <c r="Z669" s="13"/>
      <c r="AA669" s="13"/>
      <c r="AB669" s="13"/>
      <c r="AC669" s="13"/>
      <c r="AD669" s="13"/>
      <c r="AE669" s="13"/>
      <c r="AT669" s="273" t="s">
        <v>170</v>
      </c>
      <c r="AU669" s="273" t="s">
        <v>137</v>
      </c>
      <c r="AV669" s="13" t="s">
        <v>137</v>
      </c>
      <c r="AW669" s="13" t="s">
        <v>5</v>
      </c>
      <c r="AX669" s="13" t="s">
        <v>77</v>
      </c>
      <c r="AY669" s="273" t="s">
        <v>163</v>
      </c>
    </row>
    <row r="670" s="13" customFormat="1">
      <c r="A670" s="13"/>
      <c r="B670" s="262"/>
      <c r="C670" s="263"/>
      <c r="D670" s="264" t="s">
        <v>170</v>
      </c>
      <c r="E670" s="265" t="s">
        <v>1</v>
      </c>
      <c r="F670" s="266" t="s">
        <v>721</v>
      </c>
      <c r="G670" s="263"/>
      <c r="H670" s="267">
        <v>-5.6059999999999999</v>
      </c>
      <c r="I670" s="268"/>
      <c r="J670" s="268"/>
      <c r="K670" s="263"/>
      <c r="L670" s="263"/>
      <c r="M670" s="269"/>
      <c r="N670" s="270"/>
      <c r="O670" s="271"/>
      <c r="P670" s="271"/>
      <c r="Q670" s="271"/>
      <c r="R670" s="271"/>
      <c r="S670" s="271"/>
      <c r="T670" s="271"/>
      <c r="U670" s="271"/>
      <c r="V670" s="271"/>
      <c r="W670" s="271"/>
      <c r="X670" s="272"/>
      <c r="Y670" s="13"/>
      <c r="Z670" s="13"/>
      <c r="AA670" s="13"/>
      <c r="AB670" s="13"/>
      <c r="AC670" s="13"/>
      <c r="AD670" s="13"/>
      <c r="AE670" s="13"/>
      <c r="AT670" s="273" t="s">
        <v>170</v>
      </c>
      <c r="AU670" s="273" t="s">
        <v>137</v>
      </c>
      <c r="AV670" s="13" t="s">
        <v>137</v>
      </c>
      <c r="AW670" s="13" t="s">
        <v>5</v>
      </c>
      <c r="AX670" s="13" t="s">
        <v>77</v>
      </c>
      <c r="AY670" s="273" t="s">
        <v>163</v>
      </c>
    </row>
    <row r="671" s="13" customFormat="1">
      <c r="A671" s="13"/>
      <c r="B671" s="262"/>
      <c r="C671" s="263"/>
      <c r="D671" s="264" t="s">
        <v>170</v>
      </c>
      <c r="E671" s="265" t="s">
        <v>1</v>
      </c>
      <c r="F671" s="266" t="s">
        <v>723</v>
      </c>
      <c r="G671" s="263"/>
      <c r="H671" s="267">
        <v>5.25</v>
      </c>
      <c r="I671" s="268"/>
      <c r="J671" s="268"/>
      <c r="K671" s="263"/>
      <c r="L671" s="263"/>
      <c r="M671" s="269"/>
      <c r="N671" s="270"/>
      <c r="O671" s="271"/>
      <c r="P671" s="271"/>
      <c r="Q671" s="271"/>
      <c r="R671" s="271"/>
      <c r="S671" s="271"/>
      <c r="T671" s="271"/>
      <c r="U671" s="271"/>
      <c r="V671" s="271"/>
      <c r="W671" s="271"/>
      <c r="X671" s="272"/>
      <c r="Y671" s="13"/>
      <c r="Z671" s="13"/>
      <c r="AA671" s="13"/>
      <c r="AB671" s="13"/>
      <c r="AC671" s="13"/>
      <c r="AD671" s="13"/>
      <c r="AE671" s="13"/>
      <c r="AT671" s="273" t="s">
        <v>170</v>
      </c>
      <c r="AU671" s="273" t="s">
        <v>137</v>
      </c>
      <c r="AV671" s="13" t="s">
        <v>137</v>
      </c>
      <c r="AW671" s="13" t="s">
        <v>5</v>
      </c>
      <c r="AX671" s="13" t="s">
        <v>77</v>
      </c>
      <c r="AY671" s="273" t="s">
        <v>163</v>
      </c>
    </row>
    <row r="672" s="14" customFormat="1">
      <c r="A672" s="14"/>
      <c r="B672" s="274"/>
      <c r="C672" s="275"/>
      <c r="D672" s="264" t="s">
        <v>170</v>
      </c>
      <c r="E672" s="276" t="s">
        <v>1</v>
      </c>
      <c r="F672" s="277" t="s">
        <v>173</v>
      </c>
      <c r="G672" s="275"/>
      <c r="H672" s="278">
        <v>97.798000000000002</v>
      </c>
      <c r="I672" s="279"/>
      <c r="J672" s="279"/>
      <c r="K672" s="275"/>
      <c r="L672" s="275"/>
      <c r="M672" s="280"/>
      <c r="N672" s="281"/>
      <c r="O672" s="282"/>
      <c r="P672" s="282"/>
      <c r="Q672" s="282"/>
      <c r="R672" s="282"/>
      <c r="S672" s="282"/>
      <c r="T672" s="282"/>
      <c r="U672" s="282"/>
      <c r="V672" s="282"/>
      <c r="W672" s="282"/>
      <c r="X672" s="283"/>
      <c r="Y672" s="14"/>
      <c r="Z672" s="14"/>
      <c r="AA672" s="14"/>
      <c r="AB672" s="14"/>
      <c r="AC672" s="14"/>
      <c r="AD672" s="14"/>
      <c r="AE672" s="14"/>
      <c r="AT672" s="284" t="s">
        <v>170</v>
      </c>
      <c r="AU672" s="284" t="s">
        <v>137</v>
      </c>
      <c r="AV672" s="14" t="s">
        <v>169</v>
      </c>
      <c r="AW672" s="14" t="s">
        <v>5</v>
      </c>
      <c r="AX672" s="14" t="s">
        <v>85</v>
      </c>
      <c r="AY672" s="284" t="s">
        <v>163</v>
      </c>
    </row>
    <row r="673" s="2" customFormat="1" ht="16.5" customHeight="1">
      <c r="A673" s="38"/>
      <c r="B673" s="39"/>
      <c r="C673" s="295" t="s">
        <v>656</v>
      </c>
      <c r="D673" s="295" t="s">
        <v>466</v>
      </c>
      <c r="E673" s="296" t="s">
        <v>1084</v>
      </c>
      <c r="F673" s="297" t="s">
        <v>1085</v>
      </c>
      <c r="G673" s="298" t="s">
        <v>213</v>
      </c>
      <c r="H673" s="299">
        <v>103.666</v>
      </c>
      <c r="I673" s="300"/>
      <c r="J673" s="301"/>
      <c r="K673" s="299">
        <f>ROUND(P673*H673,3)</f>
        <v>0</v>
      </c>
      <c r="L673" s="301"/>
      <c r="M673" s="302"/>
      <c r="N673" s="303" t="s">
        <v>1</v>
      </c>
      <c r="O673" s="255" t="s">
        <v>41</v>
      </c>
      <c r="P673" s="256">
        <f>I673+J673</f>
        <v>0</v>
      </c>
      <c r="Q673" s="256">
        <f>ROUND(I673*H673,3)</f>
        <v>0</v>
      </c>
      <c r="R673" s="256">
        <f>ROUND(J673*H673,3)</f>
        <v>0</v>
      </c>
      <c r="S673" s="97"/>
      <c r="T673" s="257">
        <f>S673*H673</f>
        <v>0</v>
      </c>
      <c r="U673" s="257">
        <v>0</v>
      </c>
      <c r="V673" s="257">
        <f>U673*H673</f>
        <v>0</v>
      </c>
      <c r="W673" s="257">
        <v>0</v>
      </c>
      <c r="X673" s="258">
        <f>W673*H673</f>
        <v>0</v>
      </c>
      <c r="Y673" s="38"/>
      <c r="Z673" s="38"/>
      <c r="AA673" s="38"/>
      <c r="AB673" s="38"/>
      <c r="AC673" s="38"/>
      <c r="AD673" s="38"/>
      <c r="AE673" s="38"/>
      <c r="AR673" s="259" t="s">
        <v>247</v>
      </c>
      <c r="AT673" s="259" t="s">
        <v>466</v>
      </c>
      <c r="AU673" s="259" t="s">
        <v>137</v>
      </c>
      <c r="AY673" s="17" t="s">
        <v>163</v>
      </c>
      <c r="BE673" s="260">
        <f>IF(O673="základná",K673,0)</f>
        <v>0</v>
      </c>
      <c r="BF673" s="260">
        <f>IF(O673="znížená",K673,0)</f>
        <v>0</v>
      </c>
      <c r="BG673" s="260">
        <f>IF(O673="zákl. prenesená",K673,0)</f>
        <v>0</v>
      </c>
      <c r="BH673" s="260">
        <f>IF(O673="zníž. prenesená",K673,0)</f>
        <v>0</v>
      </c>
      <c r="BI673" s="260">
        <f>IF(O673="nulová",K673,0)</f>
        <v>0</v>
      </c>
      <c r="BJ673" s="17" t="s">
        <v>137</v>
      </c>
      <c r="BK673" s="261">
        <f>ROUND(P673*H673,3)</f>
        <v>0</v>
      </c>
      <c r="BL673" s="17" t="s">
        <v>206</v>
      </c>
      <c r="BM673" s="259" t="s">
        <v>1086</v>
      </c>
    </row>
    <row r="674" s="13" customFormat="1">
      <c r="A674" s="13"/>
      <c r="B674" s="262"/>
      <c r="C674" s="263"/>
      <c r="D674" s="264" t="s">
        <v>170</v>
      </c>
      <c r="E674" s="265" t="s">
        <v>1</v>
      </c>
      <c r="F674" s="266" t="s">
        <v>1087</v>
      </c>
      <c r="G674" s="263"/>
      <c r="H674" s="267">
        <v>103.666</v>
      </c>
      <c r="I674" s="268"/>
      <c r="J674" s="268"/>
      <c r="K674" s="263"/>
      <c r="L674" s="263"/>
      <c r="M674" s="269"/>
      <c r="N674" s="270"/>
      <c r="O674" s="271"/>
      <c r="P674" s="271"/>
      <c r="Q674" s="271"/>
      <c r="R674" s="271"/>
      <c r="S674" s="271"/>
      <c r="T674" s="271"/>
      <c r="U674" s="271"/>
      <c r="V674" s="271"/>
      <c r="W674" s="271"/>
      <c r="X674" s="272"/>
      <c r="Y674" s="13"/>
      <c r="Z674" s="13"/>
      <c r="AA674" s="13"/>
      <c r="AB674" s="13"/>
      <c r="AC674" s="13"/>
      <c r="AD674" s="13"/>
      <c r="AE674" s="13"/>
      <c r="AT674" s="273" t="s">
        <v>170</v>
      </c>
      <c r="AU674" s="273" t="s">
        <v>137</v>
      </c>
      <c r="AV674" s="13" t="s">
        <v>137</v>
      </c>
      <c r="AW674" s="13" t="s">
        <v>5</v>
      </c>
      <c r="AX674" s="13" t="s">
        <v>77</v>
      </c>
      <c r="AY674" s="273" t="s">
        <v>163</v>
      </c>
    </row>
    <row r="675" s="14" customFormat="1">
      <c r="A675" s="14"/>
      <c r="B675" s="274"/>
      <c r="C675" s="275"/>
      <c r="D675" s="264" t="s">
        <v>170</v>
      </c>
      <c r="E675" s="276" t="s">
        <v>1</v>
      </c>
      <c r="F675" s="277" t="s">
        <v>173</v>
      </c>
      <c r="G675" s="275"/>
      <c r="H675" s="278">
        <v>103.666</v>
      </c>
      <c r="I675" s="279"/>
      <c r="J675" s="279"/>
      <c r="K675" s="275"/>
      <c r="L675" s="275"/>
      <c r="M675" s="280"/>
      <c r="N675" s="281"/>
      <c r="O675" s="282"/>
      <c r="P675" s="282"/>
      <c r="Q675" s="282"/>
      <c r="R675" s="282"/>
      <c r="S675" s="282"/>
      <c r="T675" s="282"/>
      <c r="U675" s="282"/>
      <c r="V675" s="282"/>
      <c r="W675" s="282"/>
      <c r="X675" s="283"/>
      <c r="Y675" s="14"/>
      <c r="Z675" s="14"/>
      <c r="AA675" s="14"/>
      <c r="AB675" s="14"/>
      <c r="AC675" s="14"/>
      <c r="AD675" s="14"/>
      <c r="AE675" s="14"/>
      <c r="AT675" s="284" t="s">
        <v>170</v>
      </c>
      <c r="AU675" s="284" t="s">
        <v>137</v>
      </c>
      <c r="AV675" s="14" t="s">
        <v>169</v>
      </c>
      <c r="AW675" s="14" t="s">
        <v>5</v>
      </c>
      <c r="AX675" s="14" t="s">
        <v>85</v>
      </c>
      <c r="AY675" s="284" t="s">
        <v>163</v>
      </c>
    </row>
    <row r="676" s="2" customFormat="1" ht="24.15" customHeight="1">
      <c r="A676" s="38"/>
      <c r="B676" s="39"/>
      <c r="C676" s="247" t="s">
        <v>1088</v>
      </c>
      <c r="D676" s="247" t="s">
        <v>165</v>
      </c>
      <c r="E676" s="248" t="s">
        <v>1089</v>
      </c>
      <c r="F676" s="249" t="s">
        <v>1090</v>
      </c>
      <c r="G676" s="250" t="s">
        <v>195</v>
      </c>
      <c r="H676" s="251">
        <v>7.3789999999999996</v>
      </c>
      <c r="I676" s="252"/>
      <c r="J676" s="252"/>
      <c r="K676" s="251">
        <f>ROUND(P676*H676,3)</f>
        <v>0</v>
      </c>
      <c r="L676" s="253"/>
      <c r="M676" s="44"/>
      <c r="N676" s="254" t="s">
        <v>1</v>
      </c>
      <c r="O676" s="255" t="s">
        <v>41</v>
      </c>
      <c r="P676" s="256">
        <f>I676+J676</f>
        <v>0</v>
      </c>
      <c r="Q676" s="256">
        <f>ROUND(I676*H676,3)</f>
        <v>0</v>
      </c>
      <c r="R676" s="256">
        <f>ROUND(J676*H676,3)</f>
        <v>0</v>
      </c>
      <c r="S676" s="97"/>
      <c r="T676" s="257">
        <f>S676*H676</f>
        <v>0</v>
      </c>
      <c r="U676" s="257">
        <v>0</v>
      </c>
      <c r="V676" s="257">
        <f>U676*H676</f>
        <v>0</v>
      </c>
      <c r="W676" s="257">
        <v>0</v>
      </c>
      <c r="X676" s="258">
        <f>W676*H676</f>
        <v>0</v>
      </c>
      <c r="Y676" s="38"/>
      <c r="Z676" s="38"/>
      <c r="AA676" s="38"/>
      <c r="AB676" s="38"/>
      <c r="AC676" s="38"/>
      <c r="AD676" s="38"/>
      <c r="AE676" s="38"/>
      <c r="AR676" s="259" t="s">
        <v>206</v>
      </c>
      <c r="AT676" s="259" t="s">
        <v>165</v>
      </c>
      <c r="AU676" s="259" t="s">
        <v>137</v>
      </c>
      <c r="AY676" s="17" t="s">
        <v>163</v>
      </c>
      <c r="BE676" s="260">
        <f>IF(O676="základná",K676,0)</f>
        <v>0</v>
      </c>
      <c r="BF676" s="260">
        <f>IF(O676="znížená",K676,0)</f>
        <v>0</v>
      </c>
      <c r="BG676" s="260">
        <f>IF(O676="zákl. prenesená",K676,0)</f>
        <v>0</v>
      </c>
      <c r="BH676" s="260">
        <f>IF(O676="zníž. prenesená",K676,0)</f>
        <v>0</v>
      </c>
      <c r="BI676" s="260">
        <f>IF(O676="nulová",K676,0)</f>
        <v>0</v>
      </c>
      <c r="BJ676" s="17" t="s">
        <v>137</v>
      </c>
      <c r="BK676" s="261">
        <f>ROUND(P676*H676,3)</f>
        <v>0</v>
      </c>
      <c r="BL676" s="17" t="s">
        <v>206</v>
      </c>
      <c r="BM676" s="259" t="s">
        <v>1091</v>
      </c>
    </row>
    <row r="677" s="12" customFormat="1" ht="22.8" customHeight="1">
      <c r="A677" s="12"/>
      <c r="B677" s="230"/>
      <c r="C677" s="231"/>
      <c r="D677" s="232" t="s">
        <v>76</v>
      </c>
      <c r="E677" s="245" t="s">
        <v>1092</v>
      </c>
      <c r="F677" s="245" t="s">
        <v>1093</v>
      </c>
      <c r="G677" s="231"/>
      <c r="H677" s="231"/>
      <c r="I677" s="234"/>
      <c r="J677" s="234"/>
      <c r="K677" s="246">
        <f>BK677</f>
        <v>0</v>
      </c>
      <c r="L677" s="231"/>
      <c r="M677" s="236"/>
      <c r="N677" s="237"/>
      <c r="O677" s="238"/>
      <c r="P677" s="238"/>
      <c r="Q677" s="239">
        <f>SUM(Q678:Q682)</f>
        <v>0</v>
      </c>
      <c r="R677" s="239">
        <f>SUM(R678:R682)</f>
        <v>0</v>
      </c>
      <c r="S677" s="238"/>
      <c r="T677" s="240">
        <f>SUM(T678:T682)</f>
        <v>0</v>
      </c>
      <c r="U677" s="238"/>
      <c r="V677" s="240">
        <f>SUM(V678:V682)</f>
        <v>0</v>
      </c>
      <c r="W677" s="238"/>
      <c r="X677" s="241">
        <f>SUM(X678:X682)</f>
        <v>0</v>
      </c>
      <c r="Y677" s="12"/>
      <c r="Z677" s="12"/>
      <c r="AA677" s="12"/>
      <c r="AB677" s="12"/>
      <c r="AC677" s="12"/>
      <c r="AD677" s="12"/>
      <c r="AE677" s="12"/>
      <c r="AR677" s="242" t="s">
        <v>137</v>
      </c>
      <c r="AT677" s="243" t="s">
        <v>76</v>
      </c>
      <c r="AU677" s="243" t="s">
        <v>85</v>
      </c>
      <c r="AY677" s="242" t="s">
        <v>163</v>
      </c>
      <c r="BK677" s="244">
        <f>SUM(BK678:BK682)</f>
        <v>0</v>
      </c>
    </row>
    <row r="678" s="2" customFormat="1" ht="37.8" customHeight="1">
      <c r="A678" s="38"/>
      <c r="B678" s="39"/>
      <c r="C678" s="247" t="s">
        <v>659</v>
      </c>
      <c r="D678" s="247" t="s">
        <v>165</v>
      </c>
      <c r="E678" s="248" t="s">
        <v>1094</v>
      </c>
      <c r="F678" s="249" t="s">
        <v>1095</v>
      </c>
      <c r="G678" s="250" t="s">
        <v>213</v>
      </c>
      <c r="H678" s="251">
        <v>2286.4009999999998</v>
      </c>
      <c r="I678" s="252"/>
      <c r="J678" s="252"/>
      <c r="K678" s="251">
        <f>ROUND(P678*H678,3)</f>
        <v>0</v>
      </c>
      <c r="L678" s="253"/>
      <c r="M678" s="44"/>
      <c r="N678" s="254" t="s">
        <v>1</v>
      </c>
      <c r="O678" s="255" t="s">
        <v>41</v>
      </c>
      <c r="P678" s="256">
        <f>I678+J678</f>
        <v>0</v>
      </c>
      <c r="Q678" s="256">
        <f>ROUND(I678*H678,3)</f>
        <v>0</v>
      </c>
      <c r="R678" s="256">
        <f>ROUND(J678*H678,3)</f>
        <v>0</v>
      </c>
      <c r="S678" s="97"/>
      <c r="T678" s="257">
        <f>S678*H678</f>
        <v>0</v>
      </c>
      <c r="U678" s="257">
        <v>0</v>
      </c>
      <c r="V678" s="257">
        <f>U678*H678</f>
        <v>0</v>
      </c>
      <c r="W678" s="257">
        <v>0</v>
      </c>
      <c r="X678" s="258">
        <f>W678*H678</f>
        <v>0</v>
      </c>
      <c r="Y678" s="38"/>
      <c r="Z678" s="38"/>
      <c r="AA678" s="38"/>
      <c r="AB678" s="38"/>
      <c r="AC678" s="38"/>
      <c r="AD678" s="38"/>
      <c r="AE678" s="38"/>
      <c r="AR678" s="259" t="s">
        <v>206</v>
      </c>
      <c r="AT678" s="259" t="s">
        <v>165</v>
      </c>
      <c r="AU678" s="259" t="s">
        <v>137</v>
      </c>
      <c r="AY678" s="17" t="s">
        <v>163</v>
      </c>
      <c r="BE678" s="260">
        <f>IF(O678="základná",K678,0)</f>
        <v>0</v>
      </c>
      <c r="BF678" s="260">
        <f>IF(O678="znížená",K678,0)</f>
        <v>0</v>
      </c>
      <c r="BG678" s="260">
        <f>IF(O678="zákl. prenesená",K678,0)</f>
        <v>0</v>
      </c>
      <c r="BH678" s="260">
        <f>IF(O678="zníž. prenesená",K678,0)</f>
        <v>0</v>
      </c>
      <c r="BI678" s="260">
        <f>IF(O678="nulová",K678,0)</f>
        <v>0</v>
      </c>
      <c r="BJ678" s="17" t="s">
        <v>137</v>
      </c>
      <c r="BK678" s="261">
        <f>ROUND(P678*H678,3)</f>
        <v>0</v>
      </c>
      <c r="BL678" s="17" t="s">
        <v>206</v>
      </c>
      <c r="BM678" s="259" t="s">
        <v>1096</v>
      </c>
    </row>
    <row r="679" s="13" customFormat="1">
      <c r="A679" s="13"/>
      <c r="B679" s="262"/>
      <c r="C679" s="263"/>
      <c r="D679" s="264" t="s">
        <v>170</v>
      </c>
      <c r="E679" s="265" t="s">
        <v>1</v>
      </c>
      <c r="F679" s="266" t="s">
        <v>1097</v>
      </c>
      <c r="G679" s="263"/>
      <c r="H679" s="267">
        <v>755.07000000000005</v>
      </c>
      <c r="I679" s="268"/>
      <c r="J679" s="268"/>
      <c r="K679" s="263"/>
      <c r="L679" s="263"/>
      <c r="M679" s="269"/>
      <c r="N679" s="270"/>
      <c r="O679" s="271"/>
      <c r="P679" s="271"/>
      <c r="Q679" s="271"/>
      <c r="R679" s="271"/>
      <c r="S679" s="271"/>
      <c r="T679" s="271"/>
      <c r="U679" s="271"/>
      <c r="V679" s="271"/>
      <c r="W679" s="271"/>
      <c r="X679" s="272"/>
      <c r="Y679" s="13"/>
      <c r="Z679" s="13"/>
      <c r="AA679" s="13"/>
      <c r="AB679" s="13"/>
      <c r="AC679" s="13"/>
      <c r="AD679" s="13"/>
      <c r="AE679" s="13"/>
      <c r="AT679" s="273" t="s">
        <v>170</v>
      </c>
      <c r="AU679" s="273" t="s">
        <v>137</v>
      </c>
      <c r="AV679" s="13" t="s">
        <v>137</v>
      </c>
      <c r="AW679" s="13" t="s">
        <v>5</v>
      </c>
      <c r="AX679" s="13" t="s">
        <v>77</v>
      </c>
      <c r="AY679" s="273" t="s">
        <v>163</v>
      </c>
    </row>
    <row r="680" s="13" customFormat="1">
      <c r="A680" s="13"/>
      <c r="B680" s="262"/>
      <c r="C680" s="263"/>
      <c r="D680" s="264" t="s">
        <v>170</v>
      </c>
      <c r="E680" s="265" t="s">
        <v>1</v>
      </c>
      <c r="F680" s="266" t="s">
        <v>1098</v>
      </c>
      <c r="G680" s="263"/>
      <c r="H680" s="267">
        <v>1531.3309999999999</v>
      </c>
      <c r="I680" s="268"/>
      <c r="J680" s="268"/>
      <c r="K680" s="263"/>
      <c r="L680" s="263"/>
      <c r="M680" s="269"/>
      <c r="N680" s="270"/>
      <c r="O680" s="271"/>
      <c r="P680" s="271"/>
      <c r="Q680" s="271"/>
      <c r="R680" s="271"/>
      <c r="S680" s="271"/>
      <c r="T680" s="271"/>
      <c r="U680" s="271"/>
      <c r="V680" s="271"/>
      <c r="W680" s="271"/>
      <c r="X680" s="272"/>
      <c r="Y680" s="13"/>
      <c r="Z680" s="13"/>
      <c r="AA680" s="13"/>
      <c r="AB680" s="13"/>
      <c r="AC680" s="13"/>
      <c r="AD680" s="13"/>
      <c r="AE680" s="13"/>
      <c r="AT680" s="273" t="s">
        <v>170</v>
      </c>
      <c r="AU680" s="273" t="s">
        <v>137</v>
      </c>
      <c r="AV680" s="13" t="s">
        <v>137</v>
      </c>
      <c r="AW680" s="13" t="s">
        <v>5</v>
      </c>
      <c r="AX680" s="13" t="s">
        <v>77</v>
      </c>
      <c r="AY680" s="273" t="s">
        <v>163</v>
      </c>
    </row>
    <row r="681" s="14" customFormat="1">
      <c r="A681" s="14"/>
      <c r="B681" s="274"/>
      <c r="C681" s="275"/>
      <c r="D681" s="264" t="s">
        <v>170</v>
      </c>
      <c r="E681" s="276" t="s">
        <v>1</v>
      </c>
      <c r="F681" s="277" t="s">
        <v>173</v>
      </c>
      <c r="G681" s="275"/>
      <c r="H681" s="278">
        <v>2286.4009999999998</v>
      </c>
      <c r="I681" s="279"/>
      <c r="J681" s="279"/>
      <c r="K681" s="275"/>
      <c r="L681" s="275"/>
      <c r="M681" s="280"/>
      <c r="N681" s="281"/>
      <c r="O681" s="282"/>
      <c r="P681" s="282"/>
      <c r="Q681" s="282"/>
      <c r="R681" s="282"/>
      <c r="S681" s="282"/>
      <c r="T681" s="282"/>
      <c r="U681" s="282"/>
      <c r="V681" s="282"/>
      <c r="W681" s="282"/>
      <c r="X681" s="283"/>
      <c r="Y681" s="14"/>
      <c r="Z681" s="14"/>
      <c r="AA681" s="14"/>
      <c r="AB681" s="14"/>
      <c r="AC681" s="14"/>
      <c r="AD681" s="14"/>
      <c r="AE681" s="14"/>
      <c r="AT681" s="284" t="s">
        <v>170</v>
      </c>
      <c r="AU681" s="284" t="s">
        <v>137</v>
      </c>
      <c r="AV681" s="14" t="s">
        <v>169</v>
      </c>
      <c r="AW681" s="14" t="s">
        <v>5</v>
      </c>
      <c r="AX681" s="14" t="s">
        <v>85</v>
      </c>
      <c r="AY681" s="284" t="s">
        <v>163</v>
      </c>
    </row>
    <row r="682" s="2" customFormat="1" ht="37.8" customHeight="1">
      <c r="A682" s="38"/>
      <c r="B682" s="39"/>
      <c r="C682" s="247" t="s">
        <v>1099</v>
      </c>
      <c r="D682" s="247" t="s">
        <v>165</v>
      </c>
      <c r="E682" s="248" t="s">
        <v>1100</v>
      </c>
      <c r="F682" s="249" t="s">
        <v>1101</v>
      </c>
      <c r="G682" s="250" t="s">
        <v>213</v>
      </c>
      <c r="H682" s="251">
        <v>2286.4009999999998</v>
      </c>
      <c r="I682" s="252"/>
      <c r="J682" s="252"/>
      <c r="K682" s="251">
        <f>ROUND(P682*H682,3)</f>
        <v>0</v>
      </c>
      <c r="L682" s="253"/>
      <c r="M682" s="44"/>
      <c r="N682" s="254" t="s">
        <v>1</v>
      </c>
      <c r="O682" s="255" t="s">
        <v>41</v>
      </c>
      <c r="P682" s="256">
        <f>I682+J682</f>
        <v>0</v>
      </c>
      <c r="Q682" s="256">
        <f>ROUND(I682*H682,3)</f>
        <v>0</v>
      </c>
      <c r="R682" s="256">
        <f>ROUND(J682*H682,3)</f>
        <v>0</v>
      </c>
      <c r="S682" s="97"/>
      <c r="T682" s="257">
        <f>S682*H682</f>
        <v>0</v>
      </c>
      <c r="U682" s="257">
        <v>0</v>
      </c>
      <c r="V682" s="257">
        <f>U682*H682</f>
        <v>0</v>
      </c>
      <c r="W682" s="257">
        <v>0</v>
      </c>
      <c r="X682" s="258">
        <f>W682*H682</f>
        <v>0</v>
      </c>
      <c r="Y682" s="38"/>
      <c r="Z682" s="38"/>
      <c r="AA682" s="38"/>
      <c r="AB682" s="38"/>
      <c r="AC682" s="38"/>
      <c r="AD682" s="38"/>
      <c r="AE682" s="38"/>
      <c r="AR682" s="259" t="s">
        <v>206</v>
      </c>
      <c r="AT682" s="259" t="s">
        <v>165</v>
      </c>
      <c r="AU682" s="259" t="s">
        <v>137</v>
      </c>
      <c r="AY682" s="17" t="s">
        <v>163</v>
      </c>
      <c r="BE682" s="260">
        <f>IF(O682="základná",K682,0)</f>
        <v>0</v>
      </c>
      <c r="BF682" s="260">
        <f>IF(O682="znížená",K682,0)</f>
        <v>0</v>
      </c>
      <c r="BG682" s="260">
        <f>IF(O682="zákl. prenesená",K682,0)</f>
        <v>0</v>
      </c>
      <c r="BH682" s="260">
        <f>IF(O682="zníž. prenesená",K682,0)</f>
        <v>0</v>
      </c>
      <c r="BI682" s="260">
        <f>IF(O682="nulová",K682,0)</f>
        <v>0</v>
      </c>
      <c r="BJ682" s="17" t="s">
        <v>137</v>
      </c>
      <c r="BK682" s="261">
        <f>ROUND(P682*H682,3)</f>
        <v>0</v>
      </c>
      <c r="BL682" s="17" t="s">
        <v>206</v>
      </c>
      <c r="BM682" s="259" t="s">
        <v>1102</v>
      </c>
    </row>
    <row r="683" s="12" customFormat="1" ht="25.92" customHeight="1">
      <c r="A683" s="12"/>
      <c r="B683" s="230"/>
      <c r="C683" s="231"/>
      <c r="D683" s="232" t="s">
        <v>76</v>
      </c>
      <c r="E683" s="233" t="s">
        <v>1103</v>
      </c>
      <c r="F683" s="233" t="s">
        <v>775</v>
      </c>
      <c r="G683" s="231"/>
      <c r="H683" s="231"/>
      <c r="I683" s="234"/>
      <c r="J683" s="234"/>
      <c r="K683" s="235">
        <f>BK683</f>
        <v>0</v>
      </c>
      <c r="L683" s="231"/>
      <c r="M683" s="236"/>
      <c r="N683" s="237"/>
      <c r="O683" s="238"/>
      <c r="P683" s="238"/>
      <c r="Q683" s="239">
        <f>SUM(Q684:Q706)</f>
        <v>0</v>
      </c>
      <c r="R683" s="239">
        <f>SUM(R684:R706)</f>
        <v>0</v>
      </c>
      <c r="S683" s="238"/>
      <c r="T683" s="240">
        <f>SUM(T684:T706)</f>
        <v>0</v>
      </c>
      <c r="U683" s="238"/>
      <c r="V683" s="240">
        <f>SUM(V684:V706)</f>
        <v>0</v>
      </c>
      <c r="W683" s="238"/>
      <c r="X683" s="241">
        <f>SUM(X684:X706)</f>
        <v>0</v>
      </c>
      <c r="Y683" s="12"/>
      <c r="Z683" s="12"/>
      <c r="AA683" s="12"/>
      <c r="AB683" s="12"/>
      <c r="AC683" s="12"/>
      <c r="AD683" s="12"/>
      <c r="AE683" s="12"/>
      <c r="AR683" s="242" t="s">
        <v>85</v>
      </c>
      <c r="AT683" s="243" t="s">
        <v>76</v>
      </c>
      <c r="AU683" s="243" t="s">
        <v>77</v>
      </c>
      <c r="AY683" s="242" t="s">
        <v>163</v>
      </c>
      <c r="BK683" s="244">
        <f>SUM(BK684:BK706)</f>
        <v>0</v>
      </c>
    </row>
    <row r="684" s="2" customFormat="1" ht="16.5" customHeight="1">
      <c r="A684" s="38"/>
      <c r="B684" s="39"/>
      <c r="C684" s="247" t="s">
        <v>663</v>
      </c>
      <c r="D684" s="247" t="s">
        <v>165</v>
      </c>
      <c r="E684" s="248" t="s">
        <v>1104</v>
      </c>
      <c r="F684" s="249" t="s">
        <v>1105</v>
      </c>
      <c r="G684" s="250" t="s">
        <v>918</v>
      </c>
      <c r="H684" s="251">
        <v>9</v>
      </c>
      <c r="I684" s="252"/>
      <c r="J684" s="252"/>
      <c r="K684" s="251">
        <f>ROUND(P684*H684,3)</f>
        <v>0</v>
      </c>
      <c r="L684" s="253"/>
      <c r="M684" s="44"/>
      <c r="N684" s="254" t="s">
        <v>1</v>
      </c>
      <c r="O684" s="255" t="s">
        <v>41</v>
      </c>
      <c r="P684" s="256">
        <f>I684+J684</f>
        <v>0</v>
      </c>
      <c r="Q684" s="256">
        <f>ROUND(I684*H684,3)</f>
        <v>0</v>
      </c>
      <c r="R684" s="256">
        <f>ROUND(J684*H684,3)</f>
        <v>0</v>
      </c>
      <c r="S684" s="97"/>
      <c r="T684" s="257">
        <f>S684*H684</f>
        <v>0</v>
      </c>
      <c r="U684" s="257">
        <v>0</v>
      </c>
      <c r="V684" s="257">
        <f>U684*H684</f>
        <v>0</v>
      </c>
      <c r="W684" s="257">
        <v>0</v>
      </c>
      <c r="X684" s="258">
        <f>W684*H684</f>
        <v>0</v>
      </c>
      <c r="Y684" s="38"/>
      <c r="Z684" s="38"/>
      <c r="AA684" s="38"/>
      <c r="AB684" s="38"/>
      <c r="AC684" s="38"/>
      <c r="AD684" s="38"/>
      <c r="AE684" s="38"/>
      <c r="AR684" s="259" t="s">
        <v>169</v>
      </c>
      <c r="AT684" s="259" t="s">
        <v>165</v>
      </c>
      <c r="AU684" s="259" t="s">
        <v>85</v>
      </c>
      <c r="AY684" s="17" t="s">
        <v>163</v>
      </c>
      <c r="BE684" s="260">
        <f>IF(O684="základná",K684,0)</f>
        <v>0</v>
      </c>
      <c r="BF684" s="260">
        <f>IF(O684="znížená",K684,0)</f>
        <v>0</v>
      </c>
      <c r="BG684" s="260">
        <f>IF(O684="zákl. prenesená",K684,0)</f>
        <v>0</v>
      </c>
      <c r="BH684" s="260">
        <f>IF(O684="zníž. prenesená",K684,0)</f>
        <v>0</v>
      </c>
      <c r="BI684" s="260">
        <f>IF(O684="nulová",K684,0)</f>
        <v>0</v>
      </c>
      <c r="BJ684" s="17" t="s">
        <v>137</v>
      </c>
      <c r="BK684" s="261">
        <f>ROUND(P684*H684,3)</f>
        <v>0</v>
      </c>
      <c r="BL684" s="17" t="s">
        <v>169</v>
      </c>
      <c r="BM684" s="259" t="s">
        <v>1106</v>
      </c>
    </row>
    <row r="685" s="2" customFormat="1" ht="16.5" customHeight="1">
      <c r="A685" s="38"/>
      <c r="B685" s="39"/>
      <c r="C685" s="247" t="s">
        <v>1107</v>
      </c>
      <c r="D685" s="247" t="s">
        <v>165</v>
      </c>
      <c r="E685" s="248" t="s">
        <v>1108</v>
      </c>
      <c r="F685" s="249" t="s">
        <v>1109</v>
      </c>
      <c r="G685" s="250" t="s">
        <v>234</v>
      </c>
      <c r="H685" s="251">
        <v>3</v>
      </c>
      <c r="I685" s="252"/>
      <c r="J685" s="252"/>
      <c r="K685" s="251">
        <f>ROUND(P685*H685,3)</f>
        <v>0</v>
      </c>
      <c r="L685" s="253"/>
      <c r="M685" s="44"/>
      <c r="N685" s="254" t="s">
        <v>1</v>
      </c>
      <c r="O685" s="255" t="s">
        <v>41</v>
      </c>
      <c r="P685" s="256">
        <f>I685+J685</f>
        <v>0</v>
      </c>
      <c r="Q685" s="256">
        <f>ROUND(I685*H685,3)</f>
        <v>0</v>
      </c>
      <c r="R685" s="256">
        <f>ROUND(J685*H685,3)</f>
        <v>0</v>
      </c>
      <c r="S685" s="97"/>
      <c r="T685" s="257">
        <f>S685*H685</f>
        <v>0</v>
      </c>
      <c r="U685" s="257">
        <v>0</v>
      </c>
      <c r="V685" s="257">
        <f>U685*H685</f>
        <v>0</v>
      </c>
      <c r="W685" s="257">
        <v>0</v>
      </c>
      <c r="X685" s="258">
        <f>W685*H685</f>
        <v>0</v>
      </c>
      <c r="Y685" s="38"/>
      <c r="Z685" s="38"/>
      <c r="AA685" s="38"/>
      <c r="AB685" s="38"/>
      <c r="AC685" s="38"/>
      <c r="AD685" s="38"/>
      <c r="AE685" s="38"/>
      <c r="AR685" s="259" t="s">
        <v>169</v>
      </c>
      <c r="AT685" s="259" t="s">
        <v>165</v>
      </c>
      <c r="AU685" s="259" t="s">
        <v>85</v>
      </c>
      <c r="AY685" s="17" t="s">
        <v>163</v>
      </c>
      <c r="BE685" s="260">
        <f>IF(O685="základná",K685,0)</f>
        <v>0</v>
      </c>
      <c r="BF685" s="260">
        <f>IF(O685="znížená",K685,0)</f>
        <v>0</v>
      </c>
      <c r="BG685" s="260">
        <f>IF(O685="zákl. prenesená",K685,0)</f>
        <v>0</v>
      </c>
      <c r="BH685" s="260">
        <f>IF(O685="zníž. prenesená",K685,0)</f>
        <v>0</v>
      </c>
      <c r="BI685" s="260">
        <f>IF(O685="nulová",K685,0)</f>
        <v>0</v>
      </c>
      <c r="BJ685" s="17" t="s">
        <v>137</v>
      </c>
      <c r="BK685" s="261">
        <f>ROUND(P685*H685,3)</f>
        <v>0</v>
      </c>
      <c r="BL685" s="17" t="s">
        <v>169</v>
      </c>
      <c r="BM685" s="259" t="s">
        <v>1110</v>
      </c>
    </row>
    <row r="686" s="2" customFormat="1" ht="16.5" customHeight="1">
      <c r="A686" s="38"/>
      <c r="B686" s="39"/>
      <c r="C686" s="247" t="s">
        <v>667</v>
      </c>
      <c r="D686" s="247" t="s">
        <v>165</v>
      </c>
      <c r="E686" s="248" t="s">
        <v>1111</v>
      </c>
      <c r="F686" s="249" t="s">
        <v>1112</v>
      </c>
      <c r="G686" s="250" t="s">
        <v>234</v>
      </c>
      <c r="H686" s="251">
        <v>8</v>
      </c>
      <c r="I686" s="252"/>
      <c r="J686" s="252"/>
      <c r="K686" s="251">
        <f>ROUND(P686*H686,3)</f>
        <v>0</v>
      </c>
      <c r="L686" s="253"/>
      <c r="M686" s="44"/>
      <c r="N686" s="254" t="s">
        <v>1</v>
      </c>
      <c r="O686" s="255" t="s">
        <v>41</v>
      </c>
      <c r="P686" s="256">
        <f>I686+J686</f>
        <v>0</v>
      </c>
      <c r="Q686" s="256">
        <f>ROUND(I686*H686,3)</f>
        <v>0</v>
      </c>
      <c r="R686" s="256">
        <f>ROUND(J686*H686,3)</f>
        <v>0</v>
      </c>
      <c r="S686" s="97"/>
      <c r="T686" s="257">
        <f>S686*H686</f>
        <v>0</v>
      </c>
      <c r="U686" s="257">
        <v>0</v>
      </c>
      <c r="V686" s="257">
        <f>U686*H686</f>
        <v>0</v>
      </c>
      <c r="W686" s="257">
        <v>0</v>
      </c>
      <c r="X686" s="258">
        <f>W686*H686</f>
        <v>0</v>
      </c>
      <c r="Y686" s="38"/>
      <c r="Z686" s="38"/>
      <c r="AA686" s="38"/>
      <c r="AB686" s="38"/>
      <c r="AC686" s="38"/>
      <c r="AD686" s="38"/>
      <c r="AE686" s="38"/>
      <c r="AR686" s="259" t="s">
        <v>169</v>
      </c>
      <c r="AT686" s="259" t="s">
        <v>165</v>
      </c>
      <c r="AU686" s="259" t="s">
        <v>85</v>
      </c>
      <c r="AY686" s="17" t="s">
        <v>163</v>
      </c>
      <c r="BE686" s="260">
        <f>IF(O686="základná",K686,0)</f>
        <v>0</v>
      </c>
      <c r="BF686" s="260">
        <f>IF(O686="znížená",K686,0)</f>
        <v>0</v>
      </c>
      <c r="BG686" s="260">
        <f>IF(O686="zákl. prenesená",K686,0)</f>
        <v>0</v>
      </c>
      <c r="BH686" s="260">
        <f>IF(O686="zníž. prenesená",K686,0)</f>
        <v>0</v>
      </c>
      <c r="BI686" s="260">
        <f>IF(O686="nulová",K686,0)</f>
        <v>0</v>
      </c>
      <c r="BJ686" s="17" t="s">
        <v>137</v>
      </c>
      <c r="BK686" s="261">
        <f>ROUND(P686*H686,3)</f>
        <v>0</v>
      </c>
      <c r="BL686" s="17" t="s">
        <v>169</v>
      </c>
      <c r="BM686" s="259" t="s">
        <v>1113</v>
      </c>
    </row>
    <row r="687" s="2" customFormat="1" ht="21.75" customHeight="1">
      <c r="A687" s="38"/>
      <c r="B687" s="39"/>
      <c r="C687" s="247" t="s">
        <v>1114</v>
      </c>
      <c r="D687" s="247" t="s">
        <v>165</v>
      </c>
      <c r="E687" s="248" t="s">
        <v>1115</v>
      </c>
      <c r="F687" s="249" t="s">
        <v>1116</v>
      </c>
      <c r="G687" s="250" t="s">
        <v>520</v>
      </c>
      <c r="H687" s="251">
        <v>30</v>
      </c>
      <c r="I687" s="252"/>
      <c r="J687" s="252"/>
      <c r="K687" s="251">
        <f>ROUND(P687*H687,3)</f>
        <v>0</v>
      </c>
      <c r="L687" s="253"/>
      <c r="M687" s="44"/>
      <c r="N687" s="254" t="s">
        <v>1</v>
      </c>
      <c r="O687" s="255" t="s">
        <v>41</v>
      </c>
      <c r="P687" s="256">
        <f>I687+J687</f>
        <v>0</v>
      </c>
      <c r="Q687" s="256">
        <f>ROUND(I687*H687,3)</f>
        <v>0</v>
      </c>
      <c r="R687" s="256">
        <f>ROUND(J687*H687,3)</f>
        <v>0</v>
      </c>
      <c r="S687" s="97"/>
      <c r="T687" s="257">
        <f>S687*H687</f>
        <v>0</v>
      </c>
      <c r="U687" s="257">
        <v>0</v>
      </c>
      <c r="V687" s="257">
        <f>U687*H687</f>
        <v>0</v>
      </c>
      <c r="W687" s="257">
        <v>0</v>
      </c>
      <c r="X687" s="258">
        <f>W687*H687</f>
        <v>0</v>
      </c>
      <c r="Y687" s="38"/>
      <c r="Z687" s="38"/>
      <c r="AA687" s="38"/>
      <c r="AB687" s="38"/>
      <c r="AC687" s="38"/>
      <c r="AD687" s="38"/>
      <c r="AE687" s="38"/>
      <c r="AR687" s="259" t="s">
        <v>169</v>
      </c>
      <c r="AT687" s="259" t="s">
        <v>165</v>
      </c>
      <c r="AU687" s="259" t="s">
        <v>85</v>
      </c>
      <c r="AY687" s="17" t="s">
        <v>163</v>
      </c>
      <c r="BE687" s="260">
        <f>IF(O687="základná",K687,0)</f>
        <v>0</v>
      </c>
      <c r="BF687" s="260">
        <f>IF(O687="znížená",K687,0)</f>
        <v>0</v>
      </c>
      <c r="BG687" s="260">
        <f>IF(O687="zákl. prenesená",K687,0)</f>
        <v>0</v>
      </c>
      <c r="BH687" s="260">
        <f>IF(O687="zníž. prenesená",K687,0)</f>
        <v>0</v>
      </c>
      <c r="BI687" s="260">
        <f>IF(O687="nulová",K687,0)</f>
        <v>0</v>
      </c>
      <c r="BJ687" s="17" t="s">
        <v>137</v>
      </c>
      <c r="BK687" s="261">
        <f>ROUND(P687*H687,3)</f>
        <v>0</v>
      </c>
      <c r="BL687" s="17" t="s">
        <v>169</v>
      </c>
      <c r="BM687" s="259" t="s">
        <v>1117</v>
      </c>
    </row>
    <row r="688" s="2" customFormat="1" ht="21.75" customHeight="1">
      <c r="A688" s="38"/>
      <c r="B688" s="39"/>
      <c r="C688" s="247" t="s">
        <v>671</v>
      </c>
      <c r="D688" s="247" t="s">
        <v>165</v>
      </c>
      <c r="E688" s="248" t="s">
        <v>1118</v>
      </c>
      <c r="F688" s="249" t="s">
        <v>1119</v>
      </c>
      <c r="G688" s="250" t="s">
        <v>520</v>
      </c>
      <c r="H688" s="251">
        <v>30</v>
      </c>
      <c r="I688" s="252"/>
      <c r="J688" s="252"/>
      <c r="K688" s="251">
        <f>ROUND(P688*H688,3)</f>
        <v>0</v>
      </c>
      <c r="L688" s="253"/>
      <c r="M688" s="44"/>
      <c r="N688" s="254" t="s">
        <v>1</v>
      </c>
      <c r="O688" s="255" t="s">
        <v>41</v>
      </c>
      <c r="P688" s="256">
        <f>I688+J688</f>
        <v>0</v>
      </c>
      <c r="Q688" s="256">
        <f>ROUND(I688*H688,3)</f>
        <v>0</v>
      </c>
      <c r="R688" s="256">
        <f>ROUND(J688*H688,3)</f>
        <v>0</v>
      </c>
      <c r="S688" s="97"/>
      <c r="T688" s="257">
        <f>S688*H688</f>
        <v>0</v>
      </c>
      <c r="U688" s="257">
        <v>0</v>
      </c>
      <c r="V688" s="257">
        <f>U688*H688</f>
        <v>0</v>
      </c>
      <c r="W688" s="257">
        <v>0</v>
      </c>
      <c r="X688" s="258">
        <f>W688*H688</f>
        <v>0</v>
      </c>
      <c r="Y688" s="38"/>
      <c r="Z688" s="38"/>
      <c r="AA688" s="38"/>
      <c r="AB688" s="38"/>
      <c r="AC688" s="38"/>
      <c r="AD688" s="38"/>
      <c r="AE688" s="38"/>
      <c r="AR688" s="259" t="s">
        <v>169</v>
      </c>
      <c r="AT688" s="259" t="s">
        <v>165</v>
      </c>
      <c r="AU688" s="259" t="s">
        <v>85</v>
      </c>
      <c r="AY688" s="17" t="s">
        <v>163</v>
      </c>
      <c r="BE688" s="260">
        <f>IF(O688="základná",K688,0)</f>
        <v>0</v>
      </c>
      <c r="BF688" s="260">
        <f>IF(O688="znížená",K688,0)</f>
        <v>0</v>
      </c>
      <c r="BG688" s="260">
        <f>IF(O688="zákl. prenesená",K688,0)</f>
        <v>0</v>
      </c>
      <c r="BH688" s="260">
        <f>IF(O688="zníž. prenesená",K688,0)</f>
        <v>0</v>
      </c>
      <c r="BI688" s="260">
        <f>IF(O688="nulová",K688,0)</f>
        <v>0</v>
      </c>
      <c r="BJ688" s="17" t="s">
        <v>137</v>
      </c>
      <c r="BK688" s="261">
        <f>ROUND(P688*H688,3)</f>
        <v>0</v>
      </c>
      <c r="BL688" s="17" t="s">
        <v>169</v>
      </c>
      <c r="BM688" s="259" t="s">
        <v>1120</v>
      </c>
    </row>
    <row r="689" s="2" customFormat="1" ht="24.15" customHeight="1">
      <c r="A689" s="38"/>
      <c r="B689" s="39"/>
      <c r="C689" s="247" t="s">
        <v>1121</v>
      </c>
      <c r="D689" s="247" t="s">
        <v>165</v>
      </c>
      <c r="E689" s="248" t="s">
        <v>1122</v>
      </c>
      <c r="F689" s="249" t="s">
        <v>1123</v>
      </c>
      <c r="G689" s="250" t="s">
        <v>918</v>
      </c>
      <c r="H689" s="251">
        <v>1</v>
      </c>
      <c r="I689" s="252"/>
      <c r="J689" s="252"/>
      <c r="K689" s="251">
        <f>ROUND(P689*H689,3)</f>
        <v>0</v>
      </c>
      <c r="L689" s="253"/>
      <c r="M689" s="44"/>
      <c r="N689" s="254" t="s">
        <v>1</v>
      </c>
      <c r="O689" s="255" t="s">
        <v>41</v>
      </c>
      <c r="P689" s="256">
        <f>I689+J689</f>
        <v>0</v>
      </c>
      <c r="Q689" s="256">
        <f>ROUND(I689*H689,3)</f>
        <v>0</v>
      </c>
      <c r="R689" s="256">
        <f>ROUND(J689*H689,3)</f>
        <v>0</v>
      </c>
      <c r="S689" s="97"/>
      <c r="T689" s="257">
        <f>S689*H689</f>
        <v>0</v>
      </c>
      <c r="U689" s="257">
        <v>0</v>
      </c>
      <c r="V689" s="257">
        <f>U689*H689</f>
        <v>0</v>
      </c>
      <c r="W689" s="257">
        <v>0</v>
      </c>
      <c r="X689" s="258">
        <f>W689*H689</f>
        <v>0</v>
      </c>
      <c r="Y689" s="38"/>
      <c r="Z689" s="38"/>
      <c r="AA689" s="38"/>
      <c r="AB689" s="38"/>
      <c r="AC689" s="38"/>
      <c r="AD689" s="38"/>
      <c r="AE689" s="38"/>
      <c r="AR689" s="259" t="s">
        <v>169</v>
      </c>
      <c r="AT689" s="259" t="s">
        <v>165</v>
      </c>
      <c r="AU689" s="259" t="s">
        <v>85</v>
      </c>
      <c r="AY689" s="17" t="s">
        <v>163</v>
      </c>
      <c r="BE689" s="260">
        <f>IF(O689="základná",K689,0)</f>
        <v>0</v>
      </c>
      <c r="BF689" s="260">
        <f>IF(O689="znížená",K689,0)</f>
        <v>0</v>
      </c>
      <c r="BG689" s="260">
        <f>IF(O689="zákl. prenesená",K689,0)</f>
        <v>0</v>
      </c>
      <c r="BH689" s="260">
        <f>IF(O689="zníž. prenesená",K689,0)</f>
        <v>0</v>
      </c>
      <c r="BI689" s="260">
        <f>IF(O689="nulová",K689,0)</f>
        <v>0</v>
      </c>
      <c r="BJ689" s="17" t="s">
        <v>137</v>
      </c>
      <c r="BK689" s="261">
        <f>ROUND(P689*H689,3)</f>
        <v>0</v>
      </c>
      <c r="BL689" s="17" t="s">
        <v>169</v>
      </c>
      <c r="BM689" s="259" t="s">
        <v>1124</v>
      </c>
    </row>
    <row r="690" s="2" customFormat="1" ht="24.15" customHeight="1">
      <c r="A690" s="38"/>
      <c r="B690" s="39"/>
      <c r="C690" s="247" t="s">
        <v>674</v>
      </c>
      <c r="D690" s="247" t="s">
        <v>165</v>
      </c>
      <c r="E690" s="248" t="s">
        <v>1125</v>
      </c>
      <c r="F690" s="249" t="s">
        <v>1126</v>
      </c>
      <c r="G690" s="250" t="s">
        <v>918</v>
      </c>
      <c r="H690" s="251">
        <v>1</v>
      </c>
      <c r="I690" s="252"/>
      <c r="J690" s="252"/>
      <c r="K690" s="251">
        <f>ROUND(P690*H690,3)</f>
        <v>0</v>
      </c>
      <c r="L690" s="253"/>
      <c r="M690" s="44"/>
      <c r="N690" s="254" t="s">
        <v>1</v>
      </c>
      <c r="O690" s="255" t="s">
        <v>41</v>
      </c>
      <c r="P690" s="256">
        <f>I690+J690</f>
        <v>0</v>
      </c>
      <c r="Q690" s="256">
        <f>ROUND(I690*H690,3)</f>
        <v>0</v>
      </c>
      <c r="R690" s="256">
        <f>ROUND(J690*H690,3)</f>
        <v>0</v>
      </c>
      <c r="S690" s="97"/>
      <c r="T690" s="257">
        <f>S690*H690</f>
        <v>0</v>
      </c>
      <c r="U690" s="257">
        <v>0</v>
      </c>
      <c r="V690" s="257">
        <f>U690*H690</f>
        <v>0</v>
      </c>
      <c r="W690" s="257">
        <v>0</v>
      </c>
      <c r="X690" s="258">
        <f>W690*H690</f>
        <v>0</v>
      </c>
      <c r="Y690" s="38"/>
      <c r="Z690" s="38"/>
      <c r="AA690" s="38"/>
      <c r="AB690" s="38"/>
      <c r="AC690" s="38"/>
      <c r="AD690" s="38"/>
      <c r="AE690" s="38"/>
      <c r="AR690" s="259" t="s">
        <v>169</v>
      </c>
      <c r="AT690" s="259" t="s">
        <v>165</v>
      </c>
      <c r="AU690" s="259" t="s">
        <v>85</v>
      </c>
      <c r="AY690" s="17" t="s">
        <v>163</v>
      </c>
      <c r="BE690" s="260">
        <f>IF(O690="základná",K690,0)</f>
        <v>0</v>
      </c>
      <c r="BF690" s="260">
        <f>IF(O690="znížená",K690,0)</f>
        <v>0</v>
      </c>
      <c r="BG690" s="260">
        <f>IF(O690="zákl. prenesená",K690,0)</f>
        <v>0</v>
      </c>
      <c r="BH690" s="260">
        <f>IF(O690="zníž. prenesená",K690,0)</f>
        <v>0</v>
      </c>
      <c r="BI690" s="260">
        <f>IF(O690="nulová",K690,0)</f>
        <v>0</v>
      </c>
      <c r="BJ690" s="17" t="s">
        <v>137</v>
      </c>
      <c r="BK690" s="261">
        <f>ROUND(P690*H690,3)</f>
        <v>0</v>
      </c>
      <c r="BL690" s="17" t="s">
        <v>169</v>
      </c>
      <c r="BM690" s="259" t="s">
        <v>1127</v>
      </c>
    </row>
    <row r="691" s="2" customFormat="1" ht="33" customHeight="1">
      <c r="A691" s="38"/>
      <c r="B691" s="39"/>
      <c r="C691" s="247" t="s">
        <v>1128</v>
      </c>
      <c r="D691" s="247" t="s">
        <v>165</v>
      </c>
      <c r="E691" s="248" t="s">
        <v>1129</v>
      </c>
      <c r="F691" s="249" t="s">
        <v>1130</v>
      </c>
      <c r="G691" s="250" t="s">
        <v>520</v>
      </c>
      <c r="H691" s="251">
        <v>35.600000000000001</v>
      </c>
      <c r="I691" s="252"/>
      <c r="J691" s="252"/>
      <c r="K691" s="251">
        <f>ROUND(P691*H691,3)</f>
        <v>0</v>
      </c>
      <c r="L691" s="253"/>
      <c r="M691" s="44"/>
      <c r="N691" s="254" t="s">
        <v>1</v>
      </c>
      <c r="O691" s="255" t="s">
        <v>41</v>
      </c>
      <c r="P691" s="256">
        <f>I691+J691</f>
        <v>0</v>
      </c>
      <c r="Q691" s="256">
        <f>ROUND(I691*H691,3)</f>
        <v>0</v>
      </c>
      <c r="R691" s="256">
        <f>ROUND(J691*H691,3)</f>
        <v>0</v>
      </c>
      <c r="S691" s="97"/>
      <c r="T691" s="257">
        <f>S691*H691</f>
        <v>0</v>
      </c>
      <c r="U691" s="257">
        <v>0</v>
      </c>
      <c r="V691" s="257">
        <f>U691*H691</f>
        <v>0</v>
      </c>
      <c r="W691" s="257">
        <v>0</v>
      </c>
      <c r="X691" s="258">
        <f>W691*H691</f>
        <v>0</v>
      </c>
      <c r="Y691" s="38"/>
      <c r="Z691" s="38"/>
      <c r="AA691" s="38"/>
      <c r="AB691" s="38"/>
      <c r="AC691" s="38"/>
      <c r="AD691" s="38"/>
      <c r="AE691" s="38"/>
      <c r="AR691" s="259" t="s">
        <v>169</v>
      </c>
      <c r="AT691" s="259" t="s">
        <v>165</v>
      </c>
      <c r="AU691" s="259" t="s">
        <v>85</v>
      </c>
      <c r="AY691" s="17" t="s">
        <v>163</v>
      </c>
      <c r="BE691" s="260">
        <f>IF(O691="základná",K691,0)</f>
        <v>0</v>
      </c>
      <c r="BF691" s="260">
        <f>IF(O691="znížená",K691,0)</f>
        <v>0</v>
      </c>
      <c r="BG691" s="260">
        <f>IF(O691="zákl. prenesená",K691,0)</f>
        <v>0</v>
      </c>
      <c r="BH691" s="260">
        <f>IF(O691="zníž. prenesená",K691,0)</f>
        <v>0</v>
      </c>
      <c r="BI691" s="260">
        <f>IF(O691="nulová",K691,0)</f>
        <v>0</v>
      </c>
      <c r="BJ691" s="17" t="s">
        <v>137</v>
      </c>
      <c r="BK691" s="261">
        <f>ROUND(P691*H691,3)</f>
        <v>0</v>
      </c>
      <c r="BL691" s="17" t="s">
        <v>169</v>
      </c>
      <c r="BM691" s="259" t="s">
        <v>1131</v>
      </c>
    </row>
    <row r="692" s="2" customFormat="1" ht="37.8" customHeight="1">
      <c r="A692" s="38"/>
      <c r="B692" s="39"/>
      <c r="C692" s="247" t="s">
        <v>678</v>
      </c>
      <c r="D692" s="247" t="s">
        <v>165</v>
      </c>
      <c r="E692" s="248" t="s">
        <v>1132</v>
      </c>
      <c r="F692" s="249" t="s">
        <v>1133</v>
      </c>
      <c r="G692" s="250" t="s">
        <v>234</v>
      </c>
      <c r="H692" s="251">
        <v>1</v>
      </c>
      <c r="I692" s="252"/>
      <c r="J692" s="252"/>
      <c r="K692" s="251">
        <f>ROUND(P692*H692,3)</f>
        <v>0</v>
      </c>
      <c r="L692" s="253"/>
      <c r="M692" s="44"/>
      <c r="N692" s="254" t="s">
        <v>1</v>
      </c>
      <c r="O692" s="255" t="s">
        <v>41</v>
      </c>
      <c r="P692" s="256">
        <f>I692+J692</f>
        <v>0</v>
      </c>
      <c r="Q692" s="256">
        <f>ROUND(I692*H692,3)</f>
        <v>0</v>
      </c>
      <c r="R692" s="256">
        <f>ROUND(J692*H692,3)</f>
        <v>0</v>
      </c>
      <c r="S692" s="97"/>
      <c r="T692" s="257">
        <f>S692*H692</f>
        <v>0</v>
      </c>
      <c r="U692" s="257">
        <v>0</v>
      </c>
      <c r="V692" s="257">
        <f>U692*H692</f>
        <v>0</v>
      </c>
      <c r="W692" s="257">
        <v>0</v>
      </c>
      <c r="X692" s="258">
        <f>W692*H692</f>
        <v>0</v>
      </c>
      <c r="Y692" s="38"/>
      <c r="Z692" s="38"/>
      <c r="AA692" s="38"/>
      <c r="AB692" s="38"/>
      <c r="AC692" s="38"/>
      <c r="AD692" s="38"/>
      <c r="AE692" s="38"/>
      <c r="AR692" s="259" t="s">
        <v>169</v>
      </c>
      <c r="AT692" s="259" t="s">
        <v>165</v>
      </c>
      <c r="AU692" s="259" t="s">
        <v>85</v>
      </c>
      <c r="AY692" s="17" t="s">
        <v>163</v>
      </c>
      <c r="BE692" s="260">
        <f>IF(O692="základná",K692,0)</f>
        <v>0</v>
      </c>
      <c r="BF692" s="260">
        <f>IF(O692="znížená",K692,0)</f>
        <v>0</v>
      </c>
      <c r="BG692" s="260">
        <f>IF(O692="zákl. prenesená",K692,0)</f>
        <v>0</v>
      </c>
      <c r="BH692" s="260">
        <f>IF(O692="zníž. prenesená",K692,0)</f>
        <v>0</v>
      </c>
      <c r="BI692" s="260">
        <f>IF(O692="nulová",K692,0)</f>
        <v>0</v>
      </c>
      <c r="BJ692" s="17" t="s">
        <v>137</v>
      </c>
      <c r="BK692" s="261">
        <f>ROUND(P692*H692,3)</f>
        <v>0</v>
      </c>
      <c r="BL692" s="17" t="s">
        <v>169</v>
      </c>
      <c r="BM692" s="259" t="s">
        <v>1134</v>
      </c>
    </row>
    <row r="693" s="2" customFormat="1" ht="37.8" customHeight="1">
      <c r="A693" s="38"/>
      <c r="B693" s="39"/>
      <c r="C693" s="247" t="s">
        <v>1135</v>
      </c>
      <c r="D693" s="247" t="s">
        <v>165</v>
      </c>
      <c r="E693" s="248" t="s">
        <v>1136</v>
      </c>
      <c r="F693" s="249" t="s">
        <v>1137</v>
      </c>
      <c r="G693" s="250" t="s">
        <v>234</v>
      </c>
      <c r="H693" s="251">
        <v>1</v>
      </c>
      <c r="I693" s="252"/>
      <c r="J693" s="252"/>
      <c r="K693" s="251">
        <f>ROUND(P693*H693,3)</f>
        <v>0</v>
      </c>
      <c r="L693" s="253"/>
      <c r="M693" s="44"/>
      <c r="N693" s="254" t="s">
        <v>1</v>
      </c>
      <c r="O693" s="255" t="s">
        <v>41</v>
      </c>
      <c r="P693" s="256">
        <f>I693+J693</f>
        <v>0</v>
      </c>
      <c r="Q693" s="256">
        <f>ROUND(I693*H693,3)</f>
        <v>0</v>
      </c>
      <c r="R693" s="256">
        <f>ROUND(J693*H693,3)</f>
        <v>0</v>
      </c>
      <c r="S693" s="97"/>
      <c r="T693" s="257">
        <f>S693*H693</f>
        <v>0</v>
      </c>
      <c r="U693" s="257">
        <v>0</v>
      </c>
      <c r="V693" s="257">
        <f>U693*H693</f>
        <v>0</v>
      </c>
      <c r="W693" s="257">
        <v>0</v>
      </c>
      <c r="X693" s="258">
        <f>W693*H693</f>
        <v>0</v>
      </c>
      <c r="Y693" s="38"/>
      <c r="Z693" s="38"/>
      <c r="AA693" s="38"/>
      <c r="AB693" s="38"/>
      <c r="AC693" s="38"/>
      <c r="AD693" s="38"/>
      <c r="AE693" s="38"/>
      <c r="AR693" s="259" t="s">
        <v>169</v>
      </c>
      <c r="AT693" s="259" t="s">
        <v>165</v>
      </c>
      <c r="AU693" s="259" t="s">
        <v>85</v>
      </c>
      <c r="AY693" s="17" t="s">
        <v>163</v>
      </c>
      <c r="BE693" s="260">
        <f>IF(O693="základná",K693,0)</f>
        <v>0</v>
      </c>
      <c r="BF693" s="260">
        <f>IF(O693="znížená",K693,0)</f>
        <v>0</v>
      </c>
      <c r="BG693" s="260">
        <f>IF(O693="zákl. prenesená",K693,0)</f>
        <v>0</v>
      </c>
      <c r="BH693" s="260">
        <f>IF(O693="zníž. prenesená",K693,0)</f>
        <v>0</v>
      </c>
      <c r="BI693" s="260">
        <f>IF(O693="nulová",K693,0)</f>
        <v>0</v>
      </c>
      <c r="BJ693" s="17" t="s">
        <v>137</v>
      </c>
      <c r="BK693" s="261">
        <f>ROUND(P693*H693,3)</f>
        <v>0</v>
      </c>
      <c r="BL693" s="17" t="s">
        <v>169</v>
      </c>
      <c r="BM693" s="259" t="s">
        <v>1138</v>
      </c>
    </row>
    <row r="694" s="2" customFormat="1" ht="24.15" customHeight="1">
      <c r="A694" s="38"/>
      <c r="B694" s="39"/>
      <c r="C694" s="247" t="s">
        <v>682</v>
      </c>
      <c r="D694" s="247" t="s">
        <v>165</v>
      </c>
      <c r="E694" s="248" t="s">
        <v>1139</v>
      </c>
      <c r="F694" s="249" t="s">
        <v>1140</v>
      </c>
      <c r="G694" s="250" t="s">
        <v>234</v>
      </c>
      <c r="H694" s="251">
        <v>1</v>
      </c>
      <c r="I694" s="252"/>
      <c r="J694" s="252"/>
      <c r="K694" s="251">
        <f>ROUND(P694*H694,3)</f>
        <v>0</v>
      </c>
      <c r="L694" s="253"/>
      <c r="M694" s="44"/>
      <c r="N694" s="254" t="s">
        <v>1</v>
      </c>
      <c r="O694" s="255" t="s">
        <v>41</v>
      </c>
      <c r="P694" s="256">
        <f>I694+J694</f>
        <v>0</v>
      </c>
      <c r="Q694" s="256">
        <f>ROUND(I694*H694,3)</f>
        <v>0</v>
      </c>
      <c r="R694" s="256">
        <f>ROUND(J694*H694,3)</f>
        <v>0</v>
      </c>
      <c r="S694" s="97"/>
      <c r="T694" s="257">
        <f>S694*H694</f>
        <v>0</v>
      </c>
      <c r="U694" s="257">
        <v>0</v>
      </c>
      <c r="V694" s="257">
        <f>U694*H694</f>
        <v>0</v>
      </c>
      <c r="W694" s="257">
        <v>0</v>
      </c>
      <c r="X694" s="258">
        <f>W694*H694</f>
        <v>0</v>
      </c>
      <c r="Y694" s="38"/>
      <c r="Z694" s="38"/>
      <c r="AA694" s="38"/>
      <c r="AB694" s="38"/>
      <c r="AC694" s="38"/>
      <c r="AD694" s="38"/>
      <c r="AE694" s="38"/>
      <c r="AR694" s="259" t="s">
        <v>169</v>
      </c>
      <c r="AT694" s="259" t="s">
        <v>165</v>
      </c>
      <c r="AU694" s="259" t="s">
        <v>85</v>
      </c>
      <c r="AY694" s="17" t="s">
        <v>163</v>
      </c>
      <c r="BE694" s="260">
        <f>IF(O694="základná",K694,0)</f>
        <v>0</v>
      </c>
      <c r="BF694" s="260">
        <f>IF(O694="znížená",K694,0)</f>
        <v>0</v>
      </c>
      <c r="BG694" s="260">
        <f>IF(O694="zákl. prenesená",K694,0)</f>
        <v>0</v>
      </c>
      <c r="BH694" s="260">
        <f>IF(O694="zníž. prenesená",K694,0)</f>
        <v>0</v>
      </c>
      <c r="BI694" s="260">
        <f>IF(O694="nulová",K694,0)</f>
        <v>0</v>
      </c>
      <c r="BJ694" s="17" t="s">
        <v>137</v>
      </c>
      <c r="BK694" s="261">
        <f>ROUND(P694*H694,3)</f>
        <v>0</v>
      </c>
      <c r="BL694" s="17" t="s">
        <v>169</v>
      </c>
      <c r="BM694" s="259" t="s">
        <v>1141</v>
      </c>
    </row>
    <row r="695" s="2" customFormat="1" ht="33" customHeight="1">
      <c r="A695" s="38"/>
      <c r="B695" s="39"/>
      <c r="C695" s="247" t="s">
        <v>1142</v>
      </c>
      <c r="D695" s="247" t="s">
        <v>165</v>
      </c>
      <c r="E695" s="248" t="s">
        <v>1143</v>
      </c>
      <c r="F695" s="249" t="s">
        <v>1144</v>
      </c>
      <c r="G695" s="250" t="s">
        <v>234</v>
      </c>
      <c r="H695" s="251">
        <v>1</v>
      </c>
      <c r="I695" s="252"/>
      <c r="J695" s="252"/>
      <c r="K695" s="251">
        <f>ROUND(P695*H695,3)</f>
        <v>0</v>
      </c>
      <c r="L695" s="253"/>
      <c r="M695" s="44"/>
      <c r="N695" s="254" t="s">
        <v>1</v>
      </c>
      <c r="O695" s="255" t="s">
        <v>41</v>
      </c>
      <c r="P695" s="256">
        <f>I695+J695</f>
        <v>0</v>
      </c>
      <c r="Q695" s="256">
        <f>ROUND(I695*H695,3)</f>
        <v>0</v>
      </c>
      <c r="R695" s="256">
        <f>ROUND(J695*H695,3)</f>
        <v>0</v>
      </c>
      <c r="S695" s="97"/>
      <c r="T695" s="257">
        <f>S695*H695</f>
        <v>0</v>
      </c>
      <c r="U695" s="257">
        <v>0</v>
      </c>
      <c r="V695" s="257">
        <f>U695*H695</f>
        <v>0</v>
      </c>
      <c r="W695" s="257">
        <v>0</v>
      </c>
      <c r="X695" s="258">
        <f>W695*H695</f>
        <v>0</v>
      </c>
      <c r="Y695" s="38"/>
      <c r="Z695" s="38"/>
      <c r="AA695" s="38"/>
      <c r="AB695" s="38"/>
      <c r="AC695" s="38"/>
      <c r="AD695" s="38"/>
      <c r="AE695" s="38"/>
      <c r="AR695" s="259" t="s">
        <v>169</v>
      </c>
      <c r="AT695" s="259" t="s">
        <v>165</v>
      </c>
      <c r="AU695" s="259" t="s">
        <v>85</v>
      </c>
      <c r="AY695" s="17" t="s">
        <v>163</v>
      </c>
      <c r="BE695" s="260">
        <f>IF(O695="základná",K695,0)</f>
        <v>0</v>
      </c>
      <c r="BF695" s="260">
        <f>IF(O695="znížená",K695,0)</f>
        <v>0</v>
      </c>
      <c r="BG695" s="260">
        <f>IF(O695="zákl. prenesená",K695,0)</f>
        <v>0</v>
      </c>
      <c r="BH695" s="260">
        <f>IF(O695="zníž. prenesená",K695,0)</f>
        <v>0</v>
      </c>
      <c r="BI695" s="260">
        <f>IF(O695="nulová",K695,0)</f>
        <v>0</v>
      </c>
      <c r="BJ695" s="17" t="s">
        <v>137</v>
      </c>
      <c r="BK695" s="261">
        <f>ROUND(P695*H695,3)</f>
        <v>0</v>
      </c>
      <c r="BL695" s="17" t="s">
        <v>169</v>
      </c>
      <c r="BM695" s="259" t="s">
        <v>1145</v>
      </c>
    </row>
    <row r="696" s="2" customFormat="1" ht="24.15" customHeight="1">
      <c r="A696" s="38"/>
      <c r="B696" s="39"/>
      <c r="C696" s="247" t="s">
        <v>690</v>
      </c>
      <c r="D696" s="247" t="s">
        <v>165</v>
      </c>
      <c r="E696" s="248" t="s">
        <v>1146</v>
      </c>
      <c r="F696" s="249" t="s">
        <v>1147</v>
      </c>
      <c r="G696" s="250" t="s">
        <v>234</v>
      </c>
      <c r="H696" s="251">
        <v>1</v>
      </c>
      <c r="I696" s="252"/>
      <c r="J696" s="252"/>
      <c r="K696" s="251">
        <f>ROUND(P696*H696,3)</f>
        <v>0</v>
      </c>
      <c r="L696" s="253"/>
      <c r="M696" s="44"/>
      <c r="N696" s="254" t="s">
        <v>1</v>
      </c>
      <c r="O696" s="255" t="s">
        <v>41</v>
      </c>
      <c r="P696" s="256">
        <f>I696+J696</f>
        <v>0</v>
      </c>
      <c r="Q696" s="256">
        <f>ROUND(I696*H696,3)</f>
        <v>0</v>
      </c>
      <c r="R696" s="256">
        <f>ROUND(J696*H696,3)</f>
        <v>0</v>
      </c>
      <c r="S696" s="97"/>
      <c r="T696" s="257">
        <f>S696*H696</f>
        <v>0</v>
      </c>
      <c r="U696" s="257">
        <v>0</v>
      </c>
      <c r="V696" s="257">
        <f>U696*H696</f>
        <v>0</v>
      </c>
      <c r="W696" s="257">
        <v>0</v>
      </c>
      <c r="X696" s="258">
        <f>W696*H696</f>
        <v>0</v>
      </c>
      <c r="Y696" s="38"/>
      <c r="Z696" s="38"/>
      <c r="AA696" s="38"/>
      <c r="AB696" s="38"/>
      <c r="AC696" s="38"/>
      <c r="AD696" s="38"/>
      <c r="AE696" s="38"/>
      <c r="AR696" s="259" t="s">
        <v>169</v>
      </c>
      <c r="AT696" s="259" t="s">
        <v>165</v>
      </c>
      <c r="AU696" s="259" t="s">
        <v>85</v>
      </c>
      <c r="AY696" s="17" t="s">
        <v>163</v>
      </c>
      <c r="BE696" s="260">
        <f>IF(O696="základná",K696,0)</f>
        <v>0</v>
      </c>
      <c r="BF696" s="260">
        <f>IF(O696="znížená",K696,0)</f>
        <v>0</v>
      </c>
      <c r="BG696" s="260">
        <f>IF(O696="zákl. prenesená",K696,0)</f>
        <v>0</v>
      </c>
      <c r="BH696" s="260">
        <f>IF(O696="zníž. prenesená",K696,0)</f>
        <v>0</v>
      </c>
      <c r="BI696" s="260">
        <f>IF(O696="nulová",K696,0)</f>
        <v>0</v>
      </c>
      <c r="BJ696" s="17" t="s">
        <v>137</v>
      </c>
      <c r="BK696" s="261">
        <f>ROUND(P696*H696,3)</f>
        <v>0</v>
      </c>
      <c r="BL696" s="17" t="s">
        <v>169</v>
      </c>
      <c r="BM696" s="259" t="s">
        <v>1148</v>
      </c>
    </row>
    <row r="697" s="2" customFormat="1" ht="37.8" customHeight="1">
      <c r="A697" s="38"/>
      <c r="B697" s="39"/>
      <c r="C697" s="247" t="s">
        <v>1149</v>
      </c>
      <c r="D697" s="247" t="s">
        <v>165</v>
      </c>
      <c r="E697" s="248" t="s">
        <v>865</v>
      </c>
      <c r="F697" s="249" t="s">
        <v>866</v>
      </c>
      <c r="G697" s="250" t="s">
        <v>520</v>
      </c>
      <c r="H697" s="251">
        <v>42</v>
      </c>
      <c r="I697" s="252"/>
      <c r="J697" s="252"/>
      <c r="K697" s="251">
        <f>ROUND(P697*H697,3)</f>
        <v>0</v>
      </c>
      <c r="L697" s="253"/>
      <c r="M697" s="44"/>
      <c r="N697" s="254" t="s">
        <v>1</v>
      </c>
      <c r="O697" s="255" t="s">
        <v>41</v>
      </c>
      <c r="P697" s="256">
        <f>I697+J697</f>
        <v>0</v>
      </c>
      <c r="Q697" s="256">
        <f>ROUND(I697*H697,3)</f>
        <v>0</v>
      </c>
      <c r="R697" s="256">
        <f>ROUND(J697*H697,3)</f>
        <v>0</v>
      </c>
      <c r="S697" s="97"/>
      <c r="T697" s="257">
        <f>S697*H697</f>
        <v>0</v>
      </c>
      <c r="U697" s="257">
        <v>0</v>
      </c>
      <c r="V697" s="257">
        <f>U697*H697</f>
        <v>0</v>
      </c>
      <c r="W697" s="257">
        <v>0</v>
      </c>
      <c r="X697" s="258">
        <f>W697*H697</f>
        <v>0</v>
      </c>
      <c r="Y697" s="38"/>
      <c r="Z697" s="38"/>
      <c r="AA697" s="38"/>
      <c r="AB697" s="38"/>
      <c r="AC697" s="38"/>
      <c r="AD697" s="38"/>
      <c r="AE697" s="38"/>
      <c r="AR697" s="259" t="s">
        <v>169</v>
      </c>
      <c r="AT697" s="259" t="s">
        <v>165</v>
      </c>
      <c r="AU697" s="259" t="s">
        <v>85</v>
      </c>
      <c r="AY697" s="17" t="s">
        <v>163</v>
      </c>
      <c r="BE697" s="260">
        <f>IF(O697="základná",K697,0)</f>
        <v>0</v>
      </c>
      <c r="BF697" s="260">
        <f>IF(O697="znížená",K697,0)</f>
        <v>0</v>
      </c>
      <c r="BG697" s="260">
        <f>IF(O697="zákl. prenesená",K697,0)</f>
        <v>0</v>
      </c>
      <c r="BH697" s="260">
        <f>IF(O697="zníž. prenesená",K697,0)</f>
        <v>0</v>
      </c>
      <c r="BI697" s="260">
        <f>IF(O697="nulová",K697,0)</f>
        <v>0</v>
      </c>
      <c r="BJ697" s="17" t="s">
        <v>137</v>
      </c>
      <c r="BK697" s="261">
        <f>ROUND(P697*H697,3)</f>
        <v>0</v>
      </c>
      <c r="BL697" s="17" t="s">
        <v>169</v>
      </c>
      <c r="BM697" s="259" t="s">
        <v>1150</v>
      </c>
    </row>
    <row r="698" s="2" customFormat="1" ht="37.8" customHeight="1">
      <c r="A698" s="38"/>
      <c r="B698" s="39"/>
      <c r="C698" s="247" t="s">
        <v>694</v>
      </c>
      <c r="D698" s="247" t="s">
        <v>165</v>
      </c>
      <c r="E698" s="248" t="s">
        <v>869</v>
      </c>
      <c r="F698" s="249" t="s">
        <v>870</v>
      </c>
      <c r="G698" s="250" t="s">
        <v>520</v>
      </c>
      <c r="H698" s="251">
        <v>42</v>
      </c>
      <c r="I698" s="252"/>
      <c r="J698" s="252"/>
      <c r="K698" s="251">
        <f>ROUND(P698*H698,3)</f>
        <v>0</v>
      </c>
      <c r="L698" s="253"/>
      <c r="M698" s="44"/>
      <c r="N698" s="254" t="s">
        <v>1</v>
      </c>
      <c r="O698" s="255" t="s">
        <v>41</v>
      </c>
      <c r="P698" s="256">
        <f>I698+J698</f>
        <v>0</v>
      </c>
      <c r="Q698" s="256">
        <f>ROUND(I698*H698,3)</f>
        <v>0</v>
      </c>
      <c r="R698" s="256">
        <f>ROUND(J698*H698,3)</f>
        <v>0</v>
      </c>
      <c r="S698" s="97"/>
      <c r="T698" s="257">
        <f>S698*H698</f>
        <v>0</v>
      </c>
      <c r="U698" s="257">
        <v>0</v>
      </c>
      <c r="V698" s="257">
        <f>U698*H698</f>
        <v>0</v>
      </c>
      <c r="W698" s="257">
        <v>0</v>
      </c>
      <c r="X698" s="258">
        <f>W698*H698</f>
        <v>0</v>
      </c>
      <c r="Y698" s="38"/>
      <c r="Z698" s="38"/>
      <c r="AA698" s="38"/>
      <c r="AB698" s="38"/>
      <c r="AC698" s="38"/>
      <c r="AD698" s="38"/>
      <c r="AE698" s="38"/>
      <c r="AR698" s="259" t="s">
        <v>169</v>
      </c>
      <c r="AT698" s="259" t="s">
        <v>165</v>
      </c>
      <c r="AU698" s="259" t="s">
        <v>85</v>
      </c>
      <c r="AY698" s="17" t="s">
        <v>163</v>
      </c>
      <c r="BE698" s="260">
        <f>IF(O698="základná",K698,0)</f>
        <v>0</v>
      </c>
      <c r="BF698" s="260">
        <f>IF(O698="znížená",K698,0)</f>
        <v>0</v>
      </c>
      <c r="BG698" s="260">
        <f>IF(O698="zákl. prenesená",K698,0)</f>
        <v>0</v>
      </c>
      <c r="BH698" s="260">
        <f>IF(O698="zníž. prenesená",K698,0)</f>
        <v>0</v>
      </c>
      <c r="BI698" s="260">
        <f>IF(O698="nulová",K698,0)</f>
        <v>0</v>
      </c>
      <c r="BJ698" s="17" t="s">
        <v>137</v>
      </c>
      <c r="BK698" s="261">
        <f>ROUND(P698*H698,3)</f>
        <v>0</v>
      </c>
      <c r="BL698" s="17" t="s">
        <v>169</v>
      </c>
      <c r="BM698" s="259" t="s">
        <v>1151</v>
      </c>
    </row>
    <row r="699" s="2" customFormat="1" ht="37.8" customHeight="1">
      <c r="A699" s="38"/>
      <c r="B699" s="39"/>
      <c r="C699" s="247" t="s">
        <v>1152</v>
      </c>
      <c r="D699" s="247" t="s">
        <v>165</v>
      </c>
      <c r="E699" s="248" t="s">
        <v>839</v>
      </c>
      <c r="F699" s="249" t="s">
        <v>840</v>
      </c>
      <c r="G699" s="250" t="s">
        <v>520</v>
      </c>
      <c r="H699" s="251">
        <v>6.4400000000000004</v>
      </c>
      <c r="I699" s="252"/>
      <c r="J699" s="252"/>
      <c r="K699" s="251">
        <f>ROUND(P699*H699,3)</f>
        <v>0</v>
      </c>
      <c r="L699" s="253"/>
      <c r="M699" s="44"/>
      <c r="N699" s="254" t="s">
        <v>1</v>
      </c>
      <c r="O699" s="255" t="s">
        <v>41</v>
      </c>
      <c r="P699" s="256">
        <f>I699+J699</f>
        <v>0</v>
      </c>
      <c r="Q699" s="256">
        <f>ROUND(I699*H699,3)</f>
        <v>0</v>
      </c>
      <c r="R699" s="256">
        <f>ROUND(J699*H699,3)</f>
        <v>0</v>
      </c>
      <c r="S699" s="97"/>
      <c r="T699" s="257">
        <f>S699*H699</f>
        <v>0</v>
      </c>
      <c r="U699" s="257">
        <v>0</v>
      </c>
      <c r="V699" s="257">
        <f>U699*H699</f>
        <v>0</v>
      </c>
      <c r="W699" s="257">
        <v>0</v>
      </c>
      <c r="X699" s="258">
        <f>W699*H699</f>
        <v>0</v>
      </c>
      <c r="Y699" s="38"/>
      <c r="Z699" s="38"/>
      <c r="AA699" s="38"/>
      <c r="AB699" s="38"/>
      <c r="AC699" s="38"/>
      <c r="AD699" s="38"/>
      <c r="AE699" s="38"/>
      <c r="AR699" s="259" t="s">
        <v>169</v>
      </c>
      <c r="AT699" s="259" t="s">
        <v>165</v>
      </c>
      <c r="AU699" s="259" t="s">
        <v>85</v>
      </c>
      <c r="AY699" s="17" t="s">
        <v>163</v>
      </c>
      <c r="BE699" s="260">
        <f>IF(O699="základná",K699,0)</f>
        <v>0</v>
      </c>
      <c r="BF699" s="260">
        <f>IF(O699="znížená",K699,0)</f>
        <v>0</v>
      </c>
      <c r="BG699" s="260">
        <f>IF(O699="zákl. prenesená",K699,0)</f>
        <v>0</v>
      </c>
      <c r="BH699" s="260">
        <f>IF(O699="zníž. prenesená",K699,0)</f>
        <v>0</v>
      </c>
      <c r="BI699" s="260">
        <f>IF(O699="nulová",K699,0)</f>
        <v>0</v>
      </c>
      <c r="BJ699" s="17" t="s">
        <v>137</v>
      </c>
      <c r="BK699" s="261">
        <f>ROUND(P699*H699,3)</f>
        <v>0</v>
      </c>
      <c r="BL699" s="17" t="s">
        <v>169</v>
      </c>
      <c r="BM699" s="259" t="s">
        <v>1153</v>
      </c>
    </row>
    <row r="700" s="2" customFormat="1" ht="55.5" customHeight="1">
      <c r="A700" s="38"/>
      <c r="B700" s="39"/>
      <c r="C700" s="247" t="s">
        <v>699</v>
      </c>
      <c r="D700" s="247" t="s">
        <v>165</v>
      </c>
      <c r="E700" s="248" t="s">
        <v>844</v>
      </c>
      <c r="F700" s="249" t="s">
        <v>1154</v>
      </c>
      <c r="G700" s="250" t="s">
        <v>234</v>
      </c>
      <c r="H700" s="251">
        <v>1</v>
      </c>
      <c r="I700" s="252"/>
      <c r="J700" s="252"/>
      <c r="K700" s="251">
        <f>ROUND(P700*H700,3)</f>
        <v>0</v>
      </c>
      <c r="L700" s="253"/>
      <c r="M700" s="44"/>
      <c r="N700" s="254" t="s">
        <v>1</v>
      </c>
      <c r="O700" s="255" t="s">
        <v>41</v>
      </c>
      <c r="P700" s="256">
        <f>I700+J700</f>
        <v>0</v>
      </c>
      <c r="Q700" s="256">
        <f>ROUND(I700*H700,3)</f>
        <v>0</v>
      </c>
      <c r="R700" s="256">
        <f>ROUND(J700*H700,3)</f>
        <v>0</v>
      </c>
      <c r="S700" s="97"/>
      <c r="T700" s="257">
        <f>S700*H700</f>
        <v>0</v>
      </c>
      <c r="U700" s="257">
        <v>0</v>
      </c>
      <c r="V700" s="257">
        <f>U700*H700</f>
        <v>0</v>
      </c>
      <c r="W700" s="257">
        <v>0</v>
      </c>
      <c r="X700" s="258">
        <f>W700*H700</f>
        <v>0</v>
      </c>
      <c r="Y700" s="38"/>
      <c r="Z700" s="38"/>
      <c r="AA700" s="38"/>
      <c r="AB700" s="38"/>
      <c r="AC700" s="38"/>
      <c r="AD700" s="38"/>
      <c r="AE700" s="38"/>
      <c r="AR700" s="259" t="s">
        <v>169</v>
      </c>
      <c r="AT700" s="259" t="s">
        <v>165</v>
      </c>
      <c r="AU700" s="259" t="s">
        <v>85</v>
      </c>
      <c r="AY700" s="17" t="s">
        <v>163</v>
      </c>
      <c r="BE700" s="260">
        <f>IF(O700="základná",K700,0)</f>
        <v>0</v>
      </c>
      <c r="BF700" s="260">
        <f>IF(O700="znížená",K700,0)</f>
        <v>0</v>
      </c>
      <c r="BG700" s="260">
        <f>IF(O700="zákl. prenesená",K700,0)</f>
        <v>0</v>
      </c>
      <c r="BH700" s="260">
        <f>IF(O700="zníž. prenesená",K700,0)</f>
        <v>0</v>
      </c>
      <c r="BI700" s="260">
        <f>IF(O700="nulová",K700,0)</f>
        <v>0</v>
      </c>
      <c r="BJ700" s="17" t="s">
        <v>137</v>
      </c>
      <c r="BK700" s="261">
        <f>ROUND(P700*H700,3)</f>
        <v>0</v>
      </c>
      <c r="BL700" s="17" t="s">
        <v>169</v>
      </c>
      <c r="BM700" s="259" t="s">
        <v>1155</v>
      </c>
    </row>
    <row r="701" s="2" customFormat="1" ht="49.05" customHeight="1">
      <c r="A701" s="38"/>
      <c r="B701" s="39"/>
      <c r="C701" s="247" t="s">
        <v>1156</v>
      </c>
      <c r="D701" s="247" t="s">
        <v>165</v>
      </c>
      <c r="E701" s="248" t="s">
        <v>1157</v>
      </c>
      <c r="F701" s="249" t="s">
        <v>1158</v>
      </c>
      <c r="G701" s="250" t="s">
        <v>234</v>
      </c>
      <c r="H701" s="251">
        <v>1</v>
      </c>
      <c r="I701" s="252"/>
      <c r="J701" s="252"/>
      <c r="K701" s="251">
        <f>ROUND(P701*H701,3)</f>
        <v>0</v>
      </c>
      <c r="L701" s="253"/>
      <c r="M701" s="44"/>
      <c r="N701" s="254" t="s">
        <v>1</v>
      </c>
      <c r="O701" s="255" t="s">
        <v>41</v>
      </c>
      <c r="P701" s="256">
        <f>I701+J701</f>
        <v>0</v>
      </c>
      <c r="Q701" s="256">
        <f>ROUND(I701*H701,3)</f>
        <v>0</v>
      </c>
      <c r="R701" s="256">
        <f>ROUND(J701*H701,3)</f>
        <v>0</v>
      </c>
      <c r="S701" s="97"/>
      <c r="T701" s="257">
        <f>S701*H701</f>
        <v>0</v>
      </c>
      <c r="U701" s="257">
        <v>0</v>
      </c>
      <c r="V701" s="257">
        <f>U701*H701</f>
        <v>0</v>
      </c>
      <c r="W701" s="257">
        <v>0</v>
      </c>
      <c r="X701" s="258">
        <f>W701*H701</f>
        <v>0</v>
      </c>
      <c r="Y701" s="38"/>
      <c r="Z701" s="38"/>
      <c r="AA701" s="38"/>
      <c r="AB701" s="38"/>
      <c r="AC701" s="38"/>
      <c r="AD701" s="38"/>
      <c r="AE701" s="38"/>
      <c r="AR701" s="259" t="s">
        <v>169</v>
      </c>
      <c r="AT701" s="259" t="s">
        <v>165</v>
      </c>
      <c r="AU701" s="259" t="s">
        <v>85</v>
      </c>
      <c r="AY701" s="17" t="s">
        <v>163</v>
      </c>
      <c r="BE701" s="260">
        <f>IF(O701="základná",K701,0)</f>
        <v>0</v>
      </c>
      <c r="BF701" s="260">
        <f>IF(O701="znížená",K701,0)</f>
        <v>0</v>
      </c>
      <c r="BG701" s="260">
        <f>IF(O701="zákl. prenesená",K701,0)</f>
        <v>0</v>
      </c>
      <c r="BH701" s="260">
        <f>IF(O701="zníž. prenesená",K701,0)</f>
        <v>0</v>
      </c>
      <c r="BI701" s="260">
        <f>IF(O701="nulová",K701,0)</f>
        <v>0</v>
      </c>
      <c r="BJ701" s="17" t="s">
        <v>137</v>
      </c>
      <c r="BK701" s="261">
        <f>ROUND(P701*H701,3)</f>
        <v>0</v>
      </c>
      <c r="BL701" s="17" t="s">
        <v>169</v>
      </c>
      <c r="BM701" s="259" t="s">
        <v>1159</v>
      </c>
    </row>
    <row r="702" s="2" customFormat="1" ht="62.7" customHeight="1">
      <c r="A702" s="38"/>
      <c r="B702" s="39"/>
      <c r="C702" s="247" t="s">
        <v>701</v>
      </c>
      <c r="D702" s="247" t="s">
        <v>165</v>
      </c>
      <c r="E702" s="248" t="s">
        <v>1160</v>
      </c>
      <c r="F702" s="249" t="s">
        <v>1161</v>
      </c>
      <c r="G702" s="250" t="s">
        <v>213</v>
      </c>
      <c r="H702" s="251">
        <v>1531</v>
      </c>
      <c r="I702" s="252"/>
      <c r="J702" s="252"/>
      <c r="K702" s="251">
        <f>ROUND(P702*H702,3)</f>
        <v>0</v>
      </c>
      <c r="L702" s="253"/>
      <c r="M702" s="44"/>
      <c r="N702" s="254" t="s">
        <v>1</v>
      </c>
      <c r="O702" s="255" t="s">
        <v>41</v>
      </c>
      <c r="P702" s="256">
        <f>I702+J702</f>
        <v>0</v>
      </c>
      <c r="Q702" s="256">
        <f>ROUND(I702*H702,3)</f>
        <v>0</v>
      </c>
      <c r="R702" s="256">
        <f>ROUND(J702*H702,3)</f>
        <v>0</v>
      </c>
      <c r="S702" s="97"/>
      <c r="T702" s="257">
        <f>S702*H702</f>
        <v>0</v>
      </c>
      <c r="U702" s="257">
        <v>0</v>
      </c>
      <c r="V702" s="257">
        <f>U702*H702</f>
        <v>0</v>
      </c>
      <c r="W702" s="257">
        <v>0</v>
      </c>
      <c r="X702" s="258">
        <f>W702*H702</f>
        <v>0</v>
      </c>
      <c r="Y702" s="38"/>
      <c r="Z702" s="38"/>
      <c r="AA702" s="38"/>
      <c r="AB702" s="38"/>
      <c r="AC702" s="38"/>
      <c r="AD702" s="38"/>
      <c r="AE702" s="38"/>
      <c r="AR702" s="259" t="s">
        <v>169</v>
      </c>
      <c r="AT702" s="259" t="s">
        <v>165</v>
      </c>
      <c r="AU702" s="259" t="s">
        <v>85</v>
      </c>
      <c r="AY702" s="17" t="s">
        <v>163</v>
      </c>
      <c r="BE702" s="260">
        <f>IF(O702="základná",K702,0)</f>
        <v>0</v>
      </c>
      <c r="BF702" s="260">
        <f>IF(O702="znížená",K702,0)</f>
        <v>0</v>
      </c>
      <c r="BG702" s="260">
        <f>IF(O702="zákl. prenesená",K702,0)</f>
        <v>0</v>
      </c>
      <c r="BH702" s="260">
        <f>IF(O702="zníž. prenesená",K702,0)</f>
        <v>0</v>
      </c>
      <c r="BI702" s="260">
        <f>IF(O702="nulová",K702,0)</f>
        <v>0</v>
      </c>
      <c r="BJ702" s="17" t="s">
        <v>137</v>
      </c>
      <c r="BK702" s="261">
        <f>ROUND(P702*H702,3)</f>
        <v>0</v>
      </c>
      <c r="BL702" s="17" t="s">
        <v>169</v>
      </c>
      <c r="BM702" s="259" t="s">
        <v>1162</v>
      </c>
    </row>
    <row r="703" s="2" customFormat="1" ht="24.15" customHeight="1">
      <c r="A703" s="38"/>
      <c r="B703" s="39"/>
      <c r="C703" s="247" t="s">
        <v>1163</v>
      </c>
      <c r="D703" s="247" t="s">
        <v>165</v>
      </c>
      <c r="E703" s="248" t="s">
        <v>1164</v>
      </c>
      <c r="F703" s="249" t="s">
        <v>1165</v>
      </c>
      <c r="G703" s="250" t="s">
        <v>213</v>
      </c>
      <c r="H703" s="251">
        <v>755</v>
      </c>
      <c r="I703" s="252"/>
      <c r="J703" s="252"/>
      <c r="K703" s="251">
        <f>ROUND(P703*H703,3)</f>
        <v>0</v>
      </c>
      <c r="L703" s="253"/>
      <c r="M703" s="44"/>
      <c r="N703" s="254" t="s">
        <v>1</v>
      </c>
      <c r="O703" s="255" t="s">
        <v>41</v>
      </c>
      <c r="P703" s="256">
        <f>I703+J703</f>
        <v>0</v>
      </c>
      <c r="Q703" s="256">
        <f>ROUND(I703*H703,3)</f>
        <v>0</v>
      </c>
      <c r="R703" s="256">
        <f>ROUND(J703*H703,3)</f>
        <v>0</v>
      </c>
      <c r="S703" s="97"/>
      <c r="T703" s="257">
        <f>S703*H703</f>
        <v>0</v>
      </c>
      <c r="U703" s="257">
        <v>0</v>
      </c>
      <c r="V703" s="257">
        <f>U703*H703</f>
        <v>0</v>
      </c>
      <c r="W703" s="257">
        <v>0</v>
      </c>
      <c r="X703" s="258">
        <f>W703*H703</f>
        <v>0</v>
      </c>
      <c r="Y703" s="38"/>
      <c r="Z703" s="38"/>
      <c r="AA703" s="38"/>
      <c r="AB703" s="38"/>
      <c r="AC703" s="38"/>
      <c r="AD703" s="38"/>
      <c r="AE703" s="38"/>
      <c r="AR703" s="259" t="s">
        <v>169</v>
      </c>
      <c r="AT703" s="259" t="s">
        <v>165</v>
      </c>
      <c r="AU703" s="259" t="s">
        <v>85</v>
      </c>
      <c r="AY703" s="17" t="s">
        <v>163</v>
      </c>
      <c r="BE703" s="260">
        <f>IF(O703="základná",K703,0)</f>
        <v>0</v>
      </c>
      <c r="BF703" s="260">
        <f>IF(O703="znížená",K703,0)</f>
        <v>0</v>
      </c>
      <c r="BG703" s="260">
        <f>IF(O703="zákl. prenesená",K703,0)</f>
        <v>0</v>
      </c>
      <c r="BH703" s="260">
        <f>IF(O703="zníž. prenesená",K703,0)</f>
        <v>0</v>
      </c>
      <c r="BI703" s="260">
        <f>IF(O703="nulová",K703,0)</f>
        <v>0</v>
      </c>
      <c r="BJ703" s="17" t="s">
        <v>137</v>
      </c>
      <c r="BK703" s="261">
        <f>ROUND(P703*H703,3)</f>
        <v>0</v>
      </c>
      <c r="BL703" s="17" t="s">
        <v>169</v>
      </c>
      <c r="BM703" s="259" t="s">
        <v>1166</v>
      </c>
    </row>
    <row r="704" s="2" customFormat="1" ht="24.15" customHeight="1">
      <c r="A704" s="38"/>
      <c r="B704" s="39"/>
      <c r="C704" s="247" t="s">
        <v>706</v>
      </c>
      <c r="D704" s="247" t="s">
        <v>165</v>
      </c>
      <c r="E704" s="248" t="s">
        <v>1167</v>
      </c>
      <c r="F704" s="249" t="s">
        <v>1168</v>
      </c>
      <c r="G704" s="250" t="s">
        <v>213</v>
      </c>
      <c r="H704" s="251">
        <v>1531</v>
      </c>
      <c r="I704" s="252"/>
      <c r="J704" s="252"/>
      <c r="K704" s="251">
        <f>ROUND(P704*H704,3)</f>
        <v>0</v>
      </c>
      <c r="L704" s="253"/>
      <c r="M704" s="44"/>
      <c r="N704" s="254" t="s">
        <v>1</v>
      </c>
      <c r="O704" s="255" t="s">
        <v>41</v>
      </c>
      <c r="P704" s="256">
        <f>I704+J704</f>
        <v>0</v>
      </c>
      <c r="Q704" s="256">
        <f>ROUND(I704*H704,3)</f>
        <v>0</v>
      </c>
      <c r="R704" s="256">
        <f>ROUND(J704*H704,3)</f>
        <v>0</v>
      </c>
      <c r="S704" s="97"/>
      <c r="T704" s="257">
        <f>S704*H704</f>
        <v>0</v>
      </c>
      <c r="U704" s="257">
        <v>0</v>
      </c>
      <c r="V704" s="257">
        <f>U704*H704</f>
        <v>0</v>
      </c>
      <c r="W704" s="257">
        <v>0</v>
      </c>
      <c r="X704" s="258">
        <f>W704*H704</f>
        <v>0</v>
      </c>
      <c r="Y704" s="38"/>
      <c r="Z704" s="38"/>
      <c r="AA704" s="38"/>
      <c r="AB704" s="38"/>
      <c r="AC704" s="38"/>
      <c r="AD704" s="38"/>
      <c r="AE704" s="38"/>
      <c r="AR704" s="259" t="s">
        <v>169</v>
      </c>
      <c r="AT704" s="259" t="s">
        <v>165</v>
      </c>
      <c r="AU704" s="259" t="s">
        <v>85</v>
      </c>
      <c r="AY704" s="17" t="s">
        <v>163</v>
      </c>
      <c r="BE704" s="260">
        <f>IF(O704="základná",K704,0)</f>
        <v>0</v>
      </c>
      <c r="BF704" s="260">
        <f>IF(O704="znížená",K704,0)</f>
        <v>0</v>
      </c>
      <c r="BG704" s="260">
        <f>IF(O704="zákl. prenesená",K704,0)</f>
        <v>0</v>
      </c>
      <c r="BH704" s="260">
        <f>IF(O704="zníž. prenesená",K704,0)</f>
        <v>0</v>
      </c>
      <c r="BI704" s="260">
        <f>IF(O704="nulová",K704,0)</f>
        <v>0</v>
      </c>
      <c r="BJ704" s="17" t="s">
        <v>137</v>
      </c>
      <c r="BK704" s="261">
        <f>ROUND(P704*H704,3)</f>
        <v>0</v>
      </c>
      <c r="BL704" s="17" t="s">
        <v>169</v>
      </c>
      <c r="BM704" s="259" t="s">
        <v>1169</v>
      </c>
    </row>
    <row r="705" s="2" customFormat="1" ht="24.15" customHeight="1">
      <c r="A705" s="38"/>
      <c r="B705" s="39"/>
      <c r="C705" s="247" t="s">
        <v>711</v>
      </c>
      <c r="D705" s="247" t="s">
        <v>165</v>
      </c>
      <c r="E705" s="248" t="s">
        <v>1170</v>
      </c>
      <c r="F705" s="249" t="s">
        <v>1171</v>
      </c>
      <c r="G705" s="250" t="s">
        <v>213</v>
      </c>
      <c r="H705" s="251">
        <v>17.600000000000001</v>
      </c>
      <c r="I705" s="252"/>
      <c r="J705" s="252"/>
      <c r="K705" s="251">
        <f>ROUND(P705*H705,3)</f>
        <v>0</v>
      </c>
      <c r="L705" s="253"/>
      <c r="M705" s="44"/>
      <c r="N705" s="254" t="s">
        <v>1</v>
      </c>
      <c r="O705" s="255" t="s">
        <v>41</v>
      </c>
      <c r="P705" s="256">
        <f>I705+J705</f>
        <v>0</v>
      </c>
      <c r="Q705" s="256">
        <f>ROUND(I705*H705,3)</f>
        <v>0</v>
      </c>
      <c r="R705" s="256">
        <f>ROUND(J705*H705,3)</f>
        <v>0</v>
      </c>
      <c r="S705" s="97"/>
      <c r="T705" s="257">
        <f>S705*H705</f>
        <v>0</v>
      </c>
      <c r="U705" s="257">
        <v>0</v>
      </c>
      <c r="V705" s="257">
        <f>U705*H705</f>
        <v>0</v>
      </c>
      <c r="W705" s="257">
        <v>0</v>
      </c>
      <c r="X705" s="258">
        <f>W705*H705</f>
        <v>0</v>
      </c>
      <c r="Y705" s="38"/>
      <c r="Z705" s="38"/>
      <c r="AA705" s="38"/>
      <c r="AB705" s="38"/>
      <c r="AC705" s="38"/>
      <c r="AD705" s="38"/>
      <c r="AE705" s="38"/>
      <c r="AR705" s="259" t="s">
        <v>169</v>
      </c>
      <c r="AT705" s="259" t="s">
        <v>165</v>
      </c>
      <c r="AU705" s="259" t="s">
        <v>85</v>
      </c>
      <c r="AY705" s="17" t="s">
        <v>163</v>
      </c>
      <c r="BE705" s="260">
        <f>IF(O705="základná",K705,0)</f>
        <v>0</v>
      </c>
      <c r="BF705" s="260">
        <f>IF(O705="znížená",K705,0)</f>
        <v>0</v>
      </c>
      <c r="BG705" s="260">
        <f>IF(O705="zákl. prenesená",K705,0)</f>
        <v>0</v>
      </c>
      <c r="BH705" s="260">
        <f>IF(O705="zníž. prenesená",K705,0)</f>
        <v>0</v>
      </c>
      <c r="BI705" s="260">
        <f>IF(O705="nulová",K705,0)</f>
        <v>0</v>
      </c>
      <c r="BJ705" s="17" t="s">
        <v>137</v>
      </c>
      <c r="BK705" s="261">
        <f>ROUND(P705*H705,3)</f>
        <v>0</v>
      </c>
      <c r="BL705" s="17" t="s">
        <v>169</v>
      </c>
      <c r="BM705" s="259" t="s">
        <v>1172</v>
      </c>
    </row>
    <row r="706" s="13" customFormat="1">
      <c r="A706" s="13"/>
      <c r="B706" s="262"/>
      <c r="C706" s="263"/>
      <c r="D706" s="264" t="s">
        <v>170</v>
      </c>
      <c r="E706" s="265" t="s">
        <v>1</v>
      </c>
      <c r="F706" s="266" t="s">
        <v>1173</v>
      </c>
      <c r="G706" s="263"/>
      <c r="H706" s="267">
        <v>17.600000000000001</v>
      </c>
      <c r="I706" s="268"/>
      <c r="J706" s="268"/>
      <c r="K706" s="263"/>
      <c r="L706" s="263"/>
      <c r="M706" s="269"/>
      <c r="N706" s="304"/>
      <c r="O706" s="305"/>
      <c r="P706" s="305"/>
      <c r="Q706" s="305"/>
      <c r="R706" s="305"/>
      <c r="S706" s="305"/>
      <c r="T706" s="305"/>
      <c r="U706" s="305"/>
      <c r="V706" s="305"/>
      <c r="W706" s="305"/>
      <c r="X706" s="306"/>
      <c r="Y706" s="13"/>
      <c r="Z706" s="13"/>
      <c r="AA706" s="13"/>
      <c r="AB706" s="13"/>
      <c r="AC706" s="13"/>
      <c r="AD706" s="13"/>
      <c r="AE706" s="13"/>
      <c r="AT706" s="273" t="s">
        <v>170</v>
      </c>
      <c r="AU706" s="273" t="s">
        <v>85</v>
      </c>
      <c r="AV706" s="13" t="s">
        <v>137</v>
      </c>
      <c r="AW706" s="13" t="s">
        <v>5</v>
      </c>
      <c r="AX706" s="13" t="s">
        <v>85</v>
      </c>
      <c r="AY706" s="273" t="s">
        <v>163</v>
      </c>
    </row>
    <row r="707" s="2" customFormat="1" ht="6.96" customHeight="1">
      <c r="A707" s="38"/>
      <c r="B707" s="72"/>
      <c r="C707" s="73"/>
      <c r="D707" s="73"/>
      <c r="E707" s="73"/>
      <c r="F707" s="73"/>
      <c r="G707" s="73"/>
      <c r="H707" s="73"/>
      <c r="I707" s="73"/>
      <c r="J707" s="73"/>
      <c r="K707" s="73"/>
      <c r="L707" s="73"/>
      <c r="M707" s="44"/>
      <c r="N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  <c r="AA707" s="38"/>
      <c r="AB707" s="38"/>
      <c r="AC707" s="38"/>
      <c r="AD707" s="38"/>
      <c r="AE707" s="38"/>
    </row>
  </sheetData>
  <sheetProtection sheet="1" autoFilter="0" formatColumns="0" formatRows="0" objects="1" scenarios="1" spinCount="100000" saltValue="4vXAmz8SBUO4lS7tqatZ2alcv8QpSUaz9APmAtGa7WMsawPG2qB7VoCUT5v63h6Zc0RZfHOZap2L/i03m2Dcyw==" hashValue="kQaaA/xmrEQ4Yy0QRe7qmKxRBcOyXzoLICjMexgYlx3tyDq9YwXmWW79IMyLxjjacQPsb4YhbSzuIRH2SenytA==" algorithmName="SHA-512" password="CC35"/>
  <autoFilter ref="C147:L706"/>
  <mergeCells count="14">
    <mergeCell ref="E7:H7"/>
    <mergeCell ref="E9:H9"/>
    <mergeCell ref="E18:H18"/>
    <mergeCell ref="E27:H27"/>
    <mergeCell ref="E85:H85"/>
    <mergeCell ref="E87:H87"/>
    <mergeCell ref="D122:F122"/>
    <mergeCell ref="D123:F123"/>
    <mergeCell ref="D124:F124"/>
    <mergeCell ref="D125:F125"/>
    <mergeCell ref="D126:F126"/>
    <mergeCell ref="E138:H138"/>
    <mergeCell ref="E140:H140"/>
    <mergeCell ref="M2:Z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hidden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7" t="s">
        <v>89</v>
      </c>
    </row>
    <row r="3" s="1" customFormat="1" ht="6.96" customHeight="1"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20"/>
      <c r="AT3" s="17" t="s">
        <v>77</v>
      </c>
    </row>
    <row r="4" s="1" customFormat="1" ht="24.96" customHeight="1">
      <c r="B4" s="20"/>
      <c r="D4" s="145" t="s">
        <v>98</v>
      </c>
      <c r="M4" s="20"/>
      <c r="N4" s="146" t="s">
        <v>10</v>
      </c>
      <c r="AT4" s="17" t="s">
        <v>4</v>
      </c>
    </row>
    <row r="5" s="1" customFormat="1" ht="6.96" customHeight="1">
      <c r="B5" s="20"/>
      <c r="M5" s="20"/>
    </row>
    <row r="6" s="1" customFormat="1" ht="12" customHeight="1">
      <c r="B6" s="20"/>
      <c r="D6" s="147" t="s">
        <v>15</v>
      </c>
      <c r="M6" s="20"/>
    </row>
    <row r="7" s="1" customFormat="1" ht="16.5" customHeight="1">
      <c r="B7" s="20"/>
      <c r="E7" s="148" t="str">
        <f>'Rekapitulácia stavby'!K6</f>
        <v>Suhrnny vykaz-vymer SO 01 - marec 2025</v>
      </c>
      <c r="F7" s="147"/>
      <c r="G7" s="147"/>
      <c r="H7" s="147"/>
      <c r="M7" s="20"/>
    </row>
    <row r="8" s="2" customFormat="1" ht="12" customHeight="1">
      <c r="A8" s="38"/>
      <c r="B8" s="44"/>
      <c r="C8" s="38"/>
      <c r="D8" s="147" t="s">
        <v>99</v>
      </c>
      <c r="E8" s="38"/>
      <c r="F8" s="38"/>
      <c r="G8" s="38"/>
      <c r="H8" s="38"/>
      <c r="I8" s="38"/>
      <c r="J8" s="38"/>
      <c r="K8" s="38"/>
      <c r="L8" s="38"/>
      <c r="M8" s="69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9" t="s">
        <v>1174</v>
      </c>
      <c r="F9" s="38"/>
      <c r="G9" s="38"/>
      <c r="H9" s="38"/>
      <c r="I9" s="38"/>
      <c r="J9" s="38"/>
      <c r="K9" s="38"/>
      <c r="L9" s="38"/>
      <c r="M9" s="69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69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7" t="s">
        <v>17</v>
      </c>
      <c r="E11" s="38"/>
      <c r="F11" s="150" t="s">
        <v>1</v>
      </c>
      <c r="G11" s="38"/>
      <c r="H11" s="38"/>
      <c r="I11" s="147" t="s">
        <v>18</v>
      </c>
      <c r="J11" s="150" t="s">
        <v>1</v>
      </c>
      <c r="K11" s="38"/>
      <c r="L11" s="38"/>
      <c r="M11" s="69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7" t="s">
        <v>19</v>
      </c>
      <c r="E12" s="38"/>
      <c r="F12" s="150" t="s">
        <v>20</v>
      </c>
      <c r="G12" s="38"/>
      <c r="H12" s="38"/>
      <c r="I12" s="147" t="s">
        <v>21</v>
      </c>
      <c r="J12" s="151" t="str">
        <f>'Rekapitulácia stavby'!AN8</f>
        <v>1. 3. 2025</v>
      </c>
      <c r="K12" s="38"/>
      <c r="L12" s="38"/>
      <c r="M12" s="69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69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7" t="s">
        <v>23</v>
      </c>
      <c r="E14" s="38"/>
      <c r="F14" s="38"/>
      <c r="G14" s="38"/>
      <c r="H14" s="38"/>
      <c r="I14" s="147" t="s">
        <v>24</v>
      </c>
      <c r="J14" s="150" t="s">
        <v>1</v>
      </c>
      <c r="K14" s="38"/>
      <c r="L14" s="38"/>
      <c r="M14" s="69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50" t="s">
        <v>25</v>
      </c>
      <c r="F15" s="38"/>
      <c r="G15" s="38"/>
      <c r="H15" s="38"/>
      <c r="I15" s="147" t="s">
        <v>26</v>
      </c>
      <c r="J15" s="150" t="s">
        <v>1</v>
      </c>
      <c r="K15" s="38"/>
      <c r="L15" s="38"/>
      <c r="M15" s="69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69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7" t="s">
        <v>27</v>
      </c>
      <c r="E17" s="38"/>
      <c r="F17" s="38"/>
      <c r="G17" s="38"/>
      <c r="H17" s="38"/>
      <c r="I17" s="147" t="s">
        <v>24</v>
      </c>
      <c r="J17" s="33" t="str">
        <f>'Rekapitulácia stavby'!AN13</f>
        <v>Vyplň údaj</v>
      </c>
      <c r="K17" s="38"/>
      <c r="L17" s="38"/>
      <c r="M17" s="69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'Rekapitulácia stavby'!E14</f>
        <v>Vyplň údaj</v>
      </c>
      <c r="F18" s="150"/>
      <c r="G18" s="150"/>
      <c r="H18" s="150"/>
      <c r="I18" s="147" t="s">
        <v>26</v>
      </c>
      <c r="J18" s="33" t="str">
        <f>'Rekapitulácia stavby'!AN14</f>
        <v>Vyplň údaj</v>
      </c>
      <c r="K18" s="38"/>
      <c r="L18" s="38"/>
      <c r="M18" s="69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69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7" t="s">
        <v>29</v>
      </c>
      <c r="E20" s="38"/>
      <c r="F20" s="38"/>
      <c r="G20" s="38"/>
      <c r="H20" s="38"/>
      <c r="I20" s="147" t="s">
        <v>24</v>
      </c>
      <c r="J20" s="150" t="s">
        <v>1</v>
      </c>
      <c r="K20" s="38"/>
      <c r="L20" s="38"/>
      <c r="M20" s="69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50" t="s">
        <v>30</v>
      </c>
      <c r="F21" s="38"/>
      <c r="G21" s="38"/>
      <c r="H21" s="38"/>
      <c r="I21" s="147" t="s">
        <v>26</v>
      </c>
      <c r="J21" s="150" t="s">
        <v>1</v>
      </c>
      <c r="K21" s="38"/>
      <c r="L21" s="38"/>
      <c r="M21" s="69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69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7" t="s">
        <v>32</v>
      </c>
      <c r="E23" s="38"/>
      <c r="F23" s="38"/>
      <c r="G23" s="38"/>
      <c r="H23" s="38"/>
      <c r="I23" s="147" t="s">
        <v>24</v>
      </c>
      <c r="J23" s="150" t="str">
        <f>IF('Rekapitulácia stavby'!AN19="","",'Rekapitulácia stavby'!AN19)</f>
        <v/>
      </c>
      <c r="K23" s="38"/>
      <c r="L23" s="38"/>
      <c r="M23" s="69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50" t="str">
        <f>IF('Rekapitulácia stavby'!E20="","",'Rekapitulácia stavby'!E20)</f>
        <v xml:space="preserve"> </v>
      </c>
      <c r="F24" s="38"/>
      <c r="G24" s="38"/>
      <c r="H24" s="38"/>
      <c r="I24" s="147" t="s">
        <v>26</v>
      </c>
      <c r="J24" s="150" t="str">
        <f>IF('Rekapitulácia stavby'!AN20="","",'Rekapitulácia stavby'!AN20)</f>
        <v/>
      </c>
      <c r="K24" s="38"/>
      <c r="L24" s="38"/>
      <c r="M24" s="69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69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7" t="s">
        <v>34</v>
      </c>
      <c r="E26" s="38"/>
      <c r="F26" s="38"/>
      <c r="G26" s="38"/>
      <c r="H26" s="38"/>
      <c r="I26" s="38"/>
      <c r="J26" s="38"/>
      <c r="K26" s="38"/>
      <c r="L26" s="38"/>
      <c r="M26" s="69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52"/>
      <c r="B27" s="153"/>
      <c r="C27" s="152"/>
      <c r="D27" s="152"/>
      <c r="E27" s="154" t="s">
        <v>1</v>
      </c>
      <c r="F27" s="154"/>
      <c r="G27" s="154"/>
      <c r="H27" s="154"/>
      <c r="I27" s="152"/>
      <c r="J27" s="152"/>
      <c r="K27" s="152"/>
      <c r="L27" s="152"/>
      <c r="M27" s="155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69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6"/>
      <c r="E29" s="156"/>
      <c r="F29" s="156"/>
      <c r="G29" s="156"/>
      <c r="H29" s="156"/>
      <c r="I29" s="156"/>
      <c r="J29" s="156"/>
      <c r="K29" s="156"/>
      <c r="L29" s="156"/>
      <c r="M29" s="69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14.4" customHeight="1">
      <c r="A30" s="38"/>
      <c r="B30" s="44"/>
      <c r="C30" s="38"/>
      <c r="D30" s="150" t="s">
        <v>101</v>
      </c>
      <c r="E30" s="38"/>
      <c r="F30" s="38"/>
      <c r="G30" s="38"/>
      <c r="H30" s="38"/>
      <c r="I30" s="38"/>
      <c r="J30" s="38"/>
      <c r="K30" s="157">
        <f>K96</f>
        <v>0</v>
      </c>
      <c r="L30" s="38"/>
      <c r="M30" s="69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>
      <c r="A31" s="38"/>
      <c r="B31" s="44"/>
      <c r="C31" s="38"/>
      <c r="D31" s="38"/>
      <c r="E31" s="147" t="s">
        <v>102</v>
      </c>
      <c r="F31" s="38"/>
      <c r="G31" s="38"/>
      <c r="H31" s="38"/>
      <c r="I31" s="38"/>
      <c r="J31" s="38"/>
      <c r="K31" s="158">
        <f>I96</f>
        <v>0</v>
      </c>
      <c r="L31" s="38"/>
      <c r="M31" s="69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>
      <c r="A32" s="38"/>
      <c r="B32" s="44"/>
      <c r="C32" s="38"/>
      <c r="D32" s="38"/>
      <c r="E32" s="147" t="s">
        <v>103</v>
      </c>
      <c r="F32" s="38"/>
      <c r="G32" s="38"/>
      <c r="H32" s="38"/>
      <c r="I32" s="38"/>
      <c r="J32" s="38"/>
      <c r="K32" s="158">
        <f>J96</f>
        <v>0</v>
      </c>
      <c r="L32" s="38"/>
      <c r="M32" s="69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9" t="s">
        <v>104</v>
      </c>
      <c r="E33" s="38"/>
      <c r="F33" s="38"/>
      <c r="G33" s="38"/>
      <c r="H33" s="38"/>
      <c r="I33" s="38"/>
      <c r="J33" s="38"/>
      <c r="K33" s="157">
        <f>K103</f>
        <v>0</v>
      </c>
      <c r="L33" s="38"/>
      <c r="M33" s="69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25.44" customHeight="1">
      <c r="A34" s="38"/>
      <c r="B34" s="44"/>
      <c r="C34" s="38"/>
      <c r="D34" s="160" t="s">
        <v>35</v>
      </c>
      <c r="E34" s="38"/>
      <c r="F34" s="38"/>
      <c r="G34" s="38"/>
      <c r="H34" s="38"/>
      <c r="I34" s="38"/>
      <c r="J34" s="38"/>
      <c r="K34" s="161">
        <f>ROUND(K30 + K33, 2)</f>
        <v>0</v>
      </c>
      <c r="L34" s="38"/>
      <c r="M34" s="69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6.96" customHeight="1">
      <c r="A35" s="38"/>
      <c r="B35" s="44"/>
      <c r="C35" s="38"/>
      <c r="D35" s="156"/>
      <c r="E35" s="156"/>
      <c r="F35" s="156"/>
      <c r="G35" s="156"/>
      <c r="H35" s="156"/>
      <c r="I35" s="156"/>
      <c r="J35" s="156"/>
      <c r="K35" s="156"/>
      <c r="L35" s="156"/>
      <c r="M35" s="69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38"/>
      <c r="F36" s="162" t="s">
        <v>37</v>
      </c>
      <c r="G36" s="38"/>
      <c r="H36" s="38"/>
      <c r="I36" s="162" t="s">
        <v>36</v>
      </c>
      <c r="J36" s="38"/>
      <c r="K36" s="162" t="s">
        <v>38</v>
      </c>
      <c r="L36" s="38"/>
      <c r="M36" s="69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s="2" customFormat="1" ht="14.4" customHeight="1">
      <c r="A37" s="38"/>
      <c r="B37" s="44"/>
      <c r="C37" s="38"/>
      <c r="D37" s="163" t="s">
        <v>39</v>
      </c>
      <c r="E37" s="164" t="s">
        <v>40</v>
      </c>
      <c r="F37" s="165">
        <f>ROUND((SUM(BE103:BE110) + SUM(BE130:BE225)),  2)</f>
        <v>0</v>
      </c>
      <c r="G37" s="166"/>
      <c r="H37" s="166"/>
      <c r="I37" s="167">
        <v>0.23000000000000001</v>
      </c>
      <c r="J37" s="166"/>
      <c r="K37" s="165">
        <f>ROUND(((SUM(BE103:BE110) + SUM(BE130:BE225))*I37),  2)</f>
        <v>0</v>
      </c>
      <c r="L37" s="38"/>
      <c r="M37" s="69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14.4" customHeight="1">
      <c r="A38" s="38"/>
      <c r="B38" s="44"/>
      <c r="C38" s="38"/>
      <c r="D38" s="38"/>
      <c r="E38" s="164" t="s">
        <v>41</v>
      </c>
      <c r="F38" s="165">
        <f>ROUND((SUM(BF103:BF110) + SUM(BF130:BF225)),  2)</f>
        <v>0</v>
      </c>
      <c r="G38" s="166"/>
      <c r="H38" s="166"/>
      <c r="I38" s="167">
        <v>0.23000000000000001</v>
      </c>
      <c r="J38" s="166"/>
      <c r="K38" s="165">
        <f>ROUND(((SUM(BF103:BF110) + SUM(BF130:BF225))*I38),  2)</f>
        <v>0</v>
      </c>
      <c r="L38" s="38"/>
      <c r="M38" s="69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47" t="s">
        <v>42</v>
      </c>
      <c r="F39" s="158">
        <f>ROUND((SUM(BG103:BG110) + SUM(BG130:BG225)),  2)</f>
        <v>0</v>
      </c>
      <c r="G39" s="38"/>
      <c r="H39" s="38"/>
      <c r="I39" s="168">
        <v>0.23000000000000001</v>
      </c>
      <c r="J39" s="38"/>
      <c r="K39" s="158">
        <f>0</f>
        <v>0</v>
      </c>
      <c r="L39" s="38"/>
      <c r="M39" s="69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hidden="1" s="2" customFormat="1" ht="14.4" customHeight="1">
      <c r="A40" s="38"/>
      <c r="B40" s="44"/>
      <c r="C40" s="38"/>
      <c r="D40" s="38"/>
      <c r="E40" s="147" t="s">
        <v>43</v>
      </c>
      <c r="F40" s="158">
        <f>ROUND((SUM(BH103:BH110) + SUM(BH130:BH225)),  2)</f>
        <v>0</v>
      </c>
      <c r="G40" s="38"/>
      <c r="H40" s="38"/>
      <c r="I40" s="168">
        <v>0.23000000000000001</v>
      </c>
      <c r="J40" s="38"/>
      <c r="K40" s="158">
        <f>0</f>
        <v>0</v>
      </c>
      <c r="L40" s="38"/>
      <c r="M40" s="69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hidden="1" s="2" customFormat="1" ht="14.4" customHeight="1">
      <c r="A41" s="38"/>
      <c r="B41" s="44"/>
      <c r="C41" s="38"/>
      <c r="D41" s="38"/>
      <c r="E41" s="164" t="s">
        <v>44</v>
      </c>
      <c r="F41" s="165">
        <f>ROUND((SUM(BI103:BI110) + SUM(BI130:BI225)),  2)</f>
        <v>0</v>
      </c>
      <c r="G41" s="166"/>
      <c r="H41" s="166"/>
      <c r="I41" s="167">
        <v>0</v>
      </c>
      <c r="J41" s="166"/>
      <c r="K41" s="165">
        <f>0</f>
        <v>0</v>
      </c>
      <c r="L41" s="38"/>
      <c r="M41" s="69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6.96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69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2" customFormat="1" ht="25.44" customHeight="1">
      <c r="A43" s="38"/>
      <c r="B43" s="44"/>
      <c r="C43" s="169"/>
      <c r="D43" s="170" t="s">
        <v>45</v>
      </c>
      <c r="E43" s="171"/>
      <c r="F43" s="171"/>
      <c r="G43" s="172" t="s">
        <v>46</v>
      </c>
      <c r="H43" s="173" t="s">
        <v>47</v>
      </c>
      <c r="I43" s="171"/>
      <c r="J43" s="171"/>
      <c r="K43" s="174">
        <f>SUM(K34:K41)</f>
        <v>0</v>
      </c>
      <c r="L43" s="175"/>
      <c r="M43" s="69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</row>
    <row r="44" s="2" customFormat="1" ht="14.4" customHeight="1">
      <c r="A44" s="38"/>
      <c r="B44" s="44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69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1" customFormat="1" ht="14.4" customHeight="1">
      <c r="B45" s="20"/>
      <c r="M45" s="20"/>
    </row>
    <row r="46" s="1" customFormat="1" ht="14.4" customHeight="1">
      <c r="B46" s="20"/>
      <c r="M46" s="20"/>
    </row>
    <row r="47" s="1" customFormat="1" ht="14.4" customHeight="1">
      <c r="B47" s="20"/>
      <c r="M47" s="20"/>
    </row>
    <row r="48" s="1" customFormat="1" ht="14.4" customHeight="1">
      <c r="B48" s="20"/>
      <c r="M48" s="20"/>
    </row>
    <row r="49" s="1" customFormat="1" ht="14.4" customHeight="1">
      <c r="B49" s="20"/>
      <c r="M49" s="20"/>
    </row>
    <row r="50" s="2" customFormat="1" ht="14.4" customHeight="1">
      <c r="B50" s="69"/>
      <c r="D50" s="176" t="s">
        <v>48</v>
      </c>
      <c r="E50" s="177"/>
      <c r="F50" s="177"/>
      <c r="G50" s="176" t="s">
        <v>49</v>
      </c>
      <c r="H50" s="177"/>
      <c r="I50" s="177"/>
      <c r="J50" s="177"/>
      <c r="K50" s="177"/>
      <c r="L50" s="177"/>
      <c r="M50" s="69"/>
    </row>
    <row r="51">
      <c r="B51" s="20"/>
      <c r="M51" s="20"/>
    </row>
    <row r="52">
      <c r="B52" s="20"/>
      <c r="M52" s="20"/>
    </row>
    <row r="53">
      <c r="B53" s="20"/>
      <c r="M53" s="20"/>
    </row>
    <row r="54">
      <c r="B54" s="20"/>
      <c r="M54" s="20"/>
    </row>
    <row r="55">
      <c r="B55" s="20"/>
      <c r="M55" s="20"/>
    </row>
    <row r="56">
      <c r="B56" s="20"/>
      <c r="M56" s="20"/>
    </row>
    <row r="57">
      <c r="B57" s="20"/>
      <c r="M57" s="20"/>
    </row>
    <row r="58">
      <c r="B58" s="20"/>
      <c r="M58" s="20"/>
    </row>
    <row r="59">
      <c r="B59" s="20"/>
      <c r="M59" s="20"/>
    </row>
    <row r="60">
      <c r="B60" s="20"/>
      <c r="M60" s="20"/>
    </row>
    <row r="61" s="2" customFormat="1">
      <c r="A61" s="38"/>
      <c r="B61" s="44"/>
      <c r="C61" s="38"/>
      <c r="D61" s="178" t="s">
        <v>50</v>
      </c>
      <c r="E61" s="179"/>
      <c r="F61" s="180" t="s">
        <v>51</v>
      </c>
      <c r="G61" s="178" t="s">
        <v>50</v>
      </c>
      <c r="H61" s="179"/>
      <c r="I61" s="179"/>
      <c r="J61" s="181" t="s">
        <v>51</v>
      </c>
      <c r="K61" s="179"/>
      <c r="L61" s="179"/>
      <c r="M61" s="69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M62" s="20"/>
    </row>
    <row r="63">
      <c r="B63" s="20"/>
      <c r="M63" s="20"/>
    </row>
    <row r="64">
      <c r="B64" s="20"/>
      <c r="M64" s="20"/>
    </row>
    <row r="65" s="2" customFormat="1">
      <c r="A65" s="38"/>
      <c r="B65" s="44"/>
      <c r="C65" s="38"/>
      <c r="D65" s="176" t="s">
        <v>52</v>
      </c>
      <c r="E65" s="182"/>
      <c r="F65" s="182"/>
      <c r="G65" s="176" t="s">
        <v>53</v>
      </c>
      <c r="H65" s="182"/>
      <c r="I65" s="182"/>
      <c r="J65" s="182"/>
      <c r="K65" s="182"/>
      <c r="L65" s="182"/>
      <c r="M65" s="69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M66" s="20"/>
    </row>
    <row r="67">
      <c r="B67" s="20"/>
      <c r="M67" s="20"/>
    </row>
    <row r="68">
      <c r="B68" s="20"/>
      <c r="M68" s="20"/>
    </row>
    <row r="69">
      <c r="B69" s="20"/>
      <c r="M69" s="20"/>
    </row>
    <row r="70">
      <c r="B70" s="20"/>
      <c r="M70" s="20"/>
    </row>
    <row r="71">
      <c r="B71" s="20"/>
      <c r="M71" s="20"/>
    </row>
    <row r="72">
      <c r="B72" s="20"/>
      <c r="M72" s="20"/>
    </row>
    <row r="73">
      <c r="B73" s="20"/>
      <c r="M73" s="20"/>
    </row>
    <row r="74">
      <c r="B74" s="20"/>
      <c r="M74" s="20"/>
    </row>
    <row r="75">
      <c r="B75" s="20"/>
      <c r="M75" s="20"/>
    </row>
    <row r="76" s="2" customFormat="1">
      <c r="A76" s="38"/>
      <c r="B76" s="44"/>
      <c r="C76" s="38"/>
      <c r="D76" s="178" t="s">
        <v>50</v>
      </c>
      <c r="E76" s="179"/>
      <c r="F76" s="180" t="s">
        <v>51</v>
      </c>
      <c r="G76" s="178" t="s">
        <v>50</v>
      </c>
      <c r="H76" s="179"/>
      <c r="I76" s="179"/>
      <c r="J76" s="181" t="s">
        <v>51</v>
      </c>
      <c r="K76" s="179"/>
      <c r="L76" s="179"/>
      <c r="M76" s="69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3"/>
      <c r="C77" s="184"/>
      <c r="D77" s="184"/>
      <c r="E77" s="184"/>
      <c r="F77" s="184"/>
      <c r="G77" s="184"/>
      <c r="H77" s="184"/>
      <c r="I77" s="184"/>
      <c r="J77" s="184"/>
      <c r="K77" s="184"/>
      <c r="L77" s="184"/>
      <c r="M77" s="69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5"/>
      <c r="C81" s="186"/>
      <c r="D81" s="186"/>
      <c r="E81" s="186"/>
      <c r="F81" s="186"/>
      <c r="G81" s="186"/>
      <c r="H81" s="186"/>
      <c r="I81" s="186"/>
      <c r="J81" s="186"/>
      <c r="K81" s="186"/>
      <c r="L81" s="186"/>
      <c r="M81" s="69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105</v>
      </c>
      <c r="D82" s="40"/>
      <c r="E82" s="40"/>
      <c r="F82" s="40"/>
      <c r="G82" s="40"/>
      <c r="H82" s="40"/>
      <c r="I82" s="40"/>
      <c r="J82" s="40"/>
      <c r="K82" s="40"/>
      <c r="L82" s="40"/>
      <c r="M82" s="69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69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15</v>
      </c>
      <c r="D84" s="40"/>
      <c r="E84" s="40"/>
      <c r="F84" s="40"/>
      <c r="G84" s="40"/>
      <c r="H84" s="40"/>
      <c r="I84" s="40"/>
      <c r="J84" s="40"/>
      <c r="K84" s="40"/>
      <c r="L84" s="40"/>
      <c r="M84" s="69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7" t="str">
        <f>E7</f>
        <v>Suhrnny vykaz-vymer SO 01 - marec 2025</v>
      </c>
      <c r="F85" s="32"/>
      <c r="G85" s="32"/>
      <c r="H85" s="32"/>
      <c r="I85" s="40"/>
      <c r="J85" s="40"/>
      <c r="K85" s="40"/>
      <c r="L85" s="40"/>
      <c r="M85" s="69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99</v>
      </c>
      <c r="D86" s="40"/>
      <c r="E86" s="40"/>
      <c r="F86" s="40"/>
      <c r="G86" s="40"/>
      <c r="H86" s="40"/>
      <c r="I86" s="40"/>
      <c r="J86" s="40"/>
      <c r="K86" s="40"/>
      <c r="L86" s="40"/>
      <c r="M86" s="69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82" t="str">
        <f>E9</f>
        <v>ELI - Elektroinstalacia a osvetlenie</v>
      </c>
      <c r="F87" s="40"/>
      <c r="G87" s="40"/>
      <c r="H87" s="40"/>
      <c r="I87" s="40"/>
      <c r="J87" s="40"/>
      <c r="K87" s="40"/>
      <c r="L87" s="40"/>
      <c r="M87" s="69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69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19</v>
      </c>
      <c r="D89" s="40"/>
      <c r="E89" s="40"/>
      <c r="F89" s="27" t="str">
        <f>F12</f>
        <v>Poltár, Rovňany</v>
      </c>
      <c r="G89" s="40"/>
      <c r="H89" s="40"/>
      <c r="I89" s="32" t="s">
        <v>21</v>
      </c>
      <c r="J89" s="85" t="str">
        <f>IF(J12="","",J12)</f>
        <v>1. 3. 2025</v>
      </c>
      <c r="K89" s="40"/>
      <c r="L89" s="40"/>
      <c r="M89" s="69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69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40.05" customHeight="1">
      <c r="A91" s="38"/>
      <c r="B91" s="39"/>
      <c r="C91" s="32" t="s">
        <v>23</v>
      </c>
      <c r="D91" s="40"/>
      <c r="E91" s="40"/>
      <c r="F91" s="27" t="str">
        <f>E15</f>
        <v>Banskobystrický samosprávny kraj</v>
      </c>
      <c r="G91" s="40"/>
      <c r="H91" s="40"/>
      <c r="I91" s="32" t="s">
        <v>29</v>
      </c>
      <c r="J91" s="36" t="str">
        <f>E21</f>
        <v>D&amp;T Solutions, s.r.o., Magnezitárska 2/A, Košice</v>
      </c>
      <c r="K91" s="40"/>
      <c r="L91" s="40"/>
      <c r="M91" s="69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32" t="s">
        <v>32</v>
      </c>
      <c r="J92" s="36" t="str">
        <f>E24</f>
        <v xml:space="preserve"> </v>
      </c>
      <c r="K92" s="40"/>
      <c r="L92" s="40"/>
      <c r="M92" s="69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69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8" t="s">
        <v>106</v>
      </c>
      <c r="D94" s="189"/>
      <c r="E94" s="189"/>
      <c r="F94" s="189"/>
      <c r="G94" s="189"/>
      <c r="H94" s="189"/>
      <c r="I94" s="190" t="s">
        <v>107</v>
      </c>
      <c r="J94" s="190" t="s">
        <v>108</v>
      </c>
      <c r="K94" s="190" t="s">
        <v>109</v>
      </c>
      <c r="L94" s="189"/>
      <c r="M94" s="69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69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91" t="s">
        <v>110</v>
      </c>
      <c r="D96" s="40"/>
      <c r="E96" s="40"/>
      <c r="F96" s="40"/>
      <c r="G96" s="40"/>
      <c r="H96" s="40"/>
      <c r="I96" s="116">
        <f>Q130</f>
        <v>0</v>
      </c>
      <c r="J96" s="116">
        <f>R130</f>
        <v>0</v>
      </c>
      <c r="K96" s="116">
        <f>K130</f>
        <v>0</v>
      </c>
      <c r="L96" s="40"/>
      <c r="M96" s="69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111</v>
      </c>
    </row>
    <row r="97" s="9" customFormat="1" ht="24.96" customHeight="1">
      <c r="A97" s="9"/>
      <c r="B97" s="192"/>
      <c r="C97" s="193"/>
      <c r="D97" s="194" t="s">
        <v>1175</v>
      </c>
      <c r="E97" s="195"/>
      <c r="F97" s="195"/>
      <c r="G97" s="195"/>
      <c r="H97" s="195"/>
      <c r="I97" s="196">
        <f>Q131</f>
        <v>0</v>
      </c>
      <c r="J97" s="196">
        <f>R131</f>
        <v>0</v>
      </c>
      <c r="K97" s="196">
        <f>K131</f>
        <v>0</v>
      </c>
      <c r="L97" s="193"/>
      <c r="M97" s="19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92"/>
      <c r="C98" s="193"/>
      <c r="D98" s="194" t="s">
        <v>1176</v>
      </c>
      <c r="E98" s="195"/>
      <c r="F98" s="195"/>
      <c r="G98" s="195"/>
      <c r="H98" s="195"/>
      <c r="I98" s="196">
        <f>Q170</f>
        <v>0</v>
      </c>
      <c r="J98" s="196">
        <f>R170</f>
        <v>0</v>
      </c>
      <c r="K98" s="196">
        <f>K170</f>
        <v>0</v>
      </c>
      <c r="L98" s="193"/>
      <c r="M98" s="197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92"/>
      <c r="C99" s="193"/>
      <c r="D99" s="194" t="s">
        <v>1177</v>
      </c>
      <c r="E99" s="195"/>
      <c r="F99" s="195"/>
      <c r="G99" s="195"/>
      <c r="H99" s="195"/>
      <c r="I99" s="196">
        <f>Q210</f>
        <v>0</v>
      </c>
      <c r="J99" s="196">
        <f>R210</f>
        <v>0</v>
      </c>
      <c r="K99" s="196">
        <f>K210</f>
        <v>0</v>
      </c>
      <c r="L99" s="193"/>
      <c r="M99" s="197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92"/>
      <c r="C100" s="193"/>
      <c r="D100" s="194" t="s">
        <v>1178</v>
      </c>
      <c r="E100" s="195"/>
      <c r="F100" s="195"/>
      <c r="G100" s="195"/>
      <c r="H100" s="195"/>
      <c r="I100" s="196">
        <f>Q221</f>
        <v>0</v>
      </c>
      <c r="J100" s="196">
        <f>R221</f>
        <v>0</v>
      </c>
      <c r="K100" s="196">
        <f>K221</f>
        <v>0</v>
      </c>
      <c r="L100" s="193"/>
      <c r="M100" s="197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2" customFormat="1" ht="21.84" customHeight="1">
      <c r="A101" s="38"/>
      <c r="B101" s="39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69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s="2" customFormat="1" ht="6.96" customHeight="1">
      <c r="A102" s="38"/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69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3" s="2" customFormat="1" ht="29.28" customHeight="1">
      <c r="A103" s="38"/>
      <c r="B103" s="39"/>
      <c r="C103" s="191" t="s">
        <v>134</v>
      </c>
      <c r="D103" s="40"/>
      <c r="E103" s="40"/>
      <c r="F103" s="40"/>
      <c r="G103" s="40"/>
      <c r="H103" s="40"/>
      <c r="I103" s="40"/>
      <c r="J103" s="40"/>
      <c r="K103" s="204">
        <f>ROUND(K104 + K105 + K106 + K107 + K108 + K109,2)</f>
        <v>0</v>
      </c>
      <c r="L103" s="40"/>
      <c r="M103" s="69"/>
      <c r="O103" s="205" t="s">
        <v>39</v>
      </c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4" s="2" customFormat="1" ht="18" customHeight="1">
      <c r="A104" s="38"/>
      <c r="B104" s="39"/>
      <c r="C104" s="40"/>
      <c r="D104" s="206" t="s">
        <v>135</v>
      </c>
      <c r="E104" s="207"/>
      <c r="F104" s="207"/>
      <c r="G104" s="40"/>
      <c r="H104" s="40"/>
      <c r="I104" s="40"/>
      <c r="J104" s="40"/>
      <c r="K104" s="208">
        <v>0</v>
      </c>
      <c r="L104" s="40"/>
      <c r="M104" s="209"/>
      <c r="N104" s="210"/>
      <c r="O104" s="211" t="s">
        <v>41</v>
      </c>
      <c r="P104" s="210"/>
      <c r="Q104" s="210"/>
      <c r="R104" s="210"/>
      <c r="S104" s="212"/>
      <c r="T104" s="212"/>
      <c r="U104" s="212"/>
      <c r="V104" s="212"/>
      <c r="W104" s="212"/>
      <c r="X104" s="212"/>
      <c r="Y104" s="212"/>
      <c r="Z104" s="212"/>
      <c r="AA104" s="212"/>
      <c r="AB104" s="212"/>
      <c r="AC104" s="212"/>
      <c r="AD104" s="212"/>
      <c r="AE104" s="212"/>
      <c r="AF104" s="210"/>
      <c r="AG104" s="210"/>
      <c r="AH104" s="210"/>
      <c r="AI104" s="210"/>
      <c r="AJ104" s="210"/>
      <c r="AK104" s="210"/>
      <c r="AL104" s="210"/>
      <c r="AM104" s="210"/>
      <c r="AN104" s="210"/>
      <c r="AO104" s="210"/>
      <c r="AP104" s="210"/>
      <c r="AQ104" s="210"/>
      <c r="AR104" s="210"/>
      <c r="AS104" s="210"/>
      <c r="AT104" s="210"/>
      <c r="AU104" s="210"/>
      <c r="AV104" s="210"/>
      <c r="AW104" s="210"/>
      <c r="AX104" s="210"/>
      <c r="AY104" s="213" t="s">
        <v>136</v>
      </c>
      <c r="AZ104" s="210"/>
      <c r="BA104" s="210"/>
      <c r="BB104" s="210"/>
      <c r="BC104" s="210"/>
      <c r="BD104" s="210"/>
      <c r="BE104" s="214">
        <f>IF(O104="základná",K104,0)</f>
        <v>0</v>
      </c>
      <c r="BF104" s="214">
        <f>IF(O104="znížená",K104,0)</f>
        <v>0</v>
      </c>
      <c r="BG104" s="214">
        <f>IF(O104="zákl. prenesená",K104,0)</f>
        <v>0</v>
      </c>
      <c r="BH104" s="214">
        <f>IF(O104="zníž. prenesená",K104,0)</f>
        <v>0</v>
      </c>
      <c r="BI104" s="214">
        <f>IF(O104="nulová",K104,0)</f>
        <v>0</v>
      </c>
      <c r="BJ104" s="213" t="s">
        <v>137</v>
      </c>
      <c r="BK104" s="210"/>
      <c r="BL104" s="210"/>
      <c r="BM104" s="210"/>
    </row>
    <row r="105" s="2" customFormat="1" ht="18" customHeight="1">
      <c r="A105" s="38"/>
      <c r="B105" s="39"/>
      <c r="C105" s="40"/>
      <c r="D105" s="206" t="s">
        <v>138</v>
      </c>
      <c r="E105" s="207"/>
      <c r="F105" s="207"/>
      <c r="G105" s="40"/>
      <c r="H105" s="40"/>
      <c r="I105" s="40"/>
      <c r="J105" s="40"/>
      <c r="K105" s="208">
        <v>0</v>
      </c>
      <c r="L105" s="40"/>
      <c r="M105" s="209"/>
      <c r="N105" s="210"/>
      <c r="O105" s="211" t="s">
        <v>41</v>
      </c>
      <c r="P105" s="210"/>
      <c r="Q105" s="210"/>
      <c r="R105" s="210"/>
      <c r="S105" s="212"/>
      <c r="T105" s="212"/>
      <c r="U105" s="212"/>
      <c r="V105" s="212"/>
      <c r="W105" s="212"/>
      <c r="X105" s="212"/>
      <c r="Y105" s="212"/>
      <c r="Z105" s="212"/>
      <c r="AA105" s="212"/>
      <c r="AB105" s="212"/>
      <c r="AC105" s="212"/>
      <c r="AD105" s="212"/>
      <c r="AE105" s="212"/>
      <c r="AF105" s="210"/>
      <c r="AG105" s="210"/>
      <c r="AH105" s="210"/>
      <c r="AI105" s="210"/>
      <c r="AJ105" s="210"/>
      <c r="AK105" s="210"/>
      <c r="AL105" s="210"/>
      <c r="AM105" s="210"/>
      <c r="AN105" s="210"/>
      <c r="AO105" s="210"/>
      <c r="AP105" s="210"/>
      <c r="AQ105" s="210"/>
      <c r="AR105" s="210"/>
      <c r="AS105" s="210"/>
      <c r="AT105" s="210"/>
      <c r="AU105" s="210"/>
      <c r="AV105" s="210"/>
      <c r="AW105" s="210"/>
      <c r="AX105" s="210"/>
      <c r="AY105" s="213" t="s">
        <v>136</v>
      </c>
      <c r="AZ105" s="210"/>
      <c r="BA105" s="210"/>
      <c r="BB105" s="210"/>
      <c r="BC105" s="210"/>
      <c r="BD105" s="210"/>
      <c r="BE105" s="214">
        <f>IF(O105="základná",K105,0)</f>
        <v>0</v>
      </c>
      <c r="BF105" s="214">
        <f>IF(O105="znížená",K105,0)</f>
        <v>0</v>
      </c>
      <c r="BG105" s="214">
        <f>IF(O105="zákl. prenesená",K105,0)</f>
        <v>0</v>
      </c>
      <c r="BH105" s="214">
        <f>IF(O105="zníž. prenesená",K105,0)</f>
        <v>0</v>
      </c>
      <c r="BI105" s="214">
        <f>IF(O105="nulová",K105,0)</f>
        <v>0</v>
      </c>
      <c r="BJ105" s="213" t="s">
        <v>137</v>
      </c>
      <c r="BK105" s="210"/>
      <c r="BL105" s="210"/>
      <c r="BM105" s="210"/>
    </row>
    <row r="106" s="2" customFormat="1" ht="18" customHeight="1">
      <c r="A106" s="38"/>
      <c r="B106" s="39"/>
      <c r="C106" s="40"/>
      <c r="D106" s="206" t="s">
        <v>139</v>
      </c>
      <c r="E106" s="207"/>
      <c r="F106" s="207"/>
      <c r="G106" s="40"/>
      <c r="H106" s="40"/>
      <c r="I106" s="40"/>
      <c r="J106" s="40"/>
      <c r="K106" s="208">
        <v>0</v>
      </c>
      <c r="L106" s="40"/>
      <c r="M106" s="209"/>
      <c r="N106" s="210"/>
      <c r="O106" s="211" t="s">
        <v>41</v>
      </c>
      <c r="P106" s="210"/>
      <c r="Q106" s="210"/>
      <c r="R106" s="210"/>
      <c r="S106" s="212"/>
      <c r="T106" s="212"/>
      <c r="U106" s="212"/>
      <c r="V106" s="212"/>
      <c r="W106" s="212"/>
      <c r="X106" s="212"/>
      <c r="Y106" s="212"/>
      <c r="Z106" s="212"/>
      <c r="AA106" s="212"/>
      <c r="AB106" s="212"/>
      <c r="AC106" s="212"/>
      <c r="AD106" s="212"/>
      <c r="AE106" s="212"/>
      <c r="AF106" s="210"/>
      <c r="AG106" s="210"/>
      <c r="AH106" s="210"/>
      <c r="AI106" s="210"/>
      <c r="AJ106" s="210"/>
      <c r="AK106" s="210"/>
      <c r="AL106" s="210"/>
      <c r="AM106" s="210"/>
      <c r="AN106" s="210"/>
      <c r="AO106" s="210"/>
      <c r="AP106" s="210"/>
      <c r="AQ106" s="210"/>
      <c r="AR106" s="210"/>
      <c r="AS106" s="210"/>
      <c r="AT106" s="210"/>
      <c r="AU106" s="210"/>
      <c r="AV106" s="210"/>
      <c r="AW106" s="210"/>
      <c r="AX106" s="210"/>
      <c r="AY106" s="213" t="s">
        <v>136</v>
      </c>
      <c r="AZ106" s="210"/>
      <c r="BA106" s="210"/>
      <c r="BB106" s="210"/>
      <c r="BC106" s="210"/>
      <c r="BD106" s="210"/>
      <c r="BE106" s="214">
        <f>IF(O106="základná",K106,0)</f>
        <v>0</v>
      </c>
      <c r="BF106" s="214">
        <f>IF(O106="znížená",K106,0)</f>
        <v>0</v>
      </c>
      <c r="BG106" s="214">
        <f>IF(O106="zákl. prenesená",K106,0)</f>
        <v>0</v>
      </c>
      <c r="BH106" s="214">
        <f>IF(O106="zníž. prenesená",K106,0)</f>
        <v>0</v>
      </c>
      <c r="BI106" s="214">
        <f>IF(O106="nulová",K106,0)</f>
        <v>0</v>
      </c>
      <c r="BJ106" s="213" t="s">
        <v>137</v>
      </c>
      <c r="BK106" s="210"/>
      <c r="BL106" s="210"/>
      <c r="BM106" s="210"/>
    </row>
    <row r="107" s="2" customFormat="1" ht="18" customHeight="1">
      <c r="A107" s="38"/>
      <c r="B107" s="39"/>
      <c r="C107" s="40"/>
      <c r="D107" s="206" t="s">
        <v>140</v>
      </c>
      <c r="E107" s="207"/>
      <c r="F107" s="207"/>
      <c r="G107" s="40"/>
      <c r="H107" s="40"/>
      <c r="I107" s="40"/>
      <c r="J107" s="40"/>
      <c r="K107" s="208">
        <v>0</v>
      </c>
      <c r="L107" s="40"/>
      <c r="M107" s="209"/>
      <c r="N107" s="210"/>
      <c r="O107" s="211" t="s">
        <v>41</v>
      </c>
      <c r="P107" s="210"/>
      <c r="Q107" s="210"/>
      <c r="R107" s="210"/>
      <c r="S107" s="212"/>
      <c r="T107" s="212"/>
      <c r="U107" s="212"/>
      <c r="V107" s="212"/>
      <c r="W107" s="212"/>
      <c r="X107" s="212"/>
      <c r="Y107" s="212"/>
      <c r="Z107" s="212"/>
      <c r="AA107" s="212"/>
      <c r="AB107" s="212"/>
      <c r="AC107" s="212"/>
      <c r="AD107" s="212"/>
      <c r="AE107" s="212"/>
      <c r="AF107" s="210"/>
      <c r="AG107" s="210"/>
      <c r="AH107" s="210"/>
      <c r="AI107" s="210"/>
      <c r="AJ107" s="210"/>
      <c r="AK107" s="210"/>
      <c r="AL107" s="210"/>
      <c r="AM107" s="210"/>
      <c r="AN107" s="210"/>
      <c r="AO107" s="210"/>
      <c r="AP107" s="210"/>
      <c r="AQ107" s="210"/>
      <c r="AR107" s="210"/>
      <c r="AS107" s="210"/>
      <c r="AT107" s="210"/>
      <c r="AU107" s="210"/>
      <c r="AV107" s="210"/>
      <c r="AW107" s="210"/>
      <c r="AX107" s="210"/>
      <c r="AY107" s="213" t="s">
        <v>136</v>
      </c>
      <c r="AZ107" s="210"/>
      <c r="BA107" s="210"/>
      <c r="BB107" s="210"/>
      <c r="BC107" s="210"/>
      <c r="BD107" s="210"/>
      <c r="BE107" s="214">
        <f>IF(O107="základná",K107,0)</f>
        <v>0</v>
      </c>
      <c r="BF107" s="214">
        <f>IF(O107="znížená",K107,0)</f>
        <v>0</v>
      </c>
      <c r="BG107" s="214">
        <f>IF(O107="zákl. prenesená",K107,0)</f>
        <v>0</v>
      </c>
      <c r="BH107" s="214">
        <f>IF(O107="zníž. prenesená",K107,0)</f>
        <v>0</v>
      </c>
      <c r="BI107" s="214">
        <f>IF(O107="nulová",K107,0)</f>
        <v>0</v>
      </c>
      <c r="BJ107" s="213" t="s">
        <v>137</v>
      </c>
      <c r="BK107" s="210"/>
      <c r="BL107" s="210"/>
      <c r="BM107" s="210"/>
    </row>
    <row r="108" s="2" customFormat="1" ht="18" customHeight="1">
      <c r="A108" s="38"/>
      <c r="B108" s="39"/>
      <c r="C108" s="40"/>
      <c r="D108" s="206" t="s">
        <v>141</v>
      </c>
      <c r="E108" s="207"/>
      <c r="F108" s="207"/>
      <c r="G108" s="40"/>
      <c r="H108" s="40"/>
      <c r="I108" s="40"/>
      <c r="J108" s="40"/>
      <c r="K108" s="208">
        <v>0</v>
      </c>
      <c r="L108" s="40"/>
      <c r="M108" s="209"/>
      <c r="N108" s="210"/>
      <c r="O108" s="211" t="s">
        <v>41</v>
      </c>
      <c r="P108" s="210"/>
      <c r="Q108" s="210"/>
      <c r="R108" s="210"/>
      <c r="S108" s="212"/>
      <c r="T108" s="212"/>
      <c r="U108" s="212"/>
      <c r="V108" s="212"/>
      <c r="W108" s="212"/>
      <c r="X108" s="212"/>
      <c r="Y108" s="212"/>
      <c r="Z108" s="212"/>
      <c r="AA108" s="212"/>
      <c r="AB108" s="212"/>
      <c r="AC108" s="212"/>
      <c r="AD108" s="212"/>
      <c r="AE108" s="212"/>
      <c r="AF108" s="210"/>
      <c r="AG108" s="210"/>
      <c r="AH108" s="210"/>
      <c r="AI108" s="210"/>
      <c r="AJ108" s="210"/>
      <c r="AK108" s="210"/>
      <c r="AL108" s="210"/>
      <c r="AM108" s="210"/>
      <c r="AN108" s="210"/>
      <c r="AO108" s="210"/>
      <c r="AP108" s="210"/>
      <c r="AQ108" s="210"/>
      <c r="AR108" s="210"/>
      <c r="AS108" s="210"/>
      <c r="AT108" s="210"/>
      <c r="AU108" s="210"/>
      <c r="AV108" s="210"/>
      <c r="AW108" s="210"/>
      <c r="AX108" s="210"/>
      <c r="AY108" s="213" t="s">
        <v>136</v>
      </c>
      <c r="AZ108" s="210"/>
      <c r="BA108" s="210"/>
      <c r="BB108" s="210"/>
      <c r="BC108" s="210"/>
      <c r="BD108" s="210"/>
      <c r="BE108" s="214">
        <f>IF(O108="základná",K108,0)</f>
        <v>0</v>
      </c>
      <c r="BF108" s="214">
        <f>IF(O108="znížená",K108,0)</f>
        <v>0</v>
      </c>
      <c r="BG108" s="214">
        <f>IF(O108="zákl. prenesená",K108,0)</f>
        <v>0</v>
      </c>
      <c r="BH108" s="214">
        <f>IF(O108="zníž. prenesená",K108,0)</f>
        <v>0</v>
      </c>
      <c r="BI108" s="214">
        <f>IF(O108="nulová",K108,0)</f>
        <v>0</v>
      </c>
      <c r="BJ108" s="213" t="s">
        <v>137</v>
      </c>
      <c r="BK108" s="210"/>
      <c r="BL108" s="210"/>
      <c r="BM108" s="210"/>
    </row>
    <row r="109" s="2" customFormat="1" ht="18" customHeight="1">
      <c r="A109" s="38"/>
      <c r="B109" s="39"/>
      <c r="C109" s="40"/>
      <c r="D109" s="207" t="s">
        <v>142</v>
      </c>
      <c r="E109" s="40"/>
      <c r="F109" s="40"/>
      <c r="G109" s="40"/>
      <c r="H109" s="40"/>
      <c r="I109" s="40"/>
      <c r="J109" s="40"/>
      <c r="K109" s="208">
        <f>ROUND(K30*T109,2)</f>
        <v>0</v>
      </c>
      <c r="L109" s="40"/>
      <c r="M109" s="209"/>
      <c r="N109" s="210"/>
      <c r="O109" s="211" t="s">
        <v>41</v>
      </c>
      <c r="P109" s="210"/>
      <c r="Q109" s="210"/>
      <c r="R109" s="210"/>
      <c r="S109" s="212"/>
      <c r="T109" s="212"/>
      <c r="U109" s="212"/>
      <c r="V109" s="212"/>
      <c r="W109" s="212"/>
      <c r="X109" s="212"/>
      <c r="Y109" s="212"/>
      <c r="Z109" s="212"/>
      <c r="AA109" s="212"/>
      <c r="AB109" s="212"/>
      <c r="AC109" s="212"/>
      <c r="AD109" s="212"/>
      <c r="AE109" s="212"/>
      <c r="AF109" s="210"/>
      <c r="AG109" s="210"/>
      <c r="AH109" s="210"/>
      <c r="AI109" s="210"/>
      <c r="AJ109" s="210"/>
      <c r="AK109" s="210"/>
      <c r="AL109" s="210"/>
      <c r="AM109" s="210"/>
      <c r="AN109" s="210"/>
      <c r="AO109" s="210"/>
      <c r="AP109" s="210"/>
      <c r="AQ109" s="210"/>
      <c r="AR109" s="210"/>
      <c r="AS109" s="210"/>
      <c r="AT109" s="210"/>
      <c r="AU109" s="210"/>
      <c r="AV109" s="210"/>
      <c r="AW109" s="210"/>
      <c r="AX109" s="210"/>
      <c r="AY109" s="213" t="s">
        <v>143</v>
      </c>
      <c r="AZ109" s="210"/>
      <c r="BA109" s="210"/>
      <c r="BB109" s="210"/>
      <c r="BC109" s="210"/>
      <c r="BD109" s="210"/>
      <c r="BE109" s="214">
        <f>IF(O109="základná",K109,0)</f>
        <v>0</v>
      </c>
      <c r="BF109" s="214">
        <f>IF(O109="znížená",K109,0)</f>
        <v>0</v>
      </c>
      <c r="BG109" s="214">
        <f>IF(O109="zákl. prenesená",K109,0)</f>
        <v>0</v>
      </c>
      <c r="BH109" s="214">
        <f>IF(O109="zníž. prenesená",K109,0)</f>
        <v>0</v>
      </c>
      <c r="BI109" s="214">
        <f>IF(O109="nulová",K109,0)</f>
        <v>0</v>
      </c>
      <c r="BJ109" s="213" t="s">
        <v>137</v>
      </c>
      <c r="BK109" s="210"/>
      <c r="BL109" s="210"/>
      <c r="BM109" s="210"/>
    </row>
    <row r="110" s="2" customFormat="1">
      <c r="A110" s="38"/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69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29.28" customHeight="1">
      <c r="A111" s="38"/>
      <c r="B111" s="39"/>
      <c r="C111" s="215" t="s">
        <v>144</v>
      </c>
      <c r="D111" s="189"/>
      <c r="E111" s="189"/>
      <c r="F111" s="189"/>
      <c r="G111" s="189"/>
      <c r="H111" s="189"/>
      <c r="I111" s="189"/>
      <c r="J111" s="189"/>
      <c r="K111" s="216">
        <f>ROUND(K96+K103,2)</f>
        <v>0</v>
      </c>
      <c r="L111" s="189"/>
      <c r="M111" s="69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72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69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6" s="2" customFormat="1" ht="6.96" customHeight="1">
      <c r="A116" s="38"/>
      <c r="B116" s="74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69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24.96" customHeight="1">
      <c r="A117" s="38"/>
      <c r="B117" s="39"/>
      <c r="C117" s="23" t="s">
        <v>145</v>
      </c>
      <c r="D117" s="40"/>
      <c r="E117" s="40"/>
      <c r="F117" s="40"/>
      <c r="G117" s="40"/>
      <c r="H117" s="40"/>
      <c r="I117" s="40"/>
      <c r="J117" s="40"/>
      <c r="K117" s="40"/>
      <c r="L117" s="40"/>
      <c r="M117" s="69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69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15</v>
      </c>
      <c r="D119" s="40"/>
      <c r="E119" s="40"/>
      <c r="F119" s="40"/>
      <c r="G119" s="40"/>
      <c r="H119" s="40"/>
      <c r="I119" s="40"/>
      <c r="J119" s="40"/>
      <c r="K119" s="40"/>
      <c r="L119" s="40"/>
      <c r="M119" s="69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6.5" customHeight="1">
      <c r="A120" s="38"/>
      <c r="B120" s="39"/>
      <c r="C120" s="40"/>
      <c r="D120" s="40"/>
      <c r="E120" s="187" t="str">
        <f>E7</f>
        <v>Suhrnny vykaz-vymer SO 01 - marec 2025</v>
      </c>
      <c r="F120" s="32"/>
      <c r="G120" s="32"/>
      <c r="H120" s="32"/>
      <c r="I120" s="40"/>
      <c r="J120" s="40"/>
      <c r="K120" s="40"/>
      <c r="L120" s="40"/>
      <c r="M120" s="69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2" customHeight="1">
      <c r="A121" s="38"/>
      <c r="B121" s="39"/>
      <c r="C121" s="32" t="s">
        <v>99</v>
      </c>
      <c r="D121" s="40"/>
      <c r="E121" s="40"/>
      <c r="F121" s="40"/>
      <c r="G121" s="40"/>
      <c r="H121" s="40"/>
      <c r="I121" s="40"/>
      <c r="J121" s="40"/>
      <c r="K121" s="40"/>
      <c r="L121" s="40"/>
      <c r="M121" s="69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6.5" customHeight="1">
      <c r="A122" s="38"/>
      <c r="B122" s="39"/>
      <c r="C122" s="40"/>
      <c r="D122" s="40"/>
      <c r="E122" s="82" t="str">
        <f>E9</f>
        <v>ELI - Elektroinstalacia a osvetlenie</v>
      </c>
      <c r="F122" s="40"/>
      <c r="G122" s="40"/>
      <c r="H122" s="40"/>
      <c r="I122" s="40"/>
      <c r="J122" s="40"/>
      <c r="K122" s="40"/>
      <c r="L122" s="40"/>
      <c r="M122" s="69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6.96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69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2" customHeight="1">
      <c r="A124" s="38"/>
      <c r="B124" s="39"/>
      <c r="C124" s="32" t="s">
        <v>19</v>
      </c>
      <c r="D124" s="40"/>
      <c r="E124" s="40"/>
      <c r="F124" s="27" t="str">
        <f>F12</f>
        <v>Poltár, Rovňany</v>
      </c>
      <c r="G124" s="40"/>
      <c r="H124" s="40"/>
      <c r="I124" s="32" t="s">
        <v>21</v>
      </c>
      <c r="J124" s="85" t="str">
        <f>IF(J12="","",J12)</f>
        <v>1. 3. 2025</v>
      </c>
      <c r="K124" s="40"/>
      <c r="L124" s="40"/>
      <c r="M124" s="69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6.96" customHeight="1">
      <c r="A125" s="38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69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40.05" customHeight="1">
      <c r="A126" s="38"/>
      <c r="B126" s="39"/>
      <c r="C126" s="32" t="s">
        <v>23</v>
      </c>
      <c r="D126" s="40"/>
      <c r="E126" s="40"/>
      <c r="F126" s="27" t="str">
        <f>E15</f>
        <v>Banskobystrický samosprávny kraj</v>
      </c>
      <c r="G126" s="40"/>
      <c r="H126" s="40"/>
      <c r="I126" s="32" t="s">
        <v>29</v>
      </c>
      <c r="J126" s="36" t="str">
        <f>E21</f>
        <v>D&amp;T Solutions, s.r.o., Magnezitárska 2/A, Košice</v>
      </c>
      <c r="K126" s="40"/>
      <c r="L126" s="40"/>
      <c r="M126" s="69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15.15" customHeight="1">
      <c r="A127" s="38"/>
      <c r="B127" s="39"/>
      <c r="C127" s="32" t="s">
        <v>27</v>
      </c>
      <c r="D127" s="40"/>
      <c r="E127" s="40"/>
      <c r="F127" s="27" t="str">
        <f>IF(E18="","",E18)</f>
        <v>Vyplň údaj</v>
      </c>
      <c r="G127" s="40"/>
      <c r="H127" s="40"/>
      <c r="I127" s="32" t="s">
        <v>32</v>
      </c>
      <c r="J127" s="36" t="str">
        <f>E24</f>
        <v xml:space="preserve"> </v>
      </c>
      <c r="K127" s="40"/>
      <c r="L127" s="40"/>
      <c r="M127" s="69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10.32" customHeight="1">
      <c r="A128" s="38"/>
      <c r="B128" s="39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69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11" customFormat="1" ht="29.28" customHeight="1">
      <c r="A129" s="217"/>
      <c r="B129" s="218"/>
      <c r="C129" s="219" t="s">
        <v>146</v>
      </c>
      <c r="D129" s="220" t="s">
        <v>60</v>
      </c>
      <c r="E129" s="220" t="s">
        <v>56</v>
      </c>
      <c r="F129" s="220" t="s">
        <v>57</v>
      </c>
      <c r="G129" s="220" t="s">
        <v>147</v>
      </c>
      <c r="H129" s="220" t="s">
        <v>148</v>
      </c>
      <c r="I129" s="220" t="s">
        <v>149</v>
      </c>
      <c r="J129" s="220" t="s">
        <v>150</v>
      </c>
      <c r="K129" s="221" t="s">
        <v>109</v>
      </c>
      <c r="L129" s="222" t="s">
        <v>151</v>
      </c>
      <c r="M129" s="223"/>
      <c r="N129" s="106" t="s">
        <v>1</v>
      </c>
      <c r="O129" s="107" t="s">
        <v>39</v>
      </c>
      <c r="P129" s="107" t="s">
        <v>152</v>
      </c>
      <c r="Q129" s="107" t="s">
        <v>153</v>
      </c>
      <c r="R129" s="107" t="s">
        <v>154</v>
      </c>
      <c r="S129" s="107" t="s">
        <v>155</v>
      </c>
      <c r="T129" s="107" t="s">
        <v>156</v>
      </c>
      <c r="U129" s="107" t="s">
        <v>157</v>
      </c>
      <c r="V129" s="107" t="s">
        <v>158</v>
      </c>
      <c r="W129" s="107" t="s">
        <v>159</v>
      </c>
      <c r="X129" s="108" t="s">
        <v>160</v>
      </c>
      <c r="Y129" s="217"/>
      <c r="Z129" s="217"/>
      <c r="AA129" s="217"/>
      <c r="AB129" s="217"/>
      <c r="AC129" s="217"/>
      <c r="AD129" s="217"/>
      <c r="AE129" s="217"/>
    </row>
    <row r="130" s="2" customFormat="1" ht="22.8" customHeight="1">
      <c r="A130" s="38"/>
      <c r="B130" s="39"/>
      <c r="C130" s="113" t="s">
        <v>101</v>
      </c>
      <c r="D130" s="40"/>
      <c r="E130" s="40"/>
      <c r="F130" s="40"/>
      <c r="G130" s="40"/>
      <c r="H130" s="40"/>
      <c r="I130" s="40"/>
      <c r="J130" s="40"/>
      <c r="K130" s="224">
        <f>BK130</f>
        <v>0</v>
      </c>
      <c r="L130" s="40"/>
      <c r="M130" s="44"/>
      <c r="N130" s="109"/>
      <c r="O130" s="225"/>
      <c r="P130" s="110"/>
      <c r="Q130" s="226">
        <f>Q131+Q170+Q210+Q221</f>
        <v>0</v>
      </c>
      <c r="R130" s="226">
        <f>R131+R170+R210+R221</f>
        <v>0</v>
      </c>
      <c r="S130" s="110"/>
      <c r="T130" s="227">
        <f>T131+T170+T210+T221</f>
        <v>0</v>
      </c>
      <c r="U130" s="110"/>
      <c r="V130" s="227">
        <f>V131+V170+V210+V221</f>
        <v>0</v>
      </c>
      <c r="W130" s="110"/>
      <c r="X130" s="228">
        <f>X131+X170+X210+X221</f>
        <v>0</v>
      </c>
      <c r="Y130" s="38"/>
      <c r="Z130" s="38"/>
      <c r="AA130" s="38"/>
      <c r="AB130" s="38"/>
      <c r="AC130" s="38"/>
      <c r="AD130" s="38"/>
      <c r="AE130" s="38"/>
      <c r="AT130" s="17" t="s">
        <v>76</v>
      </c>
      <c r="AU130" s="17" t="s">
        <v>111</v>
      </c>
      <c r="BK130" s="229">
        <f>BK131+BK170+BK210+BK221</f>
        <v>0</v>
      </c>
    </row>
    <row r="131" s="12" customFormat="1" ht="25.92" customHeight="1">
      <c r="A131" s="12"/>
      <c r="B131" s="230"/>
      <c r="C131" s="231"/>
      <c r="D131" s="232" t="s">
        <v>76</v>
      </c>
      <c r="E131" s="233" t="s">
        <v>1179</v>
      </c>
      <c r="F131" s="233" t="s">
        <v>1180</v>
      </c>
      <c r="G131" s="231"/>
      <c r="H131" s="231"/>
      <c r="I131" s="234"/>
      <c r="J131" s="234"/>
      <c r="K131" s="235">
        <f>BK131</f>
        <v>0</v>
      </c>
      <c r="L131" s="231"/>
      <c r="M131" s="236"/>
      <c r="N131" s="237"/>
      <c r="O131" s="238"/>
      <c r="P131" s="238"/>
      <c r="Q131" s="239">
        <f>SUM(Q132:Q169)</f>
        <v>0</v>
      </c>
      <c r="R131" s="239">
        <f>SUM(R132:R169)</f>
        <v>0</v>
      </c>
      <c r="S131" s="238"/>
      <c r="T131" s="240">
        <f>SUM(T132:T169)</f>
        <v>0</v>
      </c>
      <c r="U131" s="238"/>
      <c r="V131" s="240">
        <f>SUM(V132:V169)</f>
        <v>0</v>
      </c>
      <c r="W131" s="238"/>
      <c r="X131" s="241">
        <f>SUM(X132:X169)</f>
        <v>0</v>
      </c>
      <c r="Y131" s="12"/>
      <c r="Z131" s="12"/>
      <c r="AA131" s="12"/>
      <c r="AB131" s="12"/>
      <c r="AC131" s="12"/>
      <c r="AD131" s="12"/>
      <c r="AE131" s="12"/>
      <c r="AR131" s="242" t="s">
        <v>85</v>
      </c>
      <c r="AT131" s="243" t="s">
        <v>76</v>
      </c>
      <c r="AU131" s="243" t="s">
        <v>77</v>
      </c>
      <c r="AY131" s="242" t="s">
        <v>163</v>
      </c>
      <c r="BK131" s="244">
        <f>SUM(BK132:BK169)</f>
        <v>0</v>
      </c>
    </row>
    <row r="132" s="2" customFormat="1" ht="21.75" customHeight="1">
      <c r="A132" s="38"/>
      <c r="B132" s="39"/>
      <c r="C132" s="295" t="s">
        <v>85</v>
      </c>
      <c r="D132" s="295" t="s">
        <v>466</v>
      </c>
      <c r="E132" s="296" t="s">
        <v>1181</v>
      </c>
      <c r="F132" s="297" t="s">
        <v>1182</v>
      </c>
      <c r="G132" s="298" t="s">
        <v>234</v>
      </c>
      <c r="H132" s="299">
        <v>118</v>
      </c>
      <c r="I132" s="300"/>
      <c r="J132" s="301"/>
      <c r="K132" s="299">
        <f>ROUND(P132*H132,3)</f>
        <v>0</v>
      </c>
      <c r="L132" s="301"/>
      <c r="M132" s="302"/>
      <c r="N132" s="303" t="s">
        <v>1</v>
      </c>
      <c r="O132" s="255" t="s">
        <v>41</v>
      </c>
      <c r="P132" s="256">
        <f>I132+J132</f>
        <v>0</v>
      </c>
      <c r="Q132" s="256">
        <f>ROUND(I132*H132,3)</f>
        <v>0</v>
      </c>
      <c r="R132" s="256">
        <f>ROUND(J132*H132,3)</f>
        <v>0</v>
      </c>
      <c r="S132" s="97"/>
      <c r="T132" s="257">
        <f>S132*H132</f>
        <v>0</v>
      </c>
      <c r="U132" s="257">
        <v>0</v>
      </c>
      <c r="V132" s="257">
        <f>U132*H132</f>
        <v>0</v>
      </c>
      <c r="W132" s="257">
        <v>0</v>
      </c>
      <c r="X132" s="258">
        <f>W132*H132</f>
        <v>0</v>
      </c>
      <c r="Y132" s="38"/>
      <c r="Z132" s="38"/>
      <c r="AA132" s="38"/>
      <c r="AB132" s="38"/>
      <c r="AC132" s="38"/>
      <c r="AD132" s="38"/>
      <c r="AE132" s="38"/>
      <c r="AR132" s="259" t="s">
        <v>182</v>
      </c>
      <c r="AT132" s="259" t="s">
        <v>466</v>
      </c>
      <c r="AU132" s="259" t="s">
        <v>85</v>
      </c>
      <c r="AY132" s="17" t="s">
        <v>163</v>
      </c>
      <c r="BE132" s="260">
        <f>IF(O132="základná",K132,0)</f>
        <v>0</v>
      </c>
      <c r="BF132" s="260">
        <f>IF(O132="znížená",K132,0)</f>
        <v>0</v>
      </c>
      <c r="BG132" s="260">
        <f>IF(O132="zákl. prenesená",K132,0)</f>
        <v>0</v>
      </c>
      <c r="BH132" s="260">
        <f>IF(O132="zníž. prenesená",K132,0)</f>
        <v>0</v>
      </c>
      <c r="BI132" s="260">
        <f>IF(O132="nulová",K132,0)</f>
        <v>0</v>
      </c>
      <c r="BJ132" s="17" t="s">
        <v>137</v>
      </c>
      <c r="BK132" s="261">
        <f>ROUND(P132*H132,3)</f>
        <v>0</v>
      </c>
      <c r="BL132" s="17" t="s">
        <v>169</v>
      </c>
      <c r="BM132" s="259" t="s">
        <v>137</v>
      </c>
    </row>
    <row r="133" s="2" customFormat="1" ht="24.15" customHeight="1">
      <c r="A133" s="38"/>
      <c r="B133" s="39"/>
      <c r="C133" s="295" t="s">
        <v>137</v>
      </c>
      <c r="D133" s="295" t="s">
        <v>466</v>
      </c>
      <c r="E133" s="296" t="s">
        <v>1183</v>
      </c>
      <c r="F133" s="297" t="s">
        <v>1184</v>
      </c>
      <c r="G133" s="298" t="s">
        <v>234</v>
      </c>
      <c r="H133" s="299">
        <v>51</v>
      </c>
      <c r="I133" s="300"/>
      <c r="J133" s="301"/>
      <c r="K133" s="299">
        <f>ROUND(P133*H133,3)</f>
        <v>0</v>
      </c>
      <c r="L133" s="301"/>
      <c r="M133" s="302"/>
      <c r="N133" s="303" t="s">
        <v>1</v>
      </c>
      <c r="O133" s="255" t="s">
        <v>41</v>
      </c>
      <c r="P133" s="256">
        <f>I133+J133</f>
        <v>0</v>
      </c>
      <c r="Q133" s="256">
        <f>ROUND(I133*H133,3)</f>
        <v>0</v>
      </c>
      <c r="R133" s="256">
        <f>ROUND(J133*H133,3)</f>
        <v>0</v>
      </c>
      <c r="S133" s="97"/>
      <c r="T133" s="257">
        <f>S133*H133</f>
        <v>0</v>
      </c>
      <c r="U133" s="257">
        <v>0</v>
      </c>
      <c r="V133" s="257">
        <f>U133*H133</f>
        <v>0</v>
      </c>
      <c r="W133" s="257">
        <v>0</v>
      </c>
      <c r="X133" s="258">
        <f>W133*H133</f>
        <v>0</v>
      </c>
      <c r="Y133" s="38"/>
      <c r="Z133" s="38"/>
      <c r="AA133" s="38"/>
      <c r="AB133" s="38"/>
      <c r="AC133" s="38"/>
      <c r="AD133" s="38"/>
      <c r="AE133" s="38"/>
      <c r="AR133" s="259" t="s">
        <v>182</v>
      </c>
      <c r="AT133" s="259" t="s">
        <v>466</v>
      </c>
      <c r="AU133" s="259" t="s">
        <v>85</v>
      </c>
      <c r="AY133" s="17" t="s">
        <v>163</v>
      </c>
      <c r="BE133" s="260">
        <f>IF(O133="základná",K133,0)</f>
        <v>0</v>
      </c>
      <c r="BF133" s="260">
        <f>IF(O133="znížená",K133,0)</f>
        <v>0</v>
      </c>
      <c r="BG133" s="260">
        <f>IF(O133="zákl. prenesená",K133,0)</f>
        <v>0</v>
      </c>
      <c r="BH133" s="260">
        <f>IF(O133="zníž. prenesená",K133,0)</f>
        <v>0</v>
      </c>
      <c r="BI133" s="260">
        <f>IF(O133="nulová",K133,0)</f>
        <v>0</v>
      </c>
      <c r="BJ133" s="17" t="s">
        <v>137</v>
      </c>
      <c r="BK133" s="261">
        <f>ROUND(P133*H133,3)</f>
        <v>0</v>
      </c>
      <c r="BL133" s="17" t="s">
        <v>169</v>
      </c>
      <c r="BM133" s="259" t="s">
        <v>169</v>
      </c>
    </row>
    <row r="134" s="2" customFormat="1" ht="16.5" customHeight="1">
      <c r="A134" s="38"/>
      <c r="B134" s="39"/>
      <c r="C134" s="295" t="s">
        <v>176</v>
      </c>
      <c r="D134" s="295" t="s">
        <v>466</v>
      </c>
      <c r="E134" s="296" t="s">
        <v>1185</v>
      </c>
      <c r="F134" s="297" t="s">
        <v>1186</v>
      </c>
      <c r="G134" s="298" t="s">
        <v>234</v>
      </c>
      <c r="H134" s="299">
        <v>31</v>
      </c>
      <c r="I134" s="300"/>
      <c r="J134" s="301"/>
      <c r="K134" s="299">
        <f>ROUND(P134*H134,3)</f>
        <v>0</v>
      </c>
      <c r="L134" s="301"/>
      <c r="M134" s="302"/>
      <c r="N134" s="303" t="s">
        <v>1</v>
      </c>
      <c r="O134" s="255" t="s">
        <v>41</v>
      </c>
      <c r="P134" s="256">
        <f>I134+J134</f>
        <v>0</v>
      </c>
      <c r="Q134" s="256">
        <f>ROUND(I134*H134,3)</f>
        <v>0</v>
      </c>
      <c r="R134" s="256">
        <f>ROUND(J134*H134,3)</f>
        <v>0</v>
      </c>
      <c r="S134" s="97"/>
      <c r="T134" s="257">
        <f>S134*H134</f>
        <v>0</v>
      </c>
      <c r="U134" s="257">
        <v>0</v>
      </c>
      <c r="V134" s="257">
        <f>U134*H134</f>
        <v>0</v>
      </c>
      <c r="W134" s="257">
        <v>0</v>
      </c>
      <c r="X134" s="258">
        <f>W134*H134</f>
        <v>0</v>
      </c>
      <c r="Y134" s="38"/>
      <c r="Z134" s="38"/>
      <c r="AA134" s="38"/>
      <c r="AB134" s="38"/>
      <c r="AC134" s="38"/>
      <c r="AD134" s="38"/>
      <c r="AE134" s="38"/>
      <c r="AR134" s="259" t="s">
        <v>182</v>
      </c>
      <c r="AT134" s="259" t="s">
        <v>466</v>
      </c>
      <c r="AU134" s="259" t="s">
        <v>85</v>
      </c>
      <c r="AY134" s="17" t="s">
        <v>163</v>
      </c>
      <c r="BE134" s="260">
        <f>IF(O134="základná",K134,0)</f>
        <v>0</v>
      </c>
      <c r="BF134" s="260">
        <f>IF(O134="znížená",K134,0)</f>
        <v>0</v>
      </c>
      <c r="BG134" s="260">
        <f>IF(O134="zákl. prenesená",K134,0)</f>
        <v>0</v>
      </c>
      <c r="BH134" s="260">
        <f>IF(O134="zníž. prenesená",K134,0)</f>
        <v>0</v>
      </c>
      <c r="BI134" s="260">
        <f>IF(O134="nulová",K134,0)</f>
        <v>0</v>
      </c>
      <c r="BJ134" s="17" t="s">
        <v>137</v>
      </c>
      <c r="BK134" s="261">
        <f>ROUND(P134*H134,3)</f>
        <v>0</v>
      </c>
      <c r="BL134" s="17" t="s">
        <v>169</v>
      </c>
      <c r="BM134" s="259" t="s">
        <v>179</v>
      </c>
    </row>
    <row r="135" s="2" customFormat="1" ht="16.5" customHeight="1">
      <c r="A135" s="38"/>
      <c r="B135" s="39"/>
      <c r="C135" s="295" t="s">
        <v>169</v>
      </c>
      <c r="D135" s="295" t="s">
        <v>466</v>
      </c>
      <c r="E135" s="296" t="s">
        <v>1187</v>
      </c>
      <c r="F135" s="297" t="s">
        <v>1188</v>
      </c>
      <c r="G135" s="298" t="s">
        <v>234</v>
      </c>
      <c r="H135" s="299">
        <v>1</v>
      </c>
      <c r="I135" s="300"/>
      <c r="J135" s="301"/>
      <c r="K135" s="299">
        <f>ROUND(P135*H135,3)</f>
        <v>0</v>
      </c>
      <c r="L135" s="301"/>
      <c r="M135" s="302"/>
      <c r="N135" s="303" t="s">
        <v>1</v>
      </c>
      <c r="O135" s="255" t="s">
        <v>41</v>
      </c>
      <c r="P135" s="256">
        <f>I135+J135</f>
        <v>0</v>
      </c>
      <c r="Q135" s="256">
        <f>ROUND(I135*H135,3)</f>
        <v>0</v>
      </c>
      <c r="R135" s="256">
        <f>ROUND(J135*H135,3)</f>
        <v>0</v>
      </c>
      <c r="S135" s="97"/>
      <c r="T135" s="257">
        <f>S135*H135</f>
        <v>0</v>
      </c>
      <c r="U135" s="257">
        <v>0</v>
      </c>
      <c r="V135" s="257">
        <f>U135*H135</f>
        <v>0</v>
      </c>
      <c r="W135" s="257">
        <v>0</v>
      </c>
      <c r="X135" s="258">
        <f>W135*H135</f>
        <v>0</v>
      </c>
      <c r="Y135" s="38"/>
      <c r="Z135" s="38"/>
      <c r="AA135" s="38"/>
      <c r="AB135" s="38"/>
      <c r="AC135" s="38"/>
      <c r="AD135" s="38"/>
      <c r="AE135" s="38"/>
      <c r="AR135" s="259" t="s">
        <v>182</v>
      </c>
      <c r="AT135" s="259" t="s">
        <v>466</v>
      </c>
      <c r="AU135" s="259" t="s">
        <v>85</v>
      </c>
      <c r="AY135" s="17" t="s">
        <v>163</v>
      </c>
      <c r="BE135" s="260">
        <f>IF(O135="základná",K135,0)</f>
        <v>0</v>
      </c>
      <c r="BF135" s="260">
        <f>IF(O135="znížená",K135,0)</f>
        <v>0</v>
      </c>
      <c r="BG135" s="260">
        <f>IF(O135="zákl. prenesená",K135,0)</f>
        <v>0</v>
      </c>
      <c r="BH135" s="260">
        <f>IF(O135="zníž. prenesená",K135,0)</f>
        <v>0</v>
      </c>
      <c r="BI135" s="260">
        <f>IF(O135="nulová",K135,0)</f>
        <v>0</v>
      </c>
      <c r="BJ135" s="17" t="s">
        <v>137</v>
      </c>
      <c r="BK135" s="261">
        <f>ROUND(P135*H135,3)</f>
        <v>0</v>
      </c>
      <c r="BL135" s="17" t="s">
        <v>169</v>
      </c>
      <c r="BM135" s="259" t="s">
        <v>182</v>
      </c>
    </row>
    <row r="136" s="2" customFormat="1" ht="16.5" customHeight="1">
      <c r="A136" s="38"/>
      <c r="B136" s="39"/>
      <c r="C136" s="247" t="s">
        <v>183</v>
      </c>
      <c r="D136" s="247" t="s">
        <v>165</v>
      </c>
      <c r="E136" s="248" t="s">
        <v>1189</v>
      </c>
      <c r="F136" s="249" t="s">
        <v>1190</v>
      </c>
      <c r="G136" s="250" t="s">
        <v>234</v>
      </c>
      <c r="H136" s="251">
        <v>201</v>
      </c>
      <c r="I136" s="252"/>
      <c r="J136" s="252"/>
      <c r="K136" s="251">
        <f>ROUND(P136*H136,3)</f>
        <v>0</v>
      </c>
      <c r="L136" s="253"/>
      <c r="M136" s="44"/>
      <c r="N136" s="254" t="s">
        <v>1</v>
      </c>
      <c r="O136" s="255" t="s">
        <v>41</v>
      </c>
      <c r="P136" s="256">
        <f>I136+J136</f>
        <v>0</v>
      </c>
      <c r="Q136" s="256">
        <f>ROUND(I136*H136,3)</f>
        <v>0</v>
      </c>
      <c r="R136" s="256">
        <f>ROUND(J136*H136,3)</f>
        <v>0</v>
      </c>
      <c r="S136" s="97"/>
      <c r="T136" s="257">
        <f>S136*H136</f>
        <v>0</v>
      </c>
      <c r="U136" s="257">
        <v>0</v>
      </c>
      <c r="V136" s="257">
        <f>U136*H136</f>
        <v>0</v>
      </c>
      <c r="W136" s="257">
        <v>0</v>
      </c>
      <c r="X136" s="258">
        <f>W136*H136</f>
        <v>0</v>
      </c>
      <c r="Y136" s="38"/>
      <c r="Z136" s="38"/>
      <c r="AA136" s="38"/>
      <c r="AB136" s="38"/>
      <c r="AC136" s="38"/>
      <c r="AD136" s="38"/>
      <c r="AE136" s="38"/>
      <c r="AR136" s="259" t="s">
        <v>169</v>
      </c>
      <c r="AT136" s="259" t="s">
        <v>165</v>
      </c>
      <c r="AU136" s="259" t="s">
        <v>85</v>
      </c>
      <c r="AY136" s="17" t="s">
        <v>163</v>
      </c>
      <c r="BE136" s="260">
        <f>IF(O136="základná",K136,0)</f>
        <v>0</v>
      </c>
      <c r="BF136" s="260">
        <f>IF(O136="znížená",K136,0)</f>
        <v>0</v>
      </c>
      <c r="BG136" s="260">
        <f>IF(O136="zákl. prenesená",K136,0)</f>
        <v>0</v>
      </c>
      <c r="BH136" s="260">
        <f>IF(O136="zníž. prenesená",K136,0)</f>
        <v>0</v>
      </c>
      <c r="BI136" s="260">
        <f>IF(O136="nulová",K136,0)</f>
        <v>0</v>
      </c>
      <c r="BJ136" s="17" t="s">
        <v>137</v>
      </c>
      <c r="BK136" s="261">
        <f>ROUND(P136*H136,3)</f>
        <v>0</v>
      </c>
      <c r="BL136" s="17" t="s">
        <v>169</v>
      </c>
      <c r="BM136" s="259" t="s">
        <v>186</v>
      </c>
    </row>
    <row r="137" s="2" customFormat="1" ht="24.15" customHeight="1">
      <c r="A137" s="38"/>
      <c r="B137" s="39"/>
      <c r="C137" s="247" t="s">
        <v>179</v>
      </c>
      <c r="D137" s="247" t="s">
        <v>165</v>
      </c>
      <c r="E137" s="248" t="s">
        <v>1191</v>
      </c>
      <c r="F137" s="249" t="s">
        <v>1192</v>
      </c>
      <c r="G137" s="250" t="s">
        <v>234</v>
      </c>
      <c r="H137" s="251">
        <v>23</v>
      </c>
      <c r="I137" s="252"/>
      <c r="J137" s="252"/>
      <c r="K137" s="251">
        <f>ROUND(P137*H137,3)</f>
        <v>0</v>
      </c>
      <c r="L137" s="253"/>
      <c r="M137" s="44"/>
      <c r="N137" s="254" t="s">
        <v>1</v>
      </c>
      <c r="O137" s="255" t="s">
        <v>41</v>
      </c>
      <c r="P137" s="256">
        <f>I137+J137</f>
        <v>0</v>
      </c>
      <c r="Q137" s="256">
        <f>ROUND(I137*H137,3)</f>
        <v>0</v>
      </c>
      <c r="R137" s="256">
        <f>ROUND(J137*H137,3)</f>
        <v>0</v>
      </c>
      <c r="S137" s="97"/>
      <c r="T137" s="257">
        <f>S137*H137</f>
        <v>0</v>
      </c>
      <c r="U137" s="257">
        <v>0</v>
      </c>
      <c r="V137" s="257">
        <f>U137*H137</f>
        <v>0</v>
      </c>
      <c r="W137" s="257">
        <v>0</v>
      </c>
      <c r="X137" s="258">
        <f>W137*H137</f>
        <v>0</v>
      </c>
      <c r="Y137" s="38"/>
      <c r="Z137" s="38"/>
      <c r="AA137" s="38"/>
      <c r="AB137" s="38"/>
      <c r="AC137" s="38"/>
      <c r="AD137" s="38"/>
      <c r="AE137" s="38"/>
      <c r="AR137" s="259" t="s">
        <v>169</v>
      </c>
      <c r="AT137" s="259" t="s">
        <v>165</v>
      </c>
      <c r="AU137" s="259" t="s">
        <v>85</v>
      </c>
      <c r="AY137" s="17" t="s">
        <v>163</v>
      </c>
      <c r="BE137" s="260">
        <f>IF(O137="základná",K137,0)</f>
        <v>0</v>
      </c>
      <c r="BF137" s="260">
        <f>IF(O137="znížená",K137,0)</f>
        <v>0</v>
      </c>
      <c r="BG137" s="260">
        <f>IF(O137="zákl. prenesená",K137,0)</f>
        <v>0</v>
      </c>
      <c r="BH137" s="260">
        <f>IF(O137="zníž. prenesená",K137,0)</f>
        <v>0</v>
      </c>
      <c r="BI137" s="260">
        <f>IF(O137="nulová",K137,0)</f>
        <v>0</v>
      </c>
      <c r="BJ137" s="17" t="s">
        <v>137</v>
      </c>
      <c r="BK137" s="261">
        <f>ROUND(P137*H137,3)</f>
        <v>0</v>
      </c>
      <c r="BL137" s="17" t="s">
        <v>169</v>
      </c>
      <c r="BM137" s="259" t="s">
        <v>196</v>
      </c>
    </row>
    <row r="138" s="2" customFormat="1" ht="16.5" customHeight="1">
      <c r="A138" s="38"/>
      <c r="B138" s="39"/>
      <c r="C138" s="295" t="s">
        <v>199</v>
      </c>
      <c r="D138" s="295" t="s">
        <v>466</v>
      </c>
      <c r="E138" s="296" t="s">
        <v>1193</v>
      </c>
      <c r="F138" s="297" t="s">
        <v>1194</v>
      </c>
      <c r="G138" s="298" t="s">
        <v>234</v>
      </c>
      <c r="H138" s="299">
        <v>2</v>
      </c>
      <c r="I138" s="300"/>
      <c r="J138" s="301"/>
      <c r="K138" s="299">
        <f>ROUND(P138*H138,3)</f>
        <v>0</v>
      </c>
      <c r="L138" s="301"/>
      <c r="M138" s="302"/>
      <c r="N138" s="303" t="s">
        <v>1</v>
      </c>
      <c r="O138" s="255" t="s">
        <v>41</v>
      </c>
      <c r="P138" s="256">
        <f>I138+J138</f>
        <v>0</v>
      </c>
      <c r="Q138" s="256">
        <f>ROUND(I138*H138,3)</f>
        <v>0</v>
      </c>
      <c r="R138" s="256">
        <f>ROUND(J138*H138,3)</f>
        <v>0</v>
      </c>
      <c r="S138" s="97"/>
      <c r="T138" s="257">
        <f>S138*H138</f>
        <v>0</v>
      </c>
      <c r="U138" s="257">
        <v>0</v>
      </c>
      <c r="V138" s="257">
        <f>U138*H138</f>
        <v>0</v>
      </c>
      <c r="W138" s="257">
        <v>0</v>
      </c>
      <c r="X138" s="258">
        <f>W138*H138</f>
        <v>0</v>
      </c>
      <c r="Y138" s="38"/>
      <c r="Z138" s="38"/>
      <c r="AA138" s="38"/>
      <c r="AB138" s="38"/>
      <c r="AC138" s="38"/>
      <c r="AD138" s="38"/>
      <c r="AE138" s="38"/>
      <c r="AR138" s="259" t="s">
        <v>182</v>
      </c>
      <c r="AT138" s="259" t="s">
        <v>466</v>
      </c>
      <c r="AU138" s="259" t="s">
        <v>85</v>
      </c>
      <c r="AY138" s="17" t="s">
        <v>163</v>
      </c>
      <c r="BE138" s="260">
        <f>IF(O138="základná",K138,0)</f>
        <v>0</v>
      </c>
      <c r="BF138" s="260">
        <f>IF(O138="znížená",K138,0)</f>
        <v>0</v>
      </c>
      <c r="BG138" s="260">
        <f>IF(O138="zákl. prenesená",K138,0)</f>
        <v>0</v>
      </c>
      <c r="BH138" s="260">
        <f>IF(O138="zníž. prenesená",K138,0)</f>
        <v>0</v>
      </c>
      <c r="BI138" s="260">
        <f>IF(O138="nulová",K138,0)</f>
        <v>0</v>
      </c>
      <c r="BJ138" s="17" t="s">
        <v>137</v>
      </c>
      <c r="BK138" s="261">
        <f>ROUND(P138*H138,3)</f>
        <v>0</v>
      </c>
      <c r="BL138" s="17" t="s">
        <v>169</v>
      </c>
      <c r="BM138" s="259" t="s">
        <v>202</v>
      </c>
    </row>
    <row r="139" s="2" customFormat="1" ht="24.15" customHeight="1">
      <c r="A139" s="38"/>
      <c r="B139" s="39"/>
      <c r="C139" s="295" t="s">
        <v>182</v>
      </c>
      <c r="D139" s="295" t="s">
        <v>466</v>
      </c>
      <c r="E139" s="296" t="s">
        <v>1195</v>
      </c>
      <c r="F139" s="297" t="s">
        <v>1196</v>
      </c>
      <c r="G139" s="298" t="s">
        <v>234</v>
      </c>
      <c r="H139" s="299">
        <v>21</v>
      </c>
      <c r="I139" s="300"/>
      <c r="J139" s="301"/>
      <c r="K139" s="299">
        <f>ROUND(P139*H139,3)</f>
        <v>0</v>
      </c>
      <c r="L139" s="301"/>
      <c r="M139" s="302"/>
      <c r="N139" s="303" t="s">
        <v>1</v>
      </c>
      <c r="O139" s="255" t="s">
        <v>41</v>
      </c>
      <c r="P139" s="256">
        <f>I139+J139</f>
        <v>0</v>
      </c>
      <c r="Q139" s="256">
        <f>ROUND(I139*H139,3)</f>
        <v>0</v>
      </c>
      <c r="R139" s="256">
        <f>ROUND(J139*H139,3)</f>
        <v>0</v>
      </c>
      <c r="S139" s="97"/>
      <c r="T139" s="257">
        <f>S139*H139</f>
        <v>0</v>
      </c>
      <c r="U139" s="257">
        <v>0</v>
      </c>
      <c r="V139" s="257">
        <f>U139*H139</f>
        <v>0</v>
      </c>
      <c r="W139" s="257">
        <v>0</v>
      </c>
      <c r="X139" s="258">
        <f>W139*H139</f>
        <v>0</v>
      </c>
      <c r="Y139" s="38"/>
      <c r="Z139" s="38"/>
      <c r="AA139" s="38"/>
      <c r="AB139" s="38"/>
      <c r="AC139" s="38"/>
      <c r="AD139" s="38"/>
      <c r="AE139" s="38"/>
      <c r="AR139" s="259" t="s">
        <v>182</v>
      </c>
      <c r="AT139" s="259" t="s">
        <v>466</v>
      </c>
      <c r="AU139" s="259" t="s">
        <v>85</v>
      </c>
      <c r="AY139" s="17" t="s">
        <v>163</v>
      </c>
      <c r="BE139" s="260">
        <f>IF(O139="základná",K139,0)</f>
        <v>0</v>
      </c>
      <c r="BF139" s="260">
        <f>IF(O139="znížená",K139,0)</f>
        <v>0</v>
      </c>
      <c r="BG139" s="260">
        <f>IF(O139="zákl. prenesená",K139,0)</f>
        <v>0</v>
      </c>
      <c r="BH139" s="260">
        <f>IF(O139="zníž. prenesená",K139,0)</f>
        <v>0</v>
      </c>
      <c r="BI139" s="260">
        <f>IF(O139="nulová",K139,0)</f>
        <v>0</v>
      </c>
      <c r="BJ139" s="17" t="s">
        <v>137</v>
      </c>
      <c r="BK139" s="261">
        <f>ROUND(P139*H139,3)</f>
        <v>0</v>
      </c>
      <c r="BL139" s="17" t="s">
        <v>169</v>
      </c>
      <c r="BM139" s="259" t="s">
        <v>206</v>
      </c>
    </row>
    <row r="140" s="2" customFormat="1" ht="24.15" customHeight="1">
      <c r="A140" s="38"/>
      <c r="B140" s="39"/>
      <c r="C140" s="247" t="s">
        <v>210</v>
      </c>
      <c r="D140" s="247" t="s">
        <v>165</v>
      </c>
      <c r="E140" s="248" t="s">
        <v>1197</v>
      </c>
      <c r="F140" s="249" t="s">
        <v>1198</v>
      </c>
      <c r="G140" s="250" t="s">
        <v>234</v>
      </c>
      <c r="H140" s="251">
        <v>26</v>
      </c>
      <c r="I140" s="252"/>
      <c r="J140" s="252"/>
      <c r="K140" s="251">
        <f>ROUND(P140*H140,3)</f>
        <v>0</v>
      </c>
      <c r="L140" s="253"/>
      <c r="M140" s="44"/>
      <c r="N140" s="254" t="s">
        <v>1</v>
      </c>
      <c r="O140" s="255" t="s">
        <v>41</v>
      </c>
      <c r="P140" s="256">
        <f>I140+J140</f>
        <v>0</v>
      </c>
      <c r="Q140" s="256">
        <f>ROUND(I140*H140,3)</f>
        <v>0</v>
      </c>
      <c r="R140" s="256">
        <f>ROUND(J140*H140,3)</f>
        <v>0</v>
      </c>
      <c r="S140" s="97"/>
      <c r="T140" s="257">
        <f>S140*H140</f>
        <v>0</v>
      </c>
      <c r="U140" s="257">
        <v>0</v>
      </c>
      <c r="V140" s="257">
        <f>U140*H140</f>
        <v>0</v>
      </c>
      <c r="W140" s="257">
        <v>0</v>
      </c>
      <c r="X140" s="258">
        <f>W140*H140</f>
        <v>0</v>
      </c>
      <c r="Y140" s="38"/>
      <c r="Z140" s="38"/>
      <c r="AA140" s="38"/>
      <c r="AB140" s="38"/>
      <c r="AC140" s="38"/>
      <c r="AD140" s="38"/>
      <c r="AE140" s="38"/>
      <c r="AR140" s="259" t="s">
        <v>169</v>
      </c>
      <c r="AT140" s="259" t="s">
        <v>165</v>
      </c>
      <c r="AU140" s="259" t="s">
        <v>85</v>
      </c>
      <c r="AY140" s="17" t="s">
        <v>163</v>
      </c>
      <c r="BE140" s="260">
        <f>IF(O140="základná",K140,0)</f>
        <v>0</v>
      </c>
      <c r="BF140" s="260">
        <f>IF(O140="znížená",K140,0)</f>
        <v>0</v>
      </c>
      <c r="BG140" s="260">
        <f>IF(O140="zákl. prenesená",K140,0)</f>
        <v>0</v>
      </c>
      <c r="BH140" s="260">
        <f>IF(O140="zníž. prenesená",K140,0)</f>
        <v>0</v>
      </c>
      <c r="BI140" s="260">
        <f>IF(O140="nulová",K140,0)</f>
        <v>0</v>
      </c>
      <c r="BJ140" s="17" t="s">
        <v>137</v>
      </c>
      <c r="BK140" s="261">
        <f>ROUND(P140*H140,3)</f>
        <v>0</v>
      </c>
      <c r="BL140" s="17" t="s">
        <v>169</v>
      </c>
      <c r="BM140" s="259" t="s">
        <v>214</v>
      </c>
    </row>
    <row r="141" s="2" customFormat="1" ht="16.5" customHeight="1">
      <c r="A141" s="38"/>
      <c r="B141" s="39"/>
      <c r="C141" s="295" t="s">
        <v>186</v>
      </c>
      <c r="D141" s="295" t="s">
        <v>466</v>
      </c>
      <c r="E141" s="296" t="s">
        <v>1199</v>
      </c>
      <c r="F141" s="297" t="s">
        <v>1200</v>
      </c>
      <c r="G141" s="298" t="s">
        <v>234</v>
      </c>
      <c r="H141" s="299">
        <v>26</v>
      </c>
      <c r="I141" s="300"/>
      <c r="J141" s="301"/>
      <c r="K141" s="299">
        <f>ROUND(P141*H141,3)</f>
        <v>0</v>
      </c>
      <c r="L141" s="301"/>
      <c r="M141" s="302"/>
      <c r="N141" s="303" t="s">
        <v>1</v>
      </c>
      <c r="O141" s="255" t="s">
        <v>41</v>
      </c>
      <c r="P141" s="256">
        <f>I141+J141</f>
        <v>0</v>
      </c>
      <c r="Q141" s="256">
        <f>ROUND(I141*H141,3)</f>
        <v>0</v>
      </c>
      <c r="R141" s="256">
        <f>ROUND(J141*H141,3)</f>
        <v>0</v>
      </c>
      <c r="S141" s="97"/>
      <c r="T141" s="257">
        <f>S141*H141</f>
        <v>0</v>
      </c>
      <c r="U141" s="257">
        <v>0</v>
      </c>
      <c r="V141" s="257">
        <f>U141*H141</f>
        <v>0</v>
      </c>
      <c r="W141" s="257">
        <v>0</v>
      </c>
      <c r="X141" s="258">
        <f>W141*H141</f>
        <v>0</v>
      </c>
      <c r="Y141" s="38"/>
      <c r="Z141" s="38"/>
      <c r="AA141" s="38"/>
      <c r="AB141" s="38"/>
      <c r="AC141" s="38"/>
      <c r="AD141" s="38"/>
      <c r="AE141" s="38"/>
      <c r="AR141" s="259" t="s">
        <v>182</v>
      </c>
      <c r="AT141" s="259" t="s">
        <v>466</v>
      </c>
      <c r="AU141" s="259" t="s">
        <v>85</v>
      </c>
      <c r="AY141" s="17" t="s">
        <v>163</v>
      </c>
      <c r="BE141" s="260">
        <f>IF(O141="základná",K141,0)</f>
        <v>0</v>
      </c>
      <c r="BF141" s="260">
        <f>IF(O141="znížená",K141,0)</f>
        <v>0</v>
      </c>
      <c r="BG141" s="260">
        <f>IF(O141="zákl. prenesená",K141,0)</f>
        <v>0</v>
      </c>
      <c r="BH141" s="260">
        <f>IF(O141="zníž. prenesená",K141,0)</f>
        <v>0</v>
      </c>
      <c r="BI141" s="260">
        <f>IF(O141="nulová",K141,0)</f>
        <v>0</v>
      </c>
      <c r="BJ141" s="17" t="s">
        <v>137</v>
      </c>
      <c r="BK141" s="261">
        <f>ROUND(P141*H141,3)</f>
        <v>0</v>
      </c>
      <c r="BL141" s="17" t="s">
        <v>169</v>
      </c>
      <c r="BM141" s="259" t="s">
        <v>218</v>
      </c>
    </row>
    <row r="142" s="2" customFormat="1" ht="24.15" customHeight="1">
      <c r="A142" s="38"/>
      <c r="B142" s="39"/>
      <c r="C142" s="247" t="s">
        <v>221</v>
      </c>
      <c r="D142" s="247" t="s">
        <v>165</v>
      </c>
      <c r="E142" s="248" t="s">
        <v>1201</v>
      </c>
      <c r="F142" s="249" t="s">
        <v>1202</v>
      </c>
      <c r="G142" s="250" t="s">
        <v>234</v>
      </c>
      <c r="H142" s="251">
        <v>3</v>
      </c>
      <c r="I142" s="252"/>
      <c r="J142" s="252"/>
      <c r="K142" s="251">
        <f>ROUND(P142*H142,3)</f>
        <v>0</v>
      </c>
      <c r="L142" s="253"/>
      <c r="M142" s="44"/>
      <c r="N142" s="254" t="s">
        <v>1</v>
      </c>
      <c r="O142" s="255" t="s">
        <v>41</v>
      </c>
      <c r="P142" s="256">
        <f>I142+J142</f>
        <v>0</v>
      </c>
      <c r="Q142" s="256">
        <f>ROUND(I142*H142,3)</f>
        <v>0</v>
      </c>
      <c r="R142" s="256">
        <f>ROUND(J142*H142,3)</f>
        <v>0</v>
      </c>
      <c r="S142" s="97"/>
      <c r="T142" s="257">
        <f>S142*H142</f>
        <v>0</v>
      </c>
      <c r="U142" s="257">
        <v>0</v>
      </c>
      <c r="V142" s="257">
        <f>U142*H142</f>
        <v>0</v>
      </c>
      <c r="W142" s="257">
        <v>0</v>
      </c>
      <c r="X142" s="258">
        <f>W142*H142</f>
        <v>0</v>
      </c>
      <c r="Y142" s="38"/>
      <c r="Z142" s="38"/>
      <c r="AA142" s="38"/>
      <c r="AB142" s="38"/>
      <c r="AC142" s="38"/>
      <c r="AD142" s="38"/>
      <c r="AE142" s="38"/>
      <c r="AR142" s="259" t="s">
        <v>169</v>
      </c>
      <c r="AT142" s="259" t="s">
        <v>165</v>
      </c>
      <c r="AU142" s="259" t="s">
        <v>85</v>
      </c>
      <c r="AY142" s="17" t="s">
        <v>163</v>
      </c>
      <c r="BE142" s="260">
        <f>IF(O142="základná",K142,0)</f>
        <v>0</v>
      </c>
      <c r="BF142" s="260">
        <f>IF(O142="znížená",K142,0)</f>
        <v>0</v>
      </c>
      <c r="BG142" s="260">
        <f>IF(O142="zákl. prenesená",K142,0)</f>
        <v>0</v>
      </c>
      <c r="BH142" s="260">
        <f>IF(O142="zníž. prenesená",K142,0)</f>
        <v>0</v>
      </c>
      <c r="BI142" s="260">
        <f>IF(O142="nulová",K142,0)</f>
        <v>0</v>
      </c>
      <c r="BJ142" s="17" t="s">
        <v>137</v>
      </c>
      <c r="BK142" s="261">
        <f>ROUND(P142*H142,3)</f>
        <v>0</v>
      </c>
      <c r="BL142" s="17" t="s">
        <v>169</v>
      </c>
      <c r="BM142" s="259" t="s">
        <v>224</v>
      </c>
    </row>
    <row r="143" s="2" customFormat="1" ht="16.5" customHeight="1">
      <c r="A143" s="38"/>
      <c r="B143" s="39"/>
      <c r="C143" s="295" t="s">
        <v>196</v>
      </c>
      <c r="D143" s="295" t="s">
        <v>466</v>
      </c>
      <c r="E143" s="296" t="s">
        <v>1203</v>
      </c>
      <c r="F143" s="297" t="s">
        <v>1204</v>
      </c>
      <c r="G143" s="298" t="s">
        <v>234</v>
      </c>
      <c r="H143" s="299">
        <v>3</v>
      </c>
      <c r="I143" s="300"/>
      <c r="J143" s="301"/>
      <c r="K143" s="299">
        <f>ROUND(P143*H143,3)</f>
        <v>0</v>
      </c>
      <c r="L143" s="301"/>
      <c r="M143" s="302"/>
      <c r="N143" s="303" t="s">
        <v>1</v>
      </c>
      <c r="O143" s="255" t="s">
        <v>41</v>
      </c>
      <c r="P143" s="256">
        <f>I143+J143</f>
        <v>0</v>
      </c>
      <c r="Q143" s="256">
        <f>ROUND(I143*H143,3)</f>
        <v>0</v>
      </c>
      <c r="R143" s="256">
        <f>ROUND(J143*H143,3)</f>
        <v>0</v>
      </c>
      <c r="S143" s="97"/>
      <c r="T143" s="257">
        <f>S143*H143</f>
        <v>0</v>
      </c>
      <c r="U143" s="257">
        <v>0</v>
      </c>
      <c r="V143" s="257">
        <f>U143*H143</f>
        <v>0</v>
      </c>
      <c r="W143" s="257">
        <v>0</v>
      </c>
      <c r="X143" s="258">
        <f>W143*H143</f>
        <v>0</v>
      </c>
      <c r="Y143" s="38"/>
      <c r="Z143" s="38"/>
      <c r="AA143" s="38"/>
      <c r="AB143" s="38"/>
      <c r="AC143" s="38"/>
      <c r="AD143" s="38"/>
      <c r="AE143" s="38"/>
      <c r="AR143" s="259" t="s">
        <v>182</v>
      </c>
      <c r="AT143" s="259" t="s">
        <v>466</v>
      </c>
      <c r="AU143" s="259" t="s">
        <v>85</v>
      </c>
      <c r="AY143" s="17" t="s">
        <v>163</v>
      </c>
      <c r="BE143" s="260">
        <f>IF(O143="základná",K143,0)</f>
        <v>0</v>
      </c>
      <c r="BF143" s="260">
        <f>IF(O143="znížená",K143,0)</f>
        <v>0</v>
      </c>
      <c r="BG143" s="260">
        <f>IF(O143="zákl. prenesená",K143,0)</f>
        <v>0</v>
      </c>
      <c r="BH143" s="260">
        <f>IF(O143="zníž. prenesená",K143,0)</f>
        <v>0</v>
      </c>
      <c r="BI143" s="260">
        <f>IF(O143="nulová",K143,0)</f>
        <v>0</v>
      </c>
      <c r="BJ143" s="17" t="s">
        <v>137</v>
      </c>
      <c r="BK143" s="261">
        <f>ROUND(P143*H143,3)</f>
        <v>0</v>
      </c>
      <c r="BL143" s="17" t="s">
        <v>169</v>
      </c>
      <c r="BM143" s="259" t="s">
        <v>229</v>
      </c>
    </row>
    <row r="144" s="2" customFormat="1" ht="24.15" customHeight="1">
      <c r="A144" s="38"/>
      <c r="B144" s="39"/>
      <c r="C144" s="247" t="s">
        <v>231</v>
      </c>
      <c r="D144" s="247" t="s">
        <v>165</v>
      </c>
      <c r="E144" s="248" t="s">
        <v>1205</v>
      </c>
      <c r="F144" s="249" t="s">
        <v>1206</v>
      </c>
      <c r="G144" s="250" t="s">
        <v>234</v>
      </c>
      <c r="H144" s="251">
        <v>2</v>
      </c>
      <c r="I144" s="252"/>
      <c r="J144" s="252"/>
      <c r="K144" s="251">
        <f>ROUND(P144*H144,3)</f>
        <v>0</v>
      </c>
      <c r="L144" s="253"/>
      <c r="M144" s="44"/>
      <c r="N144" s="254" t="s">
        <v>1</v>
      </c>
      <c r="O144" s="255" t="s">
        <v>41</v>
      </c>
      <c r="P144" s="256">
        <f>I144+J144</f>
        <v>0</v>
      </c>
      <c r="Q144" s="256">
        <f>ROUND(I144*H144,3)</f>
        <v>0</v>
      </c>
      <c r="R144" s="256">
        <f>ROUND(J144*H144,3)</f>
        <v>0</v>
      </c>
      <c r="S144" s="97"/>
      <c r="T144" s="257">
        <f>S144*H144</f>
        <v>0</v>
      </c>
      <c r="U144" s="257">
        <v>0</v>
      </c>
      <c r="V144" s="257">
        <f>U144*H144</f>
        <v>0</v>
      </c>
      <c r="W144" s="257">
        <v>0</v>
      </c>
      <c r="X144" s="258">
        <f>W144*H144</f>
        <v>0</v>
      </c>
      <c r="Y144" s="38"/>
      <c r="Z144" s="38"/>
      <c r="AA144" s="38"/>
      <c r="AB144" s="38"/>
      <c r="AC144" s="38"/>
      <c r="AD144" s="38"/>
      <c r="AE144" s="38"/>
      <c r="AR144" s="259" t="s">
        <v>169</v>
      </c>
      <c r="AT144" s="259" t="s">
        <v>165</v>
      </c>
      <c r="AU144" s="259" t="s">
        <v>85</v>
      </c>
      <c r="AY144" s="17" t="s">
        <v>163</v>
      </c>
      <c r="BE144" s="260">
        <f>IF(O144="základná",K144,0)</f>
        <v>0</v>
      </c>
      <c r="BF144" s="260">
        <f>IF(O144="znížená",K144,0)</f>
        <v>0</v>
      </c>
      <c r="BG144" s="260">
        <f>IF(O144="zákl. prenesená",K144,0)</f>
        <v>0</v>
      </c>
      <c r="BH144" s="260">
        <f>IF(O144="zníž. prenesená",K144,0)</f>
        <v>0</v>
      </c>
      <c r="BI144" s="260">
        <f>IF(O144="nulová",K144,0)</f>
        <v>0</v>
      </c>
      <c r="BJ144" s="17" t="s">
        <v>137</v>
      </c>
      <c r="BK144" s="261">
        <f>ROUND(P144*H144,3)</f>
        <v>0</v>
      </c>
      <c r="BL144" s="17" t="s">
        <v>169</v>
      </c>
      <c r="BM144" s="259" t="s">
        <v>235</v>
      </c>
    </row>
    <row r="145" s="2" customFormat="1" ht="16.5" customHeight="1">
      <c r="A145" s="38"/>
      <c r="B145" s="39"/>
      <c r="C145" s="295" t="s">
        <v>202</v>
      </c>
      <c r="D145" s="295" t="s">
        <v>466</v>
      </c>
      <c r="E145" s="296" t="s">
        <v>1207</v>
      </c>
      <c r="F145" s="297" t="s">
        <v>1208</v>
      </c>
      <c r="G145" s="298" t="s">
        <v>234</v>
      </c>
      <c r="H145" s="299">
        <v>2</v>
      </c>
      <c r="I145" s="300"/>
      <c r="J145" s="301"/>
      <c r="K145" s="299">
        <f>ROUND(P145*H145,3)</f>
        <v>0</v>
      </c>
      <c r="L145" s="301"/>
      <c r="M145" s="302"/>
      <c r="N145" s="303" t="s">
        <v>1</v>
      </c>
      <c r="O145" s="255" t="s">
        <v>41</v>
      </c>
      <c r="P145" s="256">
        <f>I145+J145</f>
        <v>0</v>
      </c>
      <c r="Q145" s="256">
        <f>ROUND(I145*H145,3)</f>
        <v>0</v>
      </c>
      <c r="R145" s="256">
        <f>ROUND(J145*H145,3)</f>
        <v>0</v>
      </c>
      <c r="S145" s="97"/>
      <c r="T145" s="257">
        <f>S145*H145</f>
        <v>0</v>
      </c>
      <c r="U145" s="257">
        <v>0</v>
      </c>
      <c r="V145" s="257">
        <f>U145*H145</f>
        <v>0</v>
      </c>
      <c r="W145" s="257">
        <v>0</v>
      </c>
      <c r="X145" s="258">
        <f>W145*H145</f>
        <v>0</v>
      </c>
      <c r="Y145" s="38"/>
      <c r="Z145" s="38"/>
      <c r="AA145" s="38"/>
      <c r="AB145" s="38"/>
      <c r="AC145" s="38"/>
      <c r="AD145" s="38"/>
      <c r="AE145" s="38"/>
      <c r="AR145" s="259" t="s">
        <v>182</v>
      </c>
      <c r="AT145" s="259" t="s">
        <v>466</v>
      </c>
      <c r="AU145" s="259" t="s">
        <v>85</v>
      </c>
      <c r="AY145" s="17" t="s">
        <v>163</v>
      </c>
      <c r="BE145" s="260">
        <f>IF(O145="základná",K145,0)</f>
        <v>0</v>
      </c>
      <c r="BF145" s="260">
        <f>IF(O145="znížená",K145,0)</f>
        <v>0</v>
      </c>
      <c r="BG145" s="260">
        <f>IF(O145="zákl. prenesená",K145,0)</f>
        <v>0</v>
      </c>
      <c r="BH145" s="260">
        <f>IF(O145="zníž. prenesená",K145,0)</f>
        <v>0</v>
      </c>
      <c r="BI145" s="260">
        <f>IF(O145="nulová",K145,0)</f>
        <v>0</v>
      </c>
      <c r="BJ145" s="17" t="s">
        <v>137</v>
      </c>
      <c r="BK145" s="261">
        <f>ROUND(P145*H145,3)</f>
        <v>0</v>
      </c>
      <c r="BL145" s="17" t="s">
        <v>169</v>
      </c>
      <c r="BM145" s="259" t="s">
        <v>239</v>
      </c>
    </row>
    <row r="146" s="2" customFormat="1" ht="16.5" customHeight="1">
      <c r="A146" s="38"/>
      <c r="B146" s="39"/>
      <c r="C146" s="247" t="s">
        <v>241</v>
      </c>
      <c r="D146" s="247" t="s">
        <v>165</v>
      </c>
      <c r="E146" s="248" t="s">
        <v>1209</v>
      </c>
      <c r="F146" s="249" t="s">
        <v>1210</v>
      </c>
      <c r="G146" s="250" t="s">
        <v>234</v>
      </c>
      <c r="H146" s="251">
        <v>23</v>
      </c>
      <c r="I146" s="252"/>
      <c r="J146" s="252"/>
      <c r="K146" s="251">
        <f>ROUND(P146*H146,3)</f>
        <v>0</v>
      </c>
      <c r="L146" s="253"/>
      <c r="M146" s="44"/>
      <c r="N146" s="254" t="s">
        <v>1</v>
      </c>
      <c r="O146" s="255" t="s">
        <v>41</v>
      </c>
      <c r="P146" s="256">
        <f>I146+J146</f>
        <v>0</v>
      </c>
      <c r="Q146" s="256">
        <f>ROUND(I146*H146,3)</f>
        <v>0</v>
      </c>
      <c r="R146" s="256">
        <f>ROUND(J146*H146,3)</f>
        <v>0</v>
      </c>
      <c r="S146" s="97"/>
      <c r="T146" s="257">
        <f>S146*H146</f>
        <v>0</v>
      </c>
      <c r="U146" s="257">
        <v>0</v>
      </c>
      <c r="V146" s="257">
        <f>U146*H146</f>
        <v>0</v>
      </c>
      <c r="W146" s="257">
        <v>0</v>
      </c>
      <c r="X146" s="258">
        <f>W146*H146</f>
        <v>0</v>
      </c>
      <c r="Y146" s="38"/>
      <c r="Z146" s="38"/>
      <c r="AA146" s="38"/>
      <c r="AB146" s="38"/>
      <c r="AC146" s="38"/>
      <c r="AD146" s="38"/>
      <c r="AE146" s="38"/>
      <c r="AR146" s="259" t="s">
        <v>169</v>
      </c>
      <c r="AT146" s="259" t="s">
        <v>165</v>
      </c>
      <c r="AU146" s="259" t="s">
        <v>85</v>
      </c>
      <c r="AY146" s="17" t="s">
        <v>163</v>
      </c>
      <c r="BE146" s="260">
        <f>IF(O146="základná",K146,0)</f>
        <v>0</v>
      </c>
      <c r="BF146" s="260">
        <f>IF(O146="znížená",K146,0)</f>
        <v>0</v>
      </c>
      <c r="BG146" s="260">
        <f>IF(O146="zákl. prenesená",K146,0)</f>
        <v>0</v>
      </c>
      <c r="BH146" s="260">
        <f>IF(O146="zníž. prenesená",K146,0)</f>
        <v>0</v>
      </c>
      <c r="BI146" s="260">
        <f>IF(O146="nulová",K146,0)</f>
        <v>0</v>
      </c>
      <c r="BJ146" s="17" t="s">
        <v>137</v>
      </c>
      <c r="BK146" s="261">
        <f>ROUND(P146*H146,3)</f>
        <v>0</v>
      </c>
      <c r="BL146" s="17" t="s">
        <v>169</v>
      </c>
      <c r="BM146" s="259" t="s">
        <v>244</v>
      </c>
    </row>
    <row r="147" s="2" customFormat="1" ht="24.15" customHeight="1">
      <c r="A147" s="38"/>
      <c r="B147" s="39"/>
      <c r="C147" s="295" t="s">
        <v>206</v>
      </c>
      <c r="D147" s="295" t="s">
        <v>466</v>
      </c>
      <c r="E147" s="296" t="s">
        <v>1211</v>
      </c>
      <c r="F147" s="297" t="s">
        <v>1212</v>
      </c>
      <c r="G147" s="298" t="s">
        <v>234</v>
      </c>
      <c r="H147" s="299">
        <v>18</v>
      </c>
      <c r="I147" s="300"/>
      <c r="J147" s="301"/>
      <c r="K147" s="299">
        <f>ROUND(P147*H147,3)</f>
        <v>0</v>
      </c>
      <c r="L147" s="301"/>
      <c r="M147" s="302"/>
      <c r="N147" s="303" t="s">
        <v>1</v>
      </c>
      <c r="O147" s="255" t="s">
        <v>41</v>
      </c>
      <c r="P147" s="256">
        <f>I147+J147</f>
        <v>0</v>
      </c>
      <c r="Q147" s="256">
        <f>ROUND(I147*H147,3)</f>
        <v>0</v>
      </c>
      <c r="R147" s="256">
        <f>ROUND(J147*H147,3)</f>
        <v>0</v>
      </c>
      <c r="S147" s="97"/>
      <c r="T147" s="257">
        <f>S147*H147</f>
        <v>0</v>
      </c>
      <c r="U147" s="257">
        <v>0</v>
      </c>
      <c r="V147" s="257">
        <f>U147*H147</f>
        <v>0</v>
      </c>
      <c r="W147" s="257">
        <v>0</v>
      </c>
      <c r="X147" s="258">
        <f>W147*H147</f>
        <v>0</v>
      </c>
      <c r="Y147" s="38"/>
      <c r="Z147" s="38"/>
      <c r="AA147" s="38"/>
      <c r="AB147" s="38"/>
      <c r="AC147" s="38"/>
      <c r="AD147" s="38"/>
      <c r="AE147" s="38"/>
      <c r="AR147" s="259" t="s">
        <v>182</v>
      </c>
      <c r="AT147" s="259" t="s">
        <v>466</v>
      </c>
      <c r="AU147" s="259" t="s">
        <v>85</v>
      </c>
      <c r="AY147" s="17" t="s">
        <v>163</v>
      </c>
      <c r="BE147" s="260">
        <f>IF(O147="základná",K147,0)</f>
        <v>0</v>
      </c>
      <c r="BF147" s="260">
        <f>IF(O147="znížená",K147,0)</f>
        <v>0</v>
      </c>
      <c r="BG147" s="260">
        <f>IF(O147="zákl. prenesená",K147,0)</f>
        <v>0</v>
      </c>
      <c r="BH147" s="260">
        <f>IF(O147="zníž. prenesená",K147,0)</f>
        <v>0</v>
      </c>
      <c r="BI147" s="260">
        <f>IF(O147="nulová",K147,0)</f>
        <v>0</v>
      </c>
      <c r="BJ147" s="17" t="s">
        <v>137</v>
      </c>
      <c r="BK147" s="261">
        <f>ROUND(P147*H147,3)</f>
        <v>0</v>
      </c>
      <c r="BL147" s="17" t="s">
        <v>169</v>
      </c>
      <c r="BM147" s="259" t="s">
        <v>247</v>
      </c>
    </row>
    <row r="148" s="2" customFormat="1" ht="21.75" customHeight="1">
      <c r="A148" s="38"/>
      <c r="B148" s="39"/>
      <c r="C148" s="247" t="s">
        <v>248</v>
      </c>
      <c r="D148" s="247" t="s">
        <v>165</v>
      </c>
      <c r="E148" s="248" t="s">
        <v>1213</v>
      </c>
      <c r="F148" s="249" t="s">
        <v>1214</v>
      </c>
      <c r="G148" s="250" t="s">
        <v>234</v>
      </c>
      <c r="H148" s="251">
        <v>54</v>
      </c>
      <c r="I148" s="252"/>
      <c r="J148" s="252"/>
      <c r="K148" s="251">
        <f>ROUND(P148*H148,3)</f>
        <v>0</v>
      </c>
      <c r="L148" s="253"/>
      <c r="M148" s="44"/>
      <c r="N148" s="254" t="s">
        <v>1</v>
      </c>
      <c r="O148" s="255" t="s">
        <v>41</v>
      </c>
      <c r="P148" s="256">
        <f>I148+J148</f>
        <v>0</v>
      </c>
      <c r="Q148" s="256">
        <f>ROUND(I148*H148,3)</f>
        <v>0</v>
      </c>
      <c r="R148" s="256">
        <f>ROUND(J148*H148,3)</f>
        <v>0</v>
      </c>
      <c r="S148" s="97"/>
      <c r="T148" s="257">
        <f>S148*H148</f>
        <v>0</v>
      </c>
      <c r="U148" s="257">
        <v>0</v>
      </c>
      <c r="V148" s="257">
        <f>U148*H148</f>
        <v>0</v>
      </c>
      <c r="W148" s="257">
        <v>0</v>
      </c>
      <c r="X148" s="258">
        <f>W148*H148</f>
        <v>0</v>
      </c>
      <c r="Y148" s="38"/>
      <c r="Z148" s="38"/>
      <c r="AA148" s="38"/>
      <c r="AB148" s="38"/>
      <c r="AC148" s="38"/>
      <c r="AD148" s="38"/>
      <c r="AE148" s="38"/>
      <c r="AR148" s="259" t="s">
        <v>169</v>
      </c>
      <c r="AT148" s="259" t="s">
        <v>165</v>
      </c>
      <c r="AU148" s="259" t="s">
        <v>85</v>
      </c>
      <c r="AY148" s="17" t="s">
        <v>163</v>
      </c>
      <c r="BE148" s="260">
        <f>IF(O148="základná",K148,0)</f>
        <v>0</v>
      </c>
      <c r="BF148" s="260">
        <f>IF(O148="znížená",K148,0)</f>
        <v>0</v>
      </c>
      <c r="BG148" s="260">
        <f>IF(O148="zákl. prenesená",K148,0)</f>
        <v>0</v>
      </c>
      <c r="BH148" s="260">
        <f>IF(O148="zníž. prenesená",K148,0)</f>
        <v>0</v>
      </c>
      <c r="BI148" s="260">
        <f>IF(O148="nulová",K148,0)</f>
        <v>0</v>
      </c>
      <c r="BJ148" s="17" t="s">
        <v>137</v>
      </c>
      <c r="BK148" s="261">
        <f>ROUND(P148*H148,3)</f>
        <v>0</v>
      </c>
      <c r="BL148" s="17" t="s">
        <v>169</v>
      </c>
      <c r="BM148" s="259" t="s">
        <v>251</v>
      </c>
    </row>
    <row r="149" s="2" customFormat="1" ht="24.15" customHeight="1">
      <c r="A149" s="38"/>
      <c r="B149" s="39"/>
      <c r="C149" s="295" t="s">
        <v>214</v>
      </c>
      <c r="D149" s="295" t="s">
        <v>466</v>
      </c>
      <c r="E149" s="296" t="s">
        <v>1215</v>
      </c>
      <c r="F149" s="297" t="s">
        <v>1216</v>
      </c>
      <c r="G149" s="298" t="s">
        <v>234</v>
      </c>
      <c r="H149" s="299">
        <v>54</v>
      </c>
      <c r="I149" s="300"/>
      <c r="J149" s="301"/>
      <c r="K149" s="299">
        <f>ROUND(P149*H149,3)</f>
        <v>0</v>
      </c>
      <c r="L149" s="301"/>
      <c r="M149" s="302"/>
      <c r="N149" s="303" t="s">
        <v>1</v>
      </c>
      <c r="O149" s="255" t="s">
        <v>41</v>
      </c>
      <c r="P149" s="256">
        <f>I149+J149</f>
        <v>0</v>
      </c>
      <c r="Q149" s="256">
        <f>ROUND(I149*H149,3)</f>
        <v>0</v>
      </c>
      <c r="R149" s="256">
        <f>ROUND(J149*H149,3)</f>
        <v>0</v>
      </c>
      <c r="S149" s="97"/>
      <c r="T149" s="257">
        <f>S149*H149</f>
        <v>0</v>
      </c>
      <c r="U149" s="257">
        <v>0</v>
      </c>
      <c r="V149" s="257">
        <f>U149*H149</f>
        <v>0</v>
      </c>
      <c r="W149" s="257">
        <v>0</v>
      </c>
      <c r="X149" s="258">
        <f>W149*H149</f>
        <v>0</v>
      </c>
      <c r="Y149" s="38"/>
      <c r="Z149" s="38"/>
      <c r="AA149" s="38"/>
      <c r="AB149" s="38"/>
      <c r="AC149" s="38"/>
      <c r="AD149" s="38"/>
      <c r="AE149" s="38"/>
      <c r="AR149" s="259" t="s">
        <v>182</v>
      </c>
      <c r="AT149" s="259" t="s">
        <v>466</v>
      </c>
      <c r="AU149" s="259" t="s">
        <v>85</v>
      </c>
      <c r="AY149" s="17" t="s">
        <v>163</v>
      </c>
      <c r="BE149" s="260">
        <f>IF(O149="základná",K149,0)</f>
        <v>0</v>
      </c>
      <c r="BF149" s="260">
        <f>IF(O149="znížená",K149,0)</f>
        <v>0</v>
      </c>
      <c r="BG149" s="260">
        <f>IF(O149="zákl. prenesená",K149,0)</f>
        <v>0</v>
      </c>
      <c r="BH149" s="260">
        <f>IF(O149="zníž. prenesená",K149,0)</f>
        <v>0</v>
      </c>
      <c r="BI149" s="260">
        <f>IF(O149="nulová",K149,0)</f>
        <v>0</v>
      </c>
      <c r="BJ149" s="17" t="s">
        <v>137</v>
      </c>
      <c r="BK149" s="261">
        <f>ROUND(P149*H149,3)</f>
        <v>0</v>
      </c>
      <c r="BL149" s="17" t="s">
        <v>169</v>
      </c>
      <c r="BM149" s="259" t="s">
        <v>254</v>
      </c>
    </row>
    <row r="150" s="2" customFormat="1" ht="24.15" customHeight="1">
      <c r="A150" s="38"/>
      <c r="B150" s="39"/>
      <c r="C150" s="247" t="s">
        <v>255</v>
      </c>
      <c r="D150" s="247" t="s">
        <v>165</v>
      </c>
      <c r="E150" s="248" t="s">
        <v>1217</v>
      </c>
      <c r="F150" s="249" t="s">
        <v>1218</v>
      </c>
      <c r="G150" s="250" t="s">
        <v>234</v>
      </c>
      <c r="H150" s="251">
        <v>54</v>
      </c>
      <c r="I150" s="252"/>
      <c r="J150" s="252"/>
      <c r="K150" s="251">
        <f>ROUND(P150*H150,3)</f>
        <v>0</v>
      </c>
      <c r="L150" s="253"/>
      <c r="M150" s="44"/>
      <c r="N150" s="254" t="s">
        <v>1</v>
      </c>
      <c r="O150" s="255" t="s">
        <v>41</v>
      </c>
      <c r="P150" s="256">
        <f>I150+J150</f>
        <v>0</v>
      </c>
      <c r="Q150" s="256">
        <f>ROUND(I150*H150,3)</f>
        <v>0</v>
      </c>
      <c r="R150" s="256">
        <f>ROUND(J150*H150,3)</f>
        <v>0</v>
      </c>
      <c r="S150" s="97"/>
      <c r="T150" s="257">
        <f>S150*H150</f>
        <v>0</v>
      </c>
      <c r="U150" s="257">
        <v>0</v>
      </c>
      <c r="V150" s="257">
        <f>U150*H150</f>
        <v>0</v>
      </c>
      <c r="W150" s="257">
        <v>0</v>
      </c>
      <c r="X150" s="258">
        <f>W150*H150</f>
        <v>0</v>
      </c>
      <c r="Y150" s="38"/>
      <c r="Z150" s="38"/>
      <c r="AA150" s="38"/>
      <c r="AB150" s="38"/>
      <c r="AC150" s="38"/>
      <c r="AD150" s="38"/>
      <c r="AE150" s="38"/>
      <c r="AR150" s="259" t="s">
        <v>169</v>
      </c>
      <c r="AT150" s="259" t="s">
        <v>165</v>
      </c>
      <c r="AU150" s="259" t="s">
        <v>85</v>
      </c>
      <c r="AY150" s="17" t="s">
        <v>163</v>
      </c>
      <c r="BE150" s="260">
        <f>IF(O150="základná",K150,0)</f>
        <v>0</v>
      </c>
      <c r="BF150" s="260">
        <f>IF(O150="znížená",K150,0)</f>
        <v>0</v>
      </c>
      <c r="BG150" s="260">
        <f>IF(O150="zákl. prenesená",K150,0)</f>
        <v>0</v>
      </c>
      <c r="BH150" s="260">
        <f>IF(O150="zníž. prenesená",K150,0)</f>
        <v>0</v>
      </c>
      <c r="BI150" s="260">
        <f>IF(O150="nulová",K150,0)</f>
        <v>0</v>
      </c>
      <c r="BJ150" s="17" t="s">
        <v>137</v>
      </c>
      <c r="BK150" s="261">
        <f>ROUND(P150*H150,3)</f>
        <v>0</v>
      </c>
      <c r="BL150" s="17" t="s">
        <v>169</v>
      </c>
      <c r="BM150" s="259" t="s">
        <v>258</v>
      </c>
    </row>
    <row r="151" s="2" customFormat="1" ht="37.8" customHeight="1">
      <c r="A151" s="38"/>
      <c r="B151" s="39"/>
      <c r="C151" s="247" t="s">
        <v>218</v>
      </c>
      <c r="D151" s="247" t="s">
        <v>165</v>
      </c>
      <c r="E151" s="248" t="s">
        <v>1219</v>
      </c>
      <c r="F151" s="249" t="s">
        <v>1220</v>
      </c>
      <c r="G151" s="250" t="s">
        <v>520</v>
      </c>
      <c r="H151" s="251">
        <v>1050</v>
      </c>
      <c r="I151" s="252"/>
      <c r="J151" s="252"/>
      <c r="K151" s="251">
        <f>ROUND(P151*H151,3)</f>
        <v>0</v>
      </c>
      <c r="L151" s="253"/>
      <c r="M151" s="44"/>
      <c r="N151" s="254" t="s">
        <v>1</v>
      </c>
      <c r="O151" s="255" t="s">
        <v>41</v>
      </c>
      <c r="P151" s="256">
        <f>I151+J151</f>
        <v>0</v>
      </c>
      <c r="Q151" s="256">
        <f>ROUND(I151*H151,3)</f>
        <v>0</v>
      </c>
      <c r="R151" s="256">
        <f>ROUND(J151*H151,3)</f>
        <v>0</v>
      </c>
      <c r="S151" s="97"/>
      <c r="T151" s="257">
        <f>S151*H151</f>
        <v>0</v>
      </c>
      <c r="U151" s="257">
        <v>0</v>
      </c>
      <c r="V151" s="257">
        <f>U151*H151</f>
        <v>0</v>
      </c>
      <c r="W151" s="257">
        <v>0</v>
      </c>
      <c r="X151" s="258">
        <f>W151*H151</f>
        <v>0</v>
      </c>
      <c r="Y151" s="38"/>
      <c r="Z151" s="38"/>
      <c r="AA151" s="38"/>
      <c r="AB151" s="38"/>
      <c r="AC151" s="38"/>
      <c r="AD151" s="38"/>
      <c r="AE151" s="38"/>
      <c r="AR151" s="259" t="s">
        <v>169</v>
      </c>
      <c r="AT151" s="259" t="s">
        <v>165</v>
      </c>
      <c r="AU151" s="259" t="s">
        <v>85</v>
      </c>
      <c r="AY151" s="17" t="s">
        <v>163</v>
      </c>
      <c r="BE151" s="260">
        <f>IF(O151="základná",K151,0)</f>
        <v>0</v>
      </c>
      <c r="BF151" s="260">
        <f>IF(O151="znížená",K151,0)</f>
        <v>0</v>
      </c>
      <c r="BG151" s="260">
        <f>IF(O151="zákl. prenesená",K151,0)</f>
        <v>0</v>
      </c>
      <c r="BH151" s="260">
        <f>IF(O151="zníž. prenesená",K151,0)</f>
        <v>0</v>
      </c>
      <c r="BI151" s="260">
        <f>IF(O151="nulová",K151,0)</f>
        <v>0</v>
      </c>
      <c r="BJ151" s="17" t="s">
        <v>137</v>
      </c>
      <c r="BK151" s="261">
        <f>ROUND(P151*H151,3)</f>
        <v>0</v>
      </c>
      <c r="BL151" s="17" t="s">
        <v>169</v>
      </c>
      <c r="BM151" s="259" t="s">
        <v>262</v>
      </c>
    </row>
    <row r="152" s="2" customFormat="1" ht="16.5" customHeight="1">
      <c r="A152" s="38"/>
      <c r="B152" s="39"/>
      <c r="C152" s="247" t="s">
        <v>264</v>
      </c>
      <c r="D152" s="247" t="s">
        <v>165</v>
      </c>
      <c r="E152" s="248" t="s">
        <v>1221</v>
      </c>
      <c r="F152" s="249" t="s">
        <v>1222</v>
      </c>
      <c r="G152" s="250" t="s">
        <v>234</v>
      </c>
      <c r="H152" s="251">
        <v>56</v>
      </c>
      <c r="I152" s="252"/>
      <c r="J152" s="252"/>
      <c r="K152" s="251">
        <f>ROUND(P152*H152,3)</f>
        <v>0</v>
      </c>
      <c r="L152" s="253"/>
      <c r="M152" s="44"/>
      <c r="N152" s="254" t="s">
        <v>1</v>
      </c>
      <c r="O152" s="255" t="s">
        <v>41</v>
      </c>
      <c r="P152" s="256">
        <f>I152+J152</f>
        <v>0</v>
      </c>
      <c r="Q152" s="256">
        <f>ROUND(I152*H152,3)</f>
        <v>0</v>
      </c>
      <c r="R152" s="256">
        <f>ROUND(J152*H152,3)</f>
        <v>0</v>
      </c>
      <c r="S152" s="97"/>
      <c r="T152" s="257">
        <f>S152*H152</f>
        <v>0</v>
      </c>
      <c r="U152" s="257">
        <v>0</v>
      </c>
      <c r="V152" s="257">
        <f>U152*H152</f>
        <v>0</v>
      </c>
      <c r="W152" s="257">
        <v>0</v>
      </c>
      <c r="X152" s="258">
        <f>W152*H152</f>
        <v>0</v>
      </c>
      <c r="Y152" s="38"/>
      <c r="Z152" s="38"/>
      <c r="AA152" s="38"/>
      <c r="AB152" s="38"/>
      <c r="AC152" s="38"/>
      <c r="AD152" s="38"/>
      <c r="AE152" s="38"/>
      <c r="AR152" s="259" t="s">
        <v>169</v>
      </c>
      <c r="AT152" s="259" t="s">
        <v>165</v>
      </c>
      <c r="AU152" s="259" t="s">
        <v>85</v>
      </c>
      <c r="AY152" s="17" t="s">
        <v>163</v>
      </c>
      <c r="BE152" s="260">
        <f>IF(O152="základná",K152,0)</f>
        <v>0</v>
      </c>
      <c r="BF152" s="260">
        <f>IF(O152="znížená",K152,0)</f>
        <v>0</v>
      </c>
      <c r="BG152" s="260">
        <f>IF(O152="zákl. prenesená",K152,0)</f>
        <v>0</v>
      </c>
      <c r="BH152" s="260">
        <f>IF(O152="zníž. prenesená",K152,0)</f>
        <v>0</v>
      </c>
      <c r="BI152" s="260">
        <f>IF(O152="nulová",K152,0)</f>
        <v>0</v>
      </c>
      <c r="BJ152" s="17" t="s">
        <v>137</v>
      </c>
      <c r="BK152" s="261">
        <f>ROUND(P152*H152,3)</f>
        <v>0</v>
      </c>
      <c r="BL152" s="17" t="s">
        <v>169</v>
      </c>
      <c r="BM152" s="259" t="s">
        <v>267</v>
      </c>
    </row>
    <row r="153" s="2" customFormat="1" ht="21.75" customHeight="1">
      <c r="A153" s="38"/>
      <c r="B153" s="39"/>
      <c r="C153" s="295" t="s">
        <v>224</v>
      </c>
      <c r="D153" s="295" t="s">
        <v>466</v>
      </c>
      <c r="E153" s="296" t="s">
        <v>1223</v>
      </c>
      <c r="F153" s="297" t="s">
        <v>1224</v>
      </c>
      <c r="G153" s="298" t="s">
        <v>234</v>
      </c>
      <c r="H153" s="299">
        <v>42</v>
      </c>
      <c r="I153" s="300"/>
      <c r="J153" s="301"/>
      <c r="K153" s="299">
        <f>ROUND(P153*H153,3)</f>
        <v>0</v>
      </c>
      <c r="L153" s="301"/>
      <c r="M153" s="302"/>
      <c r="N153" s="303" t="s">
        <v>1</v>
      </c>
      <c r="O153" s="255" t="s">
        <v>41</v>
      </c>
      <c r="P153" s="256">
        <f>I153+J153</f>
        <v>0</v>
      </c>
      <c r="Q153" s="256">
        <f>ROUND(I153*H153,3)</f>
        <v>0</v>
      </c>
      <c r="R153" s="256">
        <f>ROUND(J153*H153,3)</f>
        <v>0</v>
      </c>
      <c r="S153" s="97"/>
      <c r="T153" s="257">
        <f>S153*H153</f>
        <v>0</v>
      </c>
      <c r="U153" s="257">
        <v>0</v>
      </c>
      <c r="V153" s="257">
        <f>U153*H153</f>
        <v>0</v>
      </c>
      <c r="W153" s="257">
        <v>0</v>
      </c>
      <c r="X153" s="258">
        <f>W153*H153</f>
        <v>0</v>
      </c>
      <c r="Y153" s="38"/>
      <c r="Z153" s="38"/>
      <c r="AA153" s="38"/>
      <c r="AB153" s="38"/>
      <c r="AC153" s="38"/>
      <c r="AD153" s="38"/>
      <c r="AE153" s="38"/>
      <c r="AR153" s="259" t="s">
        <v>182</v>
      </c>
      <c r="AT153" s="259" t="s">
        <v>466</v>
      </c>
      <c r="AU153" s="259" t="s">
        <v>85</v>
      </c>
      <c r="AY153" s="17" t="s">
        <v>163</v>
      </c>
      <c r="BE153" s="260">
        <f>IF(O153="základná",K153,0)</f>
        <v>0</v>
      </c>
      <c r="BF153" s="260">
        <f>IF(O153="znížená",K153,0)</f>
        <v>0</v>
      </c>
      <c r="BG153" s="260">
        <f>IF(O153="zákl. prenesená",K153,0)</f>
        <v>0</v>
      </c>
      <c r="BH153" s="260">
        <f>IF(O153="zníž. prenesená",K153,0)</f>
        <v>0</v>
      </c>
      <c r="BI153" s="260">
        <f>IF(O153="nulová",K153,0)</f>
        <v>0</v>
      </c>
      <c r="BJ153" s="17" t="s">
        <v>137</v>
      </c>
      <c r="BK153" s="261">
        <f>ROUND(P153*H153,3)</f>
        <v>0</v>
      </c>
      <c r="BL153" s="17" t="s">
        <v>169</v>
      </c>
      <c r="BM153" s="259" t="s">
        <v>270</v>
      </c>
    </row>
    <row r="154" s="2" customFormat="1" ht="24.15" customHeight="1">
      <c r="A154" s="38"/>
      <c r="B154" s="39"/>
      <c r="C154" s="295" t="s">
        <v>8</v>
      </c>
      <c r="D154" s="295" t="s">
        <v>466</v>
      </c>
      <c r="E154" s="296" t="s">
        <v>1225</v>
      </c>
      <c r="F154" s="297" t="s">
        <v>1226</v>
      </c>
      <c r="G154" s="298" t="s">
        <v>234</v>
      </c>
      <c r="H154" s="299">
        <v>14</v>
      </c>
      <c r="I154" s="300"/>
      <c r="J154" s="301"/>
      <c r="K154" s="299">
        <f>ROUND(P154*H154,3)</f>
        <v>0</v>
      </c>
      <c r="L154" s="301"/>
      <c r="M154" s="302"/>
      <c r="N154" s="303" t="s">
        <v>1</v>
      </c>
      <c r="O154" s="255" t="s">
        <v>41</v>
      </c>
      <c r="P154" s="256">
        <f>I154+J154</f>
        <v>0</v>
      </c>
      <c r="Q154" s="256">
        <f>ROUND(I154*H154,3)</f>
        <v>0</v>
      </c>
      <c r="R154" s="256">
        <f>ROUND(J154*H154,3)</f>
        <v>0</v>
      </c>
      <c r="S154" s="97"/>
      <c r="T154" s="257">
        <f>S154*H154</f>
        <v>0</v>
      </c>
      <c r="U154" s="257">
        <v>0</v>
      </c>
      <c r="V154" s="257">
        <f>U154*H154</f>
        <v>0</v>
      </c>
      <c r="W154" s="257">
        <v>0</v>
      </c>
      <c r="X154" s="258">
        <f>W154*H154</f>
        <v>0</v>
      </c>
      <c r="Y154" s="38"/>
      <c r="Z154" s="38"/>
      <c r="AA154" s="38"/>
      <c r="AB154" s="38"/>
      <c r="AC154" s="38"/>
      <c r="AD154" s="38"/>
      <c r="AE154" s="38"/>
      <c r="AR154" s="259" t="s">
        <v>182</v>
      </c>
      <c r="AT154" s="259" t="s">
        <v>466</v>
      </c>
      <c r="AU154" s="259" t="s">
        <v>85</v>
      </c>
      <c r="AY154" s="17" t="s">
        <v>163</v>
      </c>
      <c r="BE154" s="260">
        <f>IF(O154="základná",K154,0)</f>
        <v>0</v>
      </c>
      <c r="BF154" s="260">
        <f>IF(O154="znížená",K154,0)</f>
        <v>0</v>
      </c>
      <c r="BG154" s="260">
        <f>IF(O154="zákl. prenesená",K154,0)</f>
        <v>0</v>
      </c>
      <c r="BH154" s="260">
        <f>IF(O154="zníž. prenesená",K154,0)</f>
        <v>0</v>
      </c>
      <c r="BI154" s="260">
        <f>IF(O154="nulová",K154,0)</f>
        <v>0</v>
      </c>
      <c r="BJ154" s="17" t="s">
        <v>137</v>
      </c>
      <c r="BK154" s="261">
        <f>ROUND(P154*H154,3)</f>
        <v>0</v>
      </c>
      <c r="BL154" s="17" t="s">
        <v>169</v>
      </c>
      <c r="BM154" s="259" t="s">
        <v>274</v>
      </c>
    </row>
    <row r="155" s="2" customFormat="1" ht="24.15" customHeight="1">
      <c r="A155" s="38"/>
      <c r="B155" s="39"/>
      <c r="C155" s="247" t="s">
        <v>229</v>
      </c>
      <c r="D155" s="247" t="s">
        <v>165</v>
      </c>
      <c r="E155" s="248" t="s">
        <v>1227</v>
      </c>
      <c r="F155" s="249" t="s">
        <v>1228</v>
      </c>
      <c r="G155" s="250" t="s">
        <v>234</v>
      </c>
      <c r="H155" s="251">
        <v>1</v>
      </c>
      <c r="I155" s="252"/>
      <c r="J155" s="252"/>
      <c r="K155" s="251">
        <f>ROUND(P155*H155,3)</f>
        <v>0</v>
      </c>
      <c r="L155" s="253"/>
      <c r="M155" s="44"/>
      <c r="N155" s="254" t="s">
        <v>1</v>
      </c>
      <c r="O155" s="255" t="s">
        <v>41</v>
      </c>
      <c r="P155" s="256">
        <f>I155+J155</f>
        <v>0</v>
      </c>
      <c r="Q155" s="256">
        <f>ROUND(I155*H155,3)</f>
        <v>0</v>
      </c>
      <c r="R155" s="256">
        <f>ROUND(J155*H155,3)</f>
        <v>0</v>
      </c>
      <c r="S155" s="97"/>
      <c r="T155" s="257">
        <f>S155*H155</f>
        <v>0</v>
      </c>
      <c r="U155" s="257">
        <v>0</v>
      </c>
      <c r="V155" s="257">
        <f>U155*H155</f>
        <v>0</v>
      </c>
      <c r="W155" s="257">
        <v>0</v>
      </c>
      <c r="X155" s="258">
        <f>W155*H155</f>
        <v>0</v>
      </c>
      <c r="Y155" s="38"/>
      <c r="Z155" s="38"/>
      <c r="AA155" s="38"/>
      <c r="AB155" s="38"/>
      <c r="AC155" s="38"/>
      <c r="AD155" s="38"/>
      <c r="AE155" s="38"/>
      <c r="AR155" s="259" t="s">
        <v>169</v>
      </c>
      <c r="AT155" s="259" t="s">
        <v>165</v>
      </c>
      <c r="AU155" s="259" t="s">
        <v>85</v>
      </c>
      <c r="AY155" s="17" t="s">
        <v>163</v>
      </c>
      <c r="BE155" s="260">
        <f>IF(O155="základná",K155,0)</f>
        <v>0</v>
      </c>
      <c r="BF155" s="260">
        <f>IF(O155="znížená",K155,0)</f>
        <v>0</v>
      </c>
      <c r="BG155" s="260">
        <f>IF(O155="zákl. prenesená",K155,0)</f>
        <v>0</v>
      </c>
      <c r="BH155" s="260">
        <f>IF(O155="zníž. prenesená",K155,0)</f>
        <v>0</v>
      </c>
      <c r="BI155" s="260">
        <f>IF(O155="nulová",K155,0)</f>
        <v>0</v>
      </c>
      <c r="BJ155" s="17" t="s">
        <v>137</v>
      </c>
      <c r="BK155" s="261">
        <f>ROUND(P155*H155,3)</f>
        <v>0</v>
      </c>
      <c r="BL155" s="17" t="s">
        <v>169</v>
      </c>
      <c r="BM155" s="259" t="s">
        <v>280</v>
      </c>
    </row>
    <row r="156" s="2" customFormat="1" ht="24.15" customHeight="1">
      <c r="A156" s="38"/>
      <c r="B156" s="39"/>
      <c r="C156" s="295" t="s">
        <v>283</v>
      </c>
      <c r="D156" s="295" t="s">
        <v>466</v>
      </c>
      <c r="E156" s="296" t="s">
        <v>1229</v>
      </c>
      <c r="F156" s="297" t="s">
        <v>1230</v>
      </c>
      <c r="G156" s="298" t="s">
        <v>234</v>
      </c>
      <c r="H156" s="299">
        <v>1</v>
      </c>
      <c r="I156" s="300"/>
      <c r="J156" s="301"/>
      <c r="K156" s="299">
        <f>ROUND(P156*H156,3)</f>
        <v>0</v>
      </c>
      <c r="L156" s="301"/>
      <c r="M156" s="302"/>
      <c r="N156" s="303" t="s">
        <v>1</v>
      </c>
      <c r="O156" s="255" t="s">
        <v>41</v>
      </c>
      <c r="P156" s="256">
        <f>I156+J156</f>
        <v>0</v>
      </c>
      <c r="Q156" s="256">
        <f>ROUND(I156*H156,3)</f>
        <v>0</v>
      </c>
      <c r="R156" s="256">
        <f>ROUND(J156*H156,3)</f>
        <v>0</v>
      </c>
      <c r="S156" s="97"/>
      <c r="T156" s="257">
        <f>S156*H156</f>
        <v>0</v>
      </c>
      <c r="U156" s="257">
        <v>0</v>
      </c>
      <c r="V156" s="257">
        <f>U156*H156</f>
        <v>0</v>
      </c>
      <c r="W156" s="257">
        <v>0</v>
      </c>
      <c r="X156" s="258">
        <f>W156*H156</f>
        <v>0</v>
      </c>
      <c r="Y156" s="38"/>
      <c r="Z156" s="38"/>
      <c r="AA156" s="38"/>
      <c r="AB156" s="38"/>
      <c r="AC156" s="38"/>
      <c r="AD156" s="38"/>
      <c r="AE156" s="38"/>
      <c r="AR156" s="259" t="s">
        <v>182</v>
      </c>
      <c r="AT156" s="259" t="s">
        <v>466</v>
      </c>
      <c r="AU156" s="259" t="s">
        <v>85</v>
      </c>
      <c r="AY156" s="17" t="s">
        <v>163</v>
      </c>
      <c r="BE156" s="260">
        <f>IF(O156="základná",K156,0)</f>
        <v>0</v>
      </c>
      <c r="BF156" s="260">
        <f>IF(O156="znížená",K156,0)</f>
        <v>0</v>
      </c>
      <c r="BG156" s="260">
        <f>IF(O156="zákl. prenesená",K156,0)</f>
        <v>0</v>
      </c>
      <c r="BH156" s="260">
        <f>IF(O156="zníž. prenesená",K156,0)</f>
        <v>0</v>
      </c>
      <c r="BI156" s="260">
        <f>IF(O156="nulová",K156,0)</f>
        <v>0</v>
      </c>
      <c r="BJ156" s="17" t="s">
        <v>137</v>
      </c>
      <c r="BK156" s="261">
        <f>ROUND(P156*H156,3)</f>
        <v>0</v>
      </c>
      <c r="BL156" s="17" t="s">
        <v>169</v>
      </c>
      <c r="BM156" s="259" t="s">
        <v>286</v>
      </c>
    </row>
    <row r="157" s="2" customFormat="1" ht="16.5" customHeight="1">
      <c r="A157" s="38"/>
      <c r="B157" s="39"/>
      <c r="C157" s="247" t="s">
        <v>235</v>
      </c>
      <c r="D157" s="247" t="s">
        <v>165</v>
      </c>
      <c r="E157" s="248" t="s">
        <v>1231</v>
      </c>
      <c r="F157" s="249" t="s">
        <v>1232</v>
      </c>
      <c r="G157" s="250" t="s">
        <v>234</v>
      </c>
      <c r="H157" s="251">
        <v>20</v>
      </c>
      <c r="I157" s="252"/>
      <c r="J157" s="252"/>
      <c r="K157" s="251">
        <f>ROUND(P157*H157,3)</f>
        <v>0</v>
      </c>
      <c r="L157" s="253"/>
      <c r="M157" s="44"/>
      <c r="N157" s="254" t="s">
        <v>1</v>
      </c>
      <c r="O157" s="255" t="s">
        <v>41</v>
      </c>
      <c r="P157" s="256">
        <f>I157+J157</f>
        <v>0</v>
      </c>
      <c r="Q157" s="256">
        <f>ROUND(I157*H157,3)</f>
        <v>0</v>
      </c>
      <c r="R157" s="256">
        <f>ROUND(J157*H157,3)</f>
        <v>0</v>
      </c>
      <c r="S157" s="97"/>
      <c r="T157" s="257">
        <f>S157*H157</f>
        <v>0</v>
      </c>
      <c r="U157" s="257">
        <v>0</v>
      </c>
      <c r="V157" s="257">
        <f>U157*H157</f>
        <v>0</v>
      </c>
      <c r="W157" s="257">
        <v>0</v>
      </c>
      <c r="X157" s="258">
        <f>W157*H157</f>
        <v>0</v>
      </c>
      <c r="Y157" s="38"/>
      <c r="Z157" s="38"/>
      <c r="AA157" s="38"/>
      <c r="AB157" s="38"/>
      <c r="AC157" s="38"/>
      <c r="AD157" s="38"/>
      <c r="AE157" s="38"/>
      <c r="AR157" s="259" t="s">
        <v>169</v>
      </c>
      <c r="AT157" s="259" t="s">
        <v>165</v>
      </c>
      <c r="AU157" s="259" t="s">
        <v>85</v>
      </c>
      <c r="AY157" s="17" t="s">
        <v>163</v>
      </c>
      <c r="BE157" s="260">
        <f>IF(O157="základná",K157,0)</f>
        <v>0</v>
      </c>
      <c r="BF157" s="260">
        <f>IF(O157="znížená",K157,0)</f>
        <v>0</v>
      </c>
      <c r="BG157" s="260">
        <f>IF(O157="zákl. prenesená",K157,0)</f>
        <v>0</v>
      </c>
      <c r="BH157" s="260">
        <f>IF(O157="zníž. prenesená",K157,0)</f>
        <v>0</v>
      </c>
      <c r="BI157" s="260">
        <f>IF(O157="nulová",K157,0)</f>
        <v>0</v>
      </c>
      <c r="BJ157" s="17" t="s">
        <v>137</v>
      </c>
      <c r="BK157" s="261">
        <f>ROUND(P157*H157,3)</f>
        <v>0</v>
      </c>
      <c r="BL157" s="17" t="s">
        <v>169</v>
      </c>
      <c r="BM157" s="259" t="s">
        <v>289</v>
      </c>
    </row>
    <row r="158" s="2" customFormat="1" ht="16.5" customHeight="1">
      <c r="A158" s="38"/>
      <c r="B158" s="39"/>
      <c r="C158" s="295" t="s">
        <v>292</v>
      </c>
      <c r="D158" s="295" t="s">
        <v>466</v>
      </c>
      <c r="E158" s="296" t="s">
        <v>1233</v>
      </c>
      <c r="F158" s="297" t="s">
        <v>1234</v>
      </c>
      <c r="G158" s="298" t="s">
        <v>234</v>
      </c>
      <c r="H158" s="299">
        <v>20</v>
      </c>
      <c r="I158" s="300"/>
      <c r="J158" s="301"/>
      <c r="K158" s="299">
        <f>ROUND(P158*H158,3)</f>
        <v>0</v>
      </c>
      <c r="L158" s="301"/>
      <c r="M158" s="302"/>
      <c r="N158" s="303" t="s">
        <v>1</v>
      </c>
      <c r="O158" s="255" t="s">
        <v>41</v>
      </c>
      <c r="P158" s="256">
        <f>I158+J158</f>
        <v>0</v>
      </c>
      <c r="Q158" s="256">
        <f>ROUND(I158*H158,3)</f>
        <v>0</v>
      </c>
      <c r="R158" s="256">
        <f>ROUND(J158*H158,3)</f>
        <v>0</v>
      </c>
      <c r="S158" s="97"/>
      <c r="T158" s="257">
        <f>S158*H158</f>
        <v>0</v>
      </c>
      <c r="U158" s="257">
        <v>0</v>
      </c>
      <c r="V158" s="257">
        <f>U158*H158</f>
        <v>0</v>
      </c>
      <c r="W158" s="257">
        <v>0</v>
      </c>
      <c r="X158" s="258">
        <f>W158*H158</f>
        <v>0</v>
      </c>
      <c r="Y158" s="38"/>
      <c r="Z158" s="38"/>
      <c r="AA158" s="38"/>
      <c r="AB158" s="38"/>
      <c r="AC158" s="38"/>
      <c r="AD158" s="38"/>
      <c r="AE158" s="38"/>
      <c r="AR158" s="259" t="s">
        <v>182</v>
      </c>
      <c r="AT158" s="259" t="s">
        <v>466</v>
      </c>
      <c r="AU158" s="259" t="s">
        <v>85</v>
      </c>
      <c r="AY158" s="17" t="s">
        <v>163</v>
      </c>
      <c r="BE158" s="260">
        <f>IF(O158="základná",K158,0)</f>
        <v>0</v>
      </c>
      <c r="BF158" s="260">
        <f>IF(O158="znížená",K158,0)</f>
        <v>0</v>
      </c>
      <c r="BG158" s="260">
        <f>IF(O158="zákl. prenesená",K158,0)</f>
        <v>0</v>
      </c>
      <c r="BH158" s="260">
        <f>IF(O158="zníž. prenesená",K158,0)</f>
        <v>0</v>
      </c>
      <c r="BI158" s="260">
        <f>IF(O158="nulová",K158,0)</f>
        <v>0</v>
      </c>
      <c r="BJ158" s="17" t="s">
        <v>137</v>
      </c>
      <c r="BK158" s="261">
        <f>ROUND(P158*H158,3)</f>
        <v>0</v>
      </c>
      <c r="BL158" s="17" t="s">
        <v>169</v>
      </c>
      <c r="BM158" s="259" t="s">
        <v>295</v>
      </c>
    </row>
    <row r="159" s="2" customFormat="1" ht="24.15" customHeight="1">
      <c r="A159" s="38"/>
      <c r="B159" s="39"/>
      <c r="C159" s="247" t="s">
        <v>239</v>
      </c>
      <c r="D159" s="247" t="s">
        <v>165</v>
      </c>
      <c r="E159" s="248" t="s">
        <v>1235</v>
      </c>
      <c r="F159" s="249" t="s">
        <v>1236</v>
      </c>
      <c r="G159" s="250" t="s">
        <v>520</v>
      </c>
      <c r="H159" s="251">
        <v>1930</v>
      </c>
      <c r="I159" s="252"/>
      <c r="J159" s="252"/>
      <c r="K159" s="251">
        <f>ROUND(P159*H159,3)</f>
        <v>0</v>
      </c>
      <c r="L159" s="253"/>
      <c r="M159" s="44"/>
      <c r="N159" s="254" t="s">
        <v>1</v>
      </c>
      <c r="O159" s="255" t="s">
        <v>41</v>
      </c>
      <c r="P159" s="256">
        <f>I159+J159</f>
        <v>0</v>
      </c>
      <c r="Q159" s="256">
        <f>ROUND(I159*H159,3)</f>
        <v>0</v>
      </c>
      <c r="R159" s="256">
        <f>ROUND(J159*H159,3)</f>
        <v>0</v>
      </c>
      <c r="S159" s="97"/>
      <c r="T159" s="257">
        <f>S159*H159</f>
        <v>0</v>
      </c>
      <c r="U159" s="257">
        <v>0</v>
      </c>
      <c r="V159" s="257">
        <f>U159*H159</f>
        <v>0</v>
      </c>
      <c r="W159" s="257">
        <v>0</v>
      </c>
      <c r="X159" s="258">
        <f>W159*H159</f>
        <v>0</v>
      </c>
      <c r="Y159" s="38"/>
      <c r="Z159" s="38"/>
      <c r="AA159" s="38"/>
      <c r="AB159" s="38"/>
      <c r="AC159" s="38"/>
      <c r="AD159" s="38"/>
      <c r="AE159" s="38"/>
      <c r="AR159" s="259" t="s">
        <v>169</v>
      </c>
      <c r="AT159" s="259" t="s">
        <v>165</v>
      </c>
      <c r="AU159" s="259" t="s">
        <v>85</v>
      </c>
      <c r="AY159" s="17" t="s">
        <v>163</v>
      </c>
      <c r="BE159" s="260">
        <f>IF(O159="základná",K159,0)</f>
        <v>0</v>
      </c>
      <c r="BF159" s="260">
        <f>IF(O159="znížená",K159,0)</f>
        <v>0</v>
      </c>
      <c r="BG159" s="260">
        <f>IF(O159="zákl. prenesená",K159,0)</f>
        <v>0</v>
      </c>
      <c r="BH159" s="260">
        <f>IF(O159="zníž. prenesená",K159,0)</f>
        <v>0</v>
      </c>
      <c r="BI159" s="260">
        <f>IF(O159="nulová",K159,0)</f>
        <v>0</v>
      </c>
      <c r="BJ159" s="17" t="s">
        <v>137</v>
      </c>
      <c r="BK159" s="261">
        <f>ROUND(P159*H159,3)</f>
        <v>0</v>
      </c>
      <c r="BL159" s="17" t="s">
        <v>169</v>
      </c>
      <c r="BM159" s="259" t="s">
        <v>299</v>
      </c>
    </row>
    <row r="160" s="2" customFormat="1" ht="37.8" customHeight="1">
      <c r="A160" s="38"/>
      <c r="B160" s="39"/>
      <c r="C160" s="295" t="s">
        <v>301</v>
      </c>
      <c r="D160" s="295" t="s">
        <v>466</v>
      </c>
      <c r="E160" s="296" t="s">
        <v>1237</v>
      </c>
      <c r="F160" s="297" t="s">
        <v>1238</v>
      </c>
      <c r="G160" s="298" t="s">
        <v>520</v>
      </c>
      <c r="H160" s="299">
        <v>1630</v>
      </c>
      <c r="I160" s="300"/>
      <c r="J160" s="301"/>
      <c r="K160" s="299">
        <f>ROUND(P160*H160,3)</f>
        <v>0</v>
      </c>
      <c r="L160" s="301"/>
      <c r="M160" s="302"/>
      <c r="N160" s="303" t="s">
        <v>1</v>
      </c>
      <c r="O160" s="255" t="s">
        <v>41</v>
      </c>
      <c r="P160" s="256">
        <f>I160+J160</f>
        <v>0</v>
      </c>
      <c r="Q160" s="256">
        <f>ROUND(I160*H160,3)</f>
        <v>0</v>
      </c>
      <c r="R160" s="256">
        <f>ROUND(J160*H160,3)</f>
        <v>0</v>
      </c>
      <c r="S160" s="97"/>
      <c r="T160" s="257">
        <f>S160*H160</f>
        <v>0</v>
      </c>
      <c r="U160" s="257">
        <v>0</v>
      </c>
      <c r="V160" s="257">
        <f>U160*H160</f>
        <v>0</v>
      </c>
      <c r="W160" s="257">
        <v>0</v>
      </c>
      <c r="X160" s="258">
        <f>W160*H160</f>
        <v>0</v>
      </c>
      <c r="Y160" s="38"/>
      <c r="Z160" s="38"/>
      <c r="AA160" s="38"/>
      <c r="AB160" s="38"/>
      <c r="AC160" s="38"/>
      <c r="AD160" s="38"/>
      <c r="AE160" s="38"/>
      <c r="AR160" s="259" t="s">
        <v>182</v>
      </c>
      <c r="AT160" s="259" t="s">
        <v>466</v>
      </c>
      <c r="AU160" s="259" t="s">
        <v>85</v>
      </c>
      <c r="AY160" s="17" t="s">
        <v>163</v>
      </c>
      <c r="BE160" s="260">
        <f>IF(O160="základná",K160,0)</f>
        <v>0</v>
      </c>
      <c r="BF160" s="260">
        <f>IF(O160="znížená",K160,0)</f>
        <v>0</v>
      </c>
      <c r="BG160" s="260">
        <f>IF(O160="zákl. prenesená",K160,0)</f>
        <v>0</v>
      </c>
      <c r="BH160" s="260">
        <f>IF(O160="zníž. prenesená",K160,0)</f>
        <v>0</v>
      </c>
      <c r="BI160" s="260">
        <f>IF(O160="nulová",K160,0)</f>
        <v>0</v>
      </c>
      <c r="BJ160" s="17" t="s">
        <v>137</v>
      </c>
      <c r="BK160" s="261">
        <f>ROUND(P160*H160,3)</f>
        <v>0</v>
      </c>
      <c r="BL160" s="17" t="s">
        <v>169</v>
      </c>
      <c r="BM160" s="259" t="s">
        <v>304</v>
      </c>
    </row>
    <row r="161" s="2" customFormat="1" ht="37.8" customHeight="1">
      <c r="A161" s="38"/>
      <c r="B161" s="39"/>
      <c r="C161" s="295" t="s">
        <v>244</v>
      </c>
      <c r="D161" s="295" t="s">
        <v>466</v>
      </c>
      <c r="E161" s="296" t="s">
        <v>1239</v>
      </c>
      <c r="F161" s="297" t="s">
        <v>1240</v>
      </c>
      <c r="G161" s="298" t="s">
        <v>520</v>
      </c>
      <c r="H161" s="299">
        <v>300</v>
      </c>
      <c r="I161" s="300"/>
      <c r="J161" s="301"/>
      <c r="K161" s="299">
        <f>ROUND(P161*H161,3)</f>
        <v>0</v>
      </c>
      <c r="L161" s="301"/>
      <c r="M161" s="302"/>
      <c r="N161" s="303" t="s">
        <v>1</v>
      </c>
      <c r="O161" s="255" t="s">
        <v>41</v>
      </c>
      <c r="P161" s="256">
        <f>I161+J161</f>
        <v>0</v>
      </c>
      <c r="Q161" s="256">
        <f>ROUND(I161*H161,3)</f>
        <v>0</v>
      </c>
      <c r="R161" s="256">
        <f>ROUND(J161*H161,3)</f>
        <v>0</v>
      </c>
      <c r="S161" s="97"/>
      <c r="T161" s="257">
        <f>S161*H161</f>
        <v>0</v>
      </c>
      <c r="U161" s="257">
        <v>0</v>
      </c>
      <c r="V161" s="257">
        <f>U161*H161</f>
        <v>0</v>
      </c>
      <c r="W161" s="257">
        <v>0</v>
      </c>
      <c r="X161" s="258">
        <f>W161*H161</f>
        <v>0</v>
      </c>
      <c r="Y161" s="38"/>
      <c r="Z161" s="38"/>
      <c r="AA161" s="38"/>
      <c r="AB161" s="38"/>
      <c r="AC161" s="38"/>
      <c r="AD161" s="38"/>
      <c r="AE161" s="38"/>
      <c r="AR161" s="259" t="s">
        <v>182</v>
      </c>
      <c r="AT161" s="259" t="s">
        <v>466</v>
      </c>
      <c r="AU161" s="259" t="s">
        <v>85</v>
      </c>
      <c r="AY161" s="17" t="s">
        <v>163</v>
      </c>
      <c r="BE161" s="260">
        <f>IF(O161="základná",K161,0)</f>
        <v>0</v>
      </c>
      <c r="BF161" s="260">
        <f>IF(O161="znížená",K161,0)</f>
        <v>0</v>
      </c>
      <c r="BG161" s="260">
        <f>IF(O161="zákl. prenesená",K161,0)</f>
        <v>0</v>
      </c>
      <c r="BH161" s="260">
        <f>IF(O161="zníž. prenesená",K161,0)</f>
        <v>0</v>
      </c>
      <c r="BI161" s="260">
        <f>IF(O161="nulová",K161,0)</f>
        <v>0</v>
      </c>
      <c r="BJ161" s="17" t="s">
        <v>137</v>
      </c>
      <c r="BK161" s="261">
        <f>ROUND(P161*H161,3)</f>
        <v>0</v>
      </c>
      <c r="BL161" s="17" t="s">
        <v>169</v>
      </c>
      <c r="BM161" s="259" t="s">
        <v>309</v>
      </c>
    </row>
    <row r="162" s="2" customFormat="1" ht="24.15" customHeight="1">
      <c r="A162" s="38"/>
      <c r="B162" s="39"/>
      <c r="C162" s="247" t="s">
        <v>320</v>
      </c>
      <c r="D162" s="247" t="s">
        <v>165</v>
      </c>
      <c r="E162" s="248" t="s">
        <v>1241</v>
      </c>
      <c r="F162" s="249" t="s">
        <v>1242</v>
      </c>
      <c r="G162" s="250" t="s">
        <v>520</v>
      </c>
      <c r="H162" s="251">
        <v>560</v>
      </c>
      <c r="I162" s="252"/>
      <c r="J162" s="252"/>
      <c r="K162" s="251">
        <f>ROUND(P162*H162,3)</f>
        <v>0</v>
      </c>
      <c r="L162" s="253"/>
      <c r="M162" s="44"/>
      <c r="N162" s="254" t="s">
        <v>1</v>
      </c>
      <c r="O162" s="255" t="s">
        <v>41</v>
      </c>
      <c r="P162" s="256">
        <f>I162+J162</f>
        <v>0</v>
      </c>
      <c r="Q162" s="256">
        <f>ROUND(I162*H162,3)</f>
        <v>0</v>
      </c>
      <c r="R162" s="256">
        <f>ROUND(J162*H162,3)</f>
        <v>0</v>
      </c>
      <c r="S162" s="97"/>
      <c r="T162" s="257">
        <f>S162*H162</f>
        <v>0</v>
      </c>
      <c r="U162" s="257">
        <v>0</v>
      </c>
      <c r="V162" s="257">
        <f>U162*H162</f>
        <v>0</v>
      </c>
      <c r="W162" s="257">
        <v>0</v>
      </c>
      <c r="X162" s="258">
        <f>W162*H162</f>
        <v>0</v>
      </c>
      <c r="Y162" s="38"/>
      <c r="Z162" s="38"/>
      <c r="AA162" s="38"/>
      <c r="AB162" s="38"/>
      <c r="AC162" s="38"/>
      <c r="AD162" s="38"/>
      <c r="AE162" s="38"/>
      <c r="AR162" s="259" t="s">
        <v>169</v>
      </c>
      <c r="AT162" s="259" t="s">
        <v>165</v>
      </c>
      <c r="AU162" s="259" t="s">
        <v>85</v>
      </c>
      <c r="AY162" s="17" t="s">
        <v>163</v>
      </c>
      <c r="BE162" s="260">
        <f>IF(O162="základná",K162,0)</f>
        <v>0</v>
      </c>
      <c r="BF162" s="260">
        <f>IF(O162="znížená",K162,0)</f>
        <v>0</v>
      </c>
      <c r="BG162" s="260">
        <f>IF(O162="zákl. prenesená",K162,0)</f>
        <v>0</v>
      </c>
      <c r="BH162" s="260">
        <f>IF(O162="zníž. prenesená",K162,0)</f>
        <v>0</v>
      </c>
      <c r="BI162" s="260">
        <f>IF(O162="nulová",K162,0)</f>
        <v>0</v>
      </c>
      <c r="BJ162" s="17" t="s">
        <v>137</v>
      </c>
      <c r="BK162" s="261">
        <f>ROUND(P162*H162,3)</f>
        <v>0</v>
      </c>
      <c r="BL162" s="17" t="s">
        <v>169</v>
      </c>
      <c r="BM162" s="259" t="s">
        <v>323</v>
      </c>
    </row>
    <row r="163" s="2" customFormat="1" ht="24.15" customHeight="1">
      <c r="A163" s="38"/>
      <c r="B163" s="39"/>
      <c r="C163" s="295" t="s">
        <v>247</v>
      </c>
      <c r="D163" s="295" t="s">
        <v>466</v>
      </c>
      <c r="E163" s="296" t="s">
        <v>1243</v>
      </c>
      <c r="F163" s="297" t="s">
        <v>1244</v>
      </c>
      <c r="G163" s="298" t="s">
        <v>520</v>
      </c>
      <c r="H163" s="299">
        <v>560</v>
      </c>
      <c r="I163" s="300"/>
      <c r="J163" s="301"/>
      <c r="K163" s="299">
        <f>ROUND(P163*H163,3)</f>
        <v>0</v>
      </c>
      <c r="L163" s="301"/>
      <c r="M163" s="302"/>
      <c r="N163" s="303" t="s">
        <v>1</v>
      </c>
      <c r="O163" s="255" t="s">
        <v>41</v>
      </c>
      <c r="P163" s="256">
        <f>I163+J163</f>
        <v>0</v>
      </c>
      <c r="Q163" s="256">
        <f>ROUND(I163*H163,3)</f>
        <v>0</v>
      </c>
      <c r="R163" s="256">
        <f>ROUND(J163*H163,3)</f>
        <v>0</v>
      </c>
      <c r="S163" s="97"/>
      <c r="T163" s="257">
        <f>S163*H163</f>
        <v>0</v>
      </c>
      <c r="U163" s="257">
        <v>0</v>
      </c>
      <c r="V163" s="257">
        <f>U163*H163</f>
        <v>0</v>
      </c>
      <c r="W163" s="257">
        <v>0</v>
      </c>
      <c r="X163" s="258">
        <f>W163*H163</f>
        <v>0</v>
      </c>
      <c r="Y163" s="38"/>
      <c r="Z163" s="38"/>
      <c r="AA163" s="38"/>
      <c r="AB163" s="38"/>
      <c r="AC163" s="38"/>
      <c r="AD163" s="38"/>
      <c r="AE163" s="38"/>
      <c r="AR163" s="259" t="s">
        <v>182</v>
      </c>
      <c r="AT163" s="259" t="s">
        <v>466</v>
      </c>
      <c r="AU163" s="259" t="s">
        <v>85</v>
      </c>
      <c r="AY163" s="17" t="s">
        <v>163</v>
      </c>
      <c r="BE163" s="260">
        <f>IF(O163="základná",K163,0)</f>
        <v>0</v>
      </c>
      <c r="BF163" s="260">
        <f>IF(O163="znížená",K163,0)</f>
        <v>0</v>
      </c>
      <c r="BG163" s="260">
        <f>IF(O163="zákl. prenesená",K163,0)</f>
        <v>0</v>
      </c>
      <c r="BH163" s="260">
        <f>IF(O163="zníž. prenesená",K163,0)</f>
        <v>0</v>
      </c>
      <c r="BI163" s="260">
        <f>IF(O163="nulová",K163,0)</f>
        <v>0</v>
      </c>
      <c r="BJ163" s="17" t="s">
        <v>137</v>
      </c>
      <c r="BK163" s="261">
        <f>ROUND(P163*H163,3)</f>
        <v>0</v>
      </c>
      <c r="BL163" s="17" t="s">
        <v>169</v>
      </c>
      <c r="BM163" s="259" t="s">
        <v>327</v>
      </c>
    </row>
    <row r="164" s="2" customFormat="1" ht="16.5" customHeight="1">
      <c r="A164" s="38"/>
      <c r="B164" s="39"/>
      <c r="C164" s="295" t="s">
        <v>329</v>
      </c>
      <c r="D164" s="295" t="s">
        <v>466</v>
      </c>
      <c r="E164" s="296" t="s">
        <v>1245</v>
      </c>
      <c r="F164" s="297" t="s">
        <v>1246</v>
      </c>
      <c r="G164" s="298" t="s">
        <v>234</v>
      </c>
      <c r="H164" s="299">
        <v>10</v>
      </c>
      <c r="I164" s="300"/>
      <c r="J164" s="301"/>
      <c r="K164" s="299">
        <f>ROUND(P164*H164,3)</f>
        <v>0</v>
      </c>
      <c r="L164" s="301"/>
      <c r="M164" s="302"/>
      <c r="N164" s="303" t="s">
        <v>1</v>
      </c>
      <c r="O164" s="255" t="s">
        <v>41</v>
      </c>
      <c r="P164" s="256">
        <f>I164+J164</f>
        <v>0</v>
      </c>
      <c r="Q164" s="256">
        <f>ROUND(I164*H164,3)</f>
        <v>0</v>
      </c>
      <c r="R164" s="256">
        <f>ROUND(J164*H164,3)</f>
        <v>0</v>
      </c>
      <c r="S164" s="97"/>
      <c r="T164" s="257">
        <f>S164*H164</f>
        <v>0</v>
      </c>
      <c r="U164" s="257">
        <v>0</v>
      </c>
      <c r="V164" s="257">
        <f>U164*H164</f>
        <v>0</v>
      </c>
      <c r="W164" s="257">
        <v>0</v>
      </c>
      <c r="X164" s="258">
        <f>W164*H164</f>
        <v>0</v>
      </c>
      <c r="Y164" s="38"/>
      <c r="Z164" s="38"/>
      <c r="AA164" s="38"/>
      <c r="AB164" s="38"/>
      <c r="AC164" s="38"/>
      <c r="AD164" s="38"/>
      <c r="AE164" s="38"/>
      <c r="AR164" s="259" t="s">
        <v>182</v>
      </c>
      <c r="AT164" s="259" t="s">
        <v>466</v>
      </c>
      <c r="AU164" s="259" t="s">
        <v>85</v>
      </c>
      <c r="AY164" s="17" t="s">
        <v>163</v>
      </c>
      <c r="BE164" s="260">
        <f>IF(O164="základná",K164,0)</f>
        <v>0</v>
      </c>
      <c r="BF164" s="260">
        <f>IF(O164="znížená",K164,0)</f>
        <v>0</v>
      </c>
      <c r="BG164" s="260">
        <f>IF(O164="zákl. prenesená",K164,0)</f>
        <v>0</v>
      </c>
      <c r="BH164" s="260">
        <f>IF(O164="zníž. prenesená",K164,0)</f>
        <v>0</v>
      </c>
      <c r="BI164" s="260">
        <f>IF(O164="nulová",K164,0)</f>
        <v>0</v>
      </c>
      <c r="BJ164" s="17" t="s">
        <v>137</v>
      </c>
      <c r="BK164" s="261">
        <f>ROUND(P164*H164,3)</f>
        <v>0</v>
      </c>
      <c r="BL164" s="17" t="s">
        <v>169</v>
      </c>
      <c r="BM164" s="259" t="s">
        <v>332</v>
      </c>
    </row>
    <row r="165" s="2" customFormat="1" ht="16.5" customHeight="1">
      <c r="A165" s="38"/>
      <c r="B165" s="39"/>
      <c r="C165" s="295" t="s">
        <v>251</v>
      </c>
      <c r="D165" s="295" t="s">
        <v>466</v>
      </c>
      <c r="E165" s="296" t="s">
        <v>1247</v>
      </c>
      <c r="F165" s="297" t="s">
        <v>1248</v>
      </c>
      <c r="G165" s="298" t="s">
        <v>234</v>
      </c>
      <c r="H165" s="299">
        <v>1700</v>
      </c>
      <c r="I165" s="300"/>
      <c r="J165" s="301"/>
      <c r="K165" s="299">
        <f>ROUND(P165*H165,3)</f>
        <v>0</v>
      </c>
      <c r="L165" s="301"/>
      <c r="M165" s="302"/>
      <c r="N165" s="303" t="s">
        <v>1</v>
      </c>
      <c r="O165" s="255" t="s">
        <v>41</v>
      </c>
      <c r="P165" s="256">
        <f>I165+J165</f>
        <v>0</v>
      </c>
      <c r="Q165" s="256">
        <f>ROUND(I165*H165,3)</f>
        <v>0</v>
      </c>
      <c r="R165" s="256">
        <f>ROUND(J165*H165,3)</f>
        <v>0</v>
      </c>
      <c r="S165" s="97"/>
      <c r="T165" s="257">
        <f>S165*H165</f>
        <v>0</v>
      </c>
      <c r="U165" s="257">
        <v>0</v>
      </c>
      <c r="V165" s="257">
        <f>U165*H165</f>
        <v>0</v>
      </c>
      <c r="W165" s="257">
        <v>0</v>
      </c>
      <c r="X165" s="258">
        <f>W165*H165</f>
        <v>0</v>
      </c>
      <c r="Y165" s="38"/>
      <c r="Z165" s="38"/>
      <c r="AA165" s="38"/>
      <c r="AB165" s="38"/>
      <c r="AC165" s="38"/>
      <c r="AD165" s="38"/>
      <c r="AE165" s="38"/>
      <c r="AR165" s="259" t="s">
        <v>182</v>
      </c>
      <c r="AT165" s="259" t="s">
        <v>466</v>
      </c>
      <c r="AU165" s="259" t="s">
        <v>85</v>
      </c>
      <c r="AY165" s="17" t="s">
        <v>163</v>
      </c>
      <c r="BE165" s="260">
        <f>IF(O165="základná",K165,0)</f>
        <v>0</v>
      </c>
      <c r="BF165" s="260">
        <f>IF(O165="znížená",K165,0)</f>
        <v>0</v>
      </c>
      <c r="BG165" s="260">
        <f>IF(O165="zákl. prenesená",K165,0)</f>
        <v>0</v>
      </c>
      <c r="BH165" s="260">
        <f>IF(O165="zníž. prenesená",K165,0)</f>
        <v>0</v>
      </c>
      <c r="BI165" s="260">
        <f>IF(O165="nulová",K165,0)</f>
        <v>0</v>
      </c>
      <c r="BJ165" s="17" t="s">
        <v>137</v>
      </c>
      <c r="BK165" s="261">
        <f>ROUND(P165*H165,3)</f>
        <v>0</v>
      </c>
      <c r="BL165" s="17" t="s">
        <v>169</v>
      </c>
      <c r="BM165" s="259" t="s">
        <v>335</v>
      </c>
    </row>
    <row r="166" s="2" customFormat="1" ht="16.5" customHeight="1">
      <c r="A166" s="38"/>
      <c r="B166" s="39"/>
      <c r="C166" s="295" t="s">
        <v>336</v>
      </c>
      <c r="D166" s="295" t="s">
        <v>466</v>
      </c>
      <c r="E166" s="296" t="s">
        <v>1249</v>
      </c>
      <c r="F166" s="297" t="s">
        <v>1250</v>
      </c>
      <c r="G166" s="298" t="s">
        <v>234</v>
      </c>
      <c r="H166" s="299">
        <v>1700</v>
      </c>
      <c r="I166" s="300"/>
      <c r="J166" s="301"/>
      <c r="K166" s="299">
        <f>ROUND(P166*H166,3)</f>
        <v>0</v>
      </c>
      <c r="L166" s="301"/>
      <c r="M166" s="302"/>
      <c r="N166" s="303" t="s">
        <v>1</v>
      </c>
      <c r="O166" s="255" t="s">
        <v>41</v>
      </c>
      <c r="P166" s="256">
        <f>I166+J166</f>
        <v>0</v>
      </c>
      <c r="Q166" s="256">
        <f>ROUND(I166*H166,3)</f>
        <v>0</v>
      </c>
      <c r="R166" s="256">
        <f>ROUND(J166*H166,3)</f>
        <v>0</v>
      </c>
      <c r="S166" s="97"/>
      <c r="T166" s="257">
        <f>S166*H166</f>
        <v>0</v>
      </c>
      <c r="U166" s="257">
        <v>0</v>
      </c>
      <c r="V166" s="257">
        <f>U166*H166</f>
        <v>0</v>
      </c>
      <c r="W166" s="257">
        <v>0</v>
      </c>
      <c r="X166" s="258">
        <f>W166*H166</f>
        <v>0</v>
      </c>
      <c r="Y166" s="38"/>
      <c r="Z166" s="38"/>
      <c r="AA166" s="38"/>
      <c r="AB166" s="38"/>
      <c r="AC166" s="38"/>
      <c r="AD166" s="38"/>
      <c r="AE166" s="38"/>
      <c r="AR166" s="259" t="s">
        <v>182</v>
      </c>
      <c r="AT166" s="259" t="s">
        <v>466</v>
      </c>
      <c r="AU166" s="259" t="s">
        <v>85</v>
      </c>
      <c r="AY166" s="17" t="s">
        <v>163</v>
      </c>
      <c r="BE166" s="260">
        <f>IF(O166="základná",K166,0)</f>
        <v>0</v>
      </c>
      <c r="BF166" s="260">
        <f>IF(O166="znížená",K166,0)</f>
        <v>0</v>
      </c>
      <c r="BG166" s="260">
        <f>IF(O166="zákl. prenesená",K166,0)</f>
        <v>0</v>
      </c>
      <c r="BH166" s="260">
        <f>IF(O166="zníž. prenesená",K166,0)</f>
        <v>0</v>
      </c>
      <c r="BI166" s="260">
        <f>IF(O166="nulová",K166,0)</f>
        <v>0</v>
      </c>
      <c r="BJ166" s="17" t="s">
        <v>137</v>
      </c>
      <c r="BK166" s="261">
        <f>ROUND(P166*H166,3)</f>
        <v>0</v>
      </c>
      <c r="BL166" s="17" t="s">
        <v>169</v>
      </c>
      <c r="BM166" s="259" t="s">
        <v>339</v>
      </c>
    </row>
    <row r="167" s="2" customFormat="1" ht="16.5" customHeight="1">
      <c r="A167" s="38"/>
      <c r="B167" s="39"/>
      <c r="C167" s="295" t="s">
        <v>254</v>
      </c>
      <c r="D167" s="295" t="s">
        <v>466</v>
      </c>
      <c r="E167" s="296" t="s">
        <v>1251</v>
      </c>
      <c r="F167" s="297" t="s">
        <v>1252</v>
      </c>
      <c r="G167" s="298" t="s">
        <v>234</v>
      </c>
      <c r="H167" s="299">
        <v>10</v>
      </c>
      <c r="I167" s="300"/>
      <c r="J167" s="301"/>
      <c r="K167" s="299">
        <f>ROUND(P167*H167,3)</f>
        <v>0</v>
      </c>
      <c r="L167" s="301"/>
      <c r="M167" s="302"/>
      <c r="N167" s="303" t="s">
        <v>1</v>
      </c>
      <c r="O167" s="255" t="s">
        <v>41</v>
      </c>
      <c r="P167" s="256">
        <f>I167+J167</f>
        <v>0</v>
      </c>
      <c r="Q167" s="256">
        <f>ROUND(I167*H167,3)</f>
        <v>0</v>
      </c>
      <c r="R167" s="256">
        <f>ROUND(J167*H167,3)</f>
        <v>0</v>
      </c>
      <c r="S167" s="97"/>
      <c r="T167" s="257">
        <f>S167*H167</f>
        <v>0</v>
      </c>
      <c r="U167" s="257">
        <v>0</v>
      </c>
      <c r="V167" s="257">
        <f>U167*H167</f>
        <v>0</v>
      </c>
      <c r="W167" s="257">
        <v>0</v>
      </c>
      <c r="X167" s="258">
        <f>W167*H167</f>
        <v>0</v>
      </c>
      <c r="Y167" s="38"/>
      <c r="Z167" s="38"/>
      <c r="AA167" s="38"/>
      <c r="AB167" s="38"/>
      <c r="AC167" s="38"/>
      <c r="AD167" s="38"/>
      <c r="AE167" s="38"/>
      <c r="AR167" s="259" t="s">
        <v>182</v>
      </c>
      <c r="AT167" s="259" t="s">
        <v>466</v>
      </c>
      <c r="AU167" s="259" t="s">
        <v>85</v>
      </c>
      <c r="AY167" s="17" t="s">
        <v>163</v>
      </c>
      <c r="BE167" s="260">
        <f>IF(O167="základná",K167,0)</f>
        <v>0</v>
      </c>
      <c r="BF167" s="260">
        <f>IF(O167="znížená",K167,0)</f>
        <v>0</v>
      </c>
      <c r="BG167" s="260">
        <f>IF(O167="zákl. prenesená",K167,0)</f>
        <v>0</v>
      </c>
      <c r="BH167" s="260">
        <f>IF(O167="zníž. prenesená",K167,0)</f>
        <v>0</v>
      </c>
      <c r="BI167" s="260">
        <f>IF(O167="nulová",K167,0)</f>
        <v>0</v>
      </c>
      <c r="BJ167" s="17" t="s">
        <v>137</v>
      </c>
      <c r="BK167" s="261">
        <f>ROUND(P167*H167,3)</f>
        <v>0</v>
      </c>
      <c r="BL167" s="17" t="s">
        <v>169</v>
      </c>
      <c r="BM167" s="259" t="s">
        <v>343</v>
      </c>
    </row>
    <row r="168" s="2" customFormat="1" ht="24.15" customHeight="1">
      <c r="A168" s="38"/>
      <c r="B168" s="39"/>
      <c r="C168" s="295" t="s">
        <v>345</v>
      </c>
      <c r="D168" s="295" t="s">
        <v>466</v>
      </c>
      <c r="E168" s="296" t="s">
        <v>1253</v>
      </c>
      <c r="F168" s="297" t="s">
        <v>1254</v>
      </c>
      <c r="G168" s="298" t="s">
        <v>234</v>
      </c>
      <c r="H168" s="299">
        <v>2</v>
      </c>
      <c r="I168" s="300"/>
      <c r="J168" s="301"/>
      <c r="K168" s="299">
        <f>ROUND(P168*H168,3)</f>
        <v>0</v>
      </c>
      <c r="L168" s="301"/>
      <c r="M168" s="302"/>
      <c r="N168" s="303" t="s">
        <v>1</v>
      </c>
      <c r="O168" s="255" t="s">
        <v>41</v>
      </c>
      <c r="P168" s="256">
        <f>I168+J168</f>
        <v>0</v>
      </c>
      <c r="Q168" s="256">
        <f>ROUND(I168*H168,3)</f>
        <v>0</v>
      </c>
      <c r="R168" s="256">
        <f>ROUND(J168*H168,3)</f>
        <v>0</v>
      </c>
      <c r="S168" s="97"/>
      <c r="T168" s="257">
        <f>S168*H168</f>
        <v>0</v>
      </c>
      <c r="U168" s="257">
        <v>0</v>
      </c>
      <c r="V168" s="257">
        <f>U168*H168</f>
        <v>0</v>
      </c>
      <c r="W168" s="257">
        <v>0</v>
      </c>
      <c r="X168" s="258">
        <f>W168*H168</f>
        <v>0</v>
      </c>
      <c r="Y168" s="38"/>
      <c r="Z168" s="38"/>
      <c r="AA168" s="38"/>
      <c r="AB168" s="38"/>
      <c r="AC168" s="38"/>
      <c r="AD168" s="38"/>
      <c r="AE168" s="38"/>
      <c r="AR168" s="259" t="s">
        <v>182</v>
      </c>
      <c r="AT168" s="259" t="s">
        <v>466</v>
      </c>
      <c r="AU168" s="259" t="s">
        <v>85</v>
      </c>
      <c r="AY168" s="17" t="s">
        <v>163</v>
      </c>
      <c r="BE168" s="260">
        <f>IF(O168="základná",K168,0)</f>
        <v>0</v>
      </c>
      <c r="BF168" s="260">
        <f>IF(O168="znížená",K168,0)</f>
        <v>0</v>
      </c>
      <c r="BG168" s="260">
        <f>IF(O168="zákl. prenesená",K168,0)</f>
        <v>0</v>
      </c>
      <c r="BH168" s="260">
        <f>IF(O168="zníž. prenesená",K168,0)</f>
        <v>0</v>
      </c>
      <c r="BI168" s="260">
        <f>IF(O168="nulová",K168,0)</f>
        <v>0</v>
      </c>
      <c r="BJ168" s="17" t="s">
        <v>137</v>
      </c>
      <c r="BK168" s="261">
        <f>ROUND(P168*H168,3)</f>
        <v>0</v>
      </c>
      <c r="BL168" s="17" t="s">
        <v>169</v>
      </c>
      <c r="BM168" s="259" t="s">
        <v>348</v>
      </c>
    </row>
    <row r="169" s="2" customFormat="1" ht="24.15" customHeight="1">
      <c r="A169" s="38"/>
      <c r="B169" s="39"/>
      <c r="C169" s="247" t="s">
        <v>258</v>
      </c>
      <c r="D169" s="247" t="s">
        <v>165</v>
      </c>
      <c r="E169" s="248" t="s">
        <v>1255</v>
      </c>
      <c r="F169" s="249" t="s">
        <v>1254</v>
      </c>
      <c r="G169" s="250" t="s">
        <v>234</v>
      </c>
      <c r="H169" s="251">
        <v>2</v>
      </c>
      <c r="I169" s="252"/>
      <c r="J169" s="252"/>
      <c r="K169" s="251">
        <f>ROUND(P169*H169,3)</f>
        <v>0</v>
      </c>
      <c r="L169" s="253"/>
      <c r="M169" s="44"/>
      <c r="N169" s="254" t="s">
        <v>1</v>
      </c>
      <c r="O169" s="255" t="s">
        <v>41</v>
      </c>
      <c r="P169" s="256">
        <f>I169+J169</f>
        <v>0</v>
      </c>
      <c r="Q169" s="256">
        <f>ROUND(I169*H169,3)</f>
        <v>0</v>
      </c>
      <c r="R169" s="256">
        <f>ROUND(J169*H169,3)</f>
        <v>0</v>
      </c>
      <c r="S169" s="97"/>
      <c r="T169" s="257">
        <f>S169*H169</f>
        <v>0</v>
      </c>
      <c r="U169" s="257">
        <v>0</v>
      </c>
      <c r="V169" s="257">
        <f>U169*H169</f>
        <v>0</v>
      </c>
      <c r="W169" s="257">
        <v>0</v>
      </c>
      <c r="X169" s="258">
        <f>W169*H169</f>
        <v>0</v>
      </c>
      <c r="Y169" s="38"/>
      <c r="Z169" s="38"/>
      <c r="AA169" s="38"/>
      <c r="AB169" s="38"/>
      <c r="AC169" s="38"/>
      <c r="AD169" s="38"/>
      <c r="AE169" s="38"/>
      <c r="AR169" s="259" t="s">
        <v>169</v>
      </c>
      <c r="AT169" s="259" t="s">
        <v>165</v>
      </c>
      <c r="AU169" s="259" t="s">
        <v>85</v>
      </c>
      <c r="AY169" s="17" t="s">
        <v>163</v>
      </c>
      <c r="BE169" s="260">
        <f>IF(O169="základná",K169,0)</f>
        <v>0</v>
      </c>
      <c r="BF169" s="260">
        <f>IF(O169="znížená",K169,0)</f>
        <v>0</v>
      </c>
      <c r="BG169" s="260">
        <f>IF(O169="zákl. prenesená",K169,0)</f>
        <v>0</v>
      </c>
      <c r="BH169" s="260">
        <f>IF(O169="zníž. prenesená",K169,0)</f>
        <v>0</v>
      </c>
      <c r="BI169" s="260">
        <f>IF(O169="nulová",K169,0)</f>
        <v>0</v>
      </c>
      <c r="BJ169" s="17" t="s">
        <v>137</v>
      </c>
      <c r="BK169" s="261">
        <f>ROUND(P169*H169,3)</f>
        <v>0</v>
      </c>
      <c r="BL169" s="17" t="s">
        <v>169</v>
      </c>
      <c r="BM169" s="259" t="s">
        <v>352</v>
      </c>
    </row>
    <row r="170" s="12" customFormat="1" ht="25.92" customHeight="1">
      <c r="A170" s="12"/>
      <c r="B170" s="230"/>
      <c r="C170" s="231"/>
      <c r="D170" s="232" t="s">
        <v>76</v>
      </c>
      <c r="E170" s="233" t="s">
        <v>1256</v>
      </c>
      <c r="F170" s="233" t="s">
        <v>1257</v>
      </c>
      <c r="G170" s="231"/>
      <c r="H170" s="231"/>
      <c r="I170" s="234"/>
      <c r="J170" s="234"/>
      <c r="K170" s="235">
        <f>BK170</f>
        <v>0</v>
      </c>
      <c r="L170" s="231"/>
      <c r="M170" s="236"/>
      <c r="N170" s="237"/>
      <c r="O170" s="238"/>
      <c r="P170" s="238"/>
      <c r="Q170" s="239">
        <f>SUM(Q171:Q209)</f>
        <v>0</v>
      </c>
      <c r="R170" s="239">
        <f>SUM(R171:R209)</f>
        <v>0</v>
      </c>
      <c r="S170" s="238"/>
      <c r="T170" s="240">
        <f>SUM(T171:T209)</f>
        <v>0</v>
      </c>
      <c r="U170" s="238"/>
      <c r="V170" s="240">
        <f>SUM(V171:V209)</f>
        <v>0</v>
      </c>
      <c r="W170" s="238"/>
      <c r="X170" s="241">
        <f>SUM(X171:X209)</f>
        <v>0</v>
      </c>
      <c r="Y170" s="12"/>
      <c r="Z170" s="12"/>
      <c r="AA170" s="12"/>
      <c r="AB170" s="12"/>
      <c r="AC170" s="12"/>
      <c r="AD170" s="12"/>
      <c r="AE170" s="12"/>
      <c r="AR170" s="242" t="s">
        <v>85</v>
      </c>
      <c r="AT170" s="243" t="s">
        <v>76</v>
      </c>
      <c r="AU170" s="243" t="s">
        <v>77</v>
      </c>
      <c r="AY170" s="242" t="s">
        <v>163</v>
      </c>
      <c r="BK170" s="244">
        <f>SUM(BK171:BK209)</f>
        <v>0</v>
      </c>
    </row>
    <row r="171" s="2" customFormat="1" ht="24.15" customHeight="1">
      <c r="A171" s="38"/>
      <c r="B171" s="39"/>
      <c r="C171" s="247" t="s">
        <v>354</v>
      </c>
      <c r="D171" s="247" t="s">
        <v>165</v>
      </c>
      <c r="E171" s="248" t="s">
        <v>1258</v>
      </c>
      <c r="F171" s="249" t="s">
        <v>1259</v>
      </c>
      <c r="G171" s="250" t="s">
        <v>234</v>
      </c>
      <c r="H171" s="251">
        <v>82</v>
      </c>
      <c r="I171" s="252"/>
      <c r="J171" s="252"/>
      <c r="K171" s="251">
        <f>ROUND(P171*H171,3)</f>
        <v>0</v>
      </c>
      <c r="L171" s="253"/>
      <c r="M171" s="44"/>
      <c r="N171" s="254" t="s">
        <v>1</v>
      </c>
      <c r="O171" s="255" t="s">
        <v>41</v>
      </c>
      <c r="P171" s="256">
        <f>I171+J171</f>
        <v>0</v>
      </c>
      <c r="Q171" s="256">
        <f>ROUND(I171*H171,3)</f>
        <v>0</v>
      </c>
      <c r="R171" s="256">
        <f>ROUND(J171*H171,3)</f>
        <v>0</v>
      </c>
      <c r="S171" s="97"/>
      <c r="T171" s="257">
        <f>S171*H171</f>
        <v>0</v>
      </c>
      <c r="U171" s="257">
        <v>0</v>
      </c>
      <c r="V171" s="257">
        <f>U171*H171</f>
        <v>0</v>
      </c>
      <c r="W171" s="257">
        <v>0</v>
      </c>
      <c r="X171" s="258">
        <f>W171*H171</f>
        <v>0</v>
      </c>
      <c r="Y171" s="38"/>
      <c r="Z171" s="38"/>
      <c r="AA171" s="38"/>
      <c r="AB171" s="38"/>
      <c r="AC171" s="38"/>
      <c r="AD171" s="38"/>
      <c r="AE171" s="38"/>
      <c r="AR171" s="259" t="s">
        <v>169</v>
      </c>
      <c r="AT171" s="259" t="s">
        <v>165</v>
      </c>
      <c r="AU171" s="259" t="s">
        <v>85</v>
      </c>
      <c r="AY171" s="17" t="s">
        <v>163</v>
      </c>
      <c r="BE171" s="260">
        <f>IF(O171="základná",K171,0)</f>
        <v>0</v>
      </c>
      <c r="BF171" s="260">
        <f>IF(O171="znížená",K171,0)</f>
        <v>0</v>
      </c>
      <c r="BG171" s="260">
        <f>IF(O171="zákl. prenesená",K171,0)</f>
        <v>0</v>
      </c>
      <c r="BH171" s="260">
        <f>IF(O171="zníž. prenesená",K171,0)</f>
        <v>0</v>
      </c>
      <c r="BI171" s="260">
        <f>IF(O171="nulová",K171,0)</f>
        <v>0</v>
      </c>
      <c r="BJ171" s="17" t="s">
        <v>137</v>
      </c>
      <c r="BK171" s="261">
        <f>ROUND(P171*H171,3)</f>
        <v>0</v>
      </c>
      <c r="BL171" s="17" t="s">
        <v>169</v>
      </c>
      <c r="BM171" s="259" t="s">
        <v>357</v>
      </c>
    </row>
    <row r="172" s="2" customFormat="1" ht="16.5" customHeight="1">
      <c r="A172" s="38"/>
      <c r="B172" s="39"/>
      <c r="C172" s="295" t="s">
        <v>262</v>
      </c>
      <c r="D172" s="295" t="s">
        <v>466</v>
      </c>
      <c r="E172" s="296" t="s">
        <v>1260</v>
      </c>
      <c r="F172" s="297" t="s">
        <v>1261</v>
      </c>
      <c r="G172" s="298" t="s">
        <v>234</v>
      </c>
      <c r="H172" s="299">
        <v>78</v>
      </c>
      <c r="I172" s="300"/>
      <c r="J172" s="301"/>
      <c r="K172" s="299">
        <f>ROUND(P172*H172,3)</f>
        <v>0</v>
      </c>
      <c r="L172" s="301"/>
      <c r="M172" s="302"/>
      <c r="N172" s="303" t="s">
        <v>1</v>
      </c>
      <c r="O172" s="255" t="s">
        <v>41</v>
      </c>
      <c r="P172" s="256">
        <f>I172+J172</f>
        <v>0</v>
      </c>
      <c r="Q172" s="256">
        <f>ROUND(I172*H172,3)</f>
        <v>0</v>
      </c>
      <c r="R172" s="256">
        <f>ROUND(J172*H172,3)</f>
        <v>0</v>
      </c>
      <c r="S172" s="97"/>
      <c r="T172" s="257">
        <f>S172*H172</f>
        <v>0</v>
      </c>
      <c r="U172" s="257">
        <v>0</v>
      </c>
      <c r="V172" s="257">
        <f>U172*H172</f>
        <v>0</v>
      </c>
      <c r="W172" s="257">
        <v>0</v>
      </c>
      <c r="X172" s="258">
        <f>W172*H172</f>
        <v>0</v>
      </c>
      <c r="Y172" s="38"/>
      <c r="Z172" s="38"/>
      <c r="AA172" s="38"/>
      <c r="AB172" s="38"/>
      <c r="AC172" s="38"/>
      <c r="AD172" s="38"/>
      <c r="AE172" s="38"/>
      <c r="AR172" s="259" t="s">
        <v>182</v>
      </c>
      <c r="AT172" s="259" t="s">
        <v>466</v>
      </c>
      <c r="AU172" s="259" t="s">
        <v>85</v>
      </c>
      <c r="AY172" s="17" t="s">
        <v>163</v>
      </c>
      <c r="BE172" s="260">
        <f>IF(O172="základná",K172,0)</f>
        <v>0</v>
      </c>
      <c r="BF172" s="260">
        <f>IF(O172="znížená",K172,0)</f>
        <v>0</v>
      </c>
      <c r="BG172" s="260">
        <f>IF(O172="zákl. prenesená",K172,0)</f>
        <v>0</v>
      </c>
      <c r="BH172" s="260">
        <f>IF(O172="zníž. prenesená",K172,0)</f>
        <v>0</v>
      </c>
      <c r="BI172" s="260">
        <f>IF(O172="nulová",K172,0)</f>
        <v>0</v>
      </c>
      <c r="BJ172" s="17" t="s">
        <v>137</v>
      </c>
      <c r="BK172" s="261">
        <f>ROUND(P172*H172,3)</f>
        <v>0</v>
      </c>
      <c r="BL172" s="17" t="s">
        <v>169</v>
      </c>
      <c r="BM172" s="259" t="s">
        <v>361</v>
      </c>
    </row>
    <row r="173" s="2" customFormat="1" ht="24.15" customHeight="1">
      <c r="A173" s="38"/>
      <c r="B173" s="39"/>
      <c r="C173" s="295" t="s">
        <v>364</v>
      </c>
      <c r="D173" s="295" t="s">
        <v>466</v>
      </c>
      <c r="E173" s="296" t="s">
        <v>1262</v>
      </c>
      <c r="F173" s="297" t="s">
        <v>1263</v>
      </c>
      <c r="G173" s="298" t="s">
        <v>234</v>
      </c>
      <c r="H173" s="299">
        <v>4</v>
      </c>
      <c r="I173" s="300"/>
      <c r="J173" s="301"/>
      <c r="K173" s="299">
        <f>ROUND(P173*H173,3)</f>
        <v>0</v>
      </c>
      <c r="L173" s="301"/>
      <c r="M173" s="302"/>
      <c r="N173" s="303" t="s">
        <v>1</v>
      </c>
      <c r="O173" s="255" t="s">
        <v>41</v>
      </c>
      <c r="P173" s="256">
        <f>I173+J173</f>
        <v>0</v>
      </c>
      <c r="Q173" s="256">
        <f>ROUND(I173*H173,3)</f>
        <v>0</v>
      </c>
      <c r="R173" s="256">
        <f>ROUND(J173*H173,3)</f>
        <v>0</v>
      </c>
      <c r="S173" s="97"/>
      <c r="T173" s="257">
        <f>S173*H173</f>
        <v>0</v>
      </c>
      <c r="U173" s="257">
        <v>0</v>
      </c>
      <c r="V173" s="257">
        <f>U173*H173</f>
        <v>0</v>
      </c>
      <c r="W173" s="257">
        <v>0</v>
      </c>
      <c r="X173" s="258">
        <f>W173*H173</f>
        <v>0</v>
      </c>
      <c r="Y173" s="38"/>
      <c r="Z173" s="38"/>
      <c r="AA173" s="38"/>
      <c r="AB173" s="38"/>
      <c r="AC173" s="38"/>
      <c r="AD173" s="38"/>
      <c r="AE173" s="38"/>
      <c r="AR173" s="259" t="s">
        <v>182</v>
      </c>
      <c r="AT173" s="259" t="s">
        <v>466</v>
      </c>
      <c r="AU173" s="259" t="s">
        <v>85</v>
      </c>
      <c r="AY173" s="17" t="s">
        <v>163</v>
      </c>
      <c r="BE173" s="260">
        <f>IF(O173="základná",K173,0)</f>
        <v>0</v>
      </c>
      <c r="BF173" s="260">
        <f>IF(O173="znížená",K173,0)</f>
        <v>0</v>
      </c>
      <c r="BG173" s="260">
        <f>IF(O173="zákl. prenesená",K173,0)</f>
        <v>0</v>
      </c>
      <c r="BH173" s="260">
        <f>IF(O173="zníž. prenesená",K173,0)</f>
        <v>0</v>
      </c>
      <c r="BI173" s="260">
        <f>IF(O173="nulová",K173,0)</f>
        <v>0</v>
      </c>
      <c r="BJ173" s="17" t="s">
        <v>137</v>
      </c>
      <c r="BK173" s="261">
        <f>ROUND(P173*H173,3)</f>
        <v>0</v>
      </c>
      <c r="BL173" s="17" t="s">
        <v>169</v>
      </c>
      <c r="BM173" s="259" t="s">
        <v>367</v>
      </c>
    </row>
    <row r="174" s="2" customFormat="1" ht="21.75" customHeight="1">
      <c r="A174" s="38"/>
      <c r="B174" s="39"/>
      <c r="C174" s="247" t="s">
        <v>267</v>
      </c>
      <c r="D174" s="247" t="s">
        <v>165</v>
      </c>
      <c r="E174" s="248" t="s">
        <v>1213</v>
      </c>
      <c r="F174" s="249" t="s">
        <v>1214</v>
      </c>
      <c r="G174" s="250" t="s">
        <v>234</v>
      </c>
      <c r="H174" s="251">
        <v>110</v>
      </c>
      <c r="I174" s="252"/>
      <c r="J174" s="252"/>
      <c r="K174" s="251">
        <f>ROUND(P174*H174,3)</f>
        <v>0</v>
      </c>
      <c r="L174" s="253"/>
      <c r="M174" s="44"/>
      <c r="N174" s="254" t="s">
        <v>1</v>
      </c>
      <c r="O174" s="255" t="s">
        <v>41</v>
      </c>
      <c r="P174" s="256">
        <f>I174+J174</f>
        <v>0</v>
      </c>
      <c r="Q174" s="256">
        <f>ROUND(I174*H174,3)</f>
        <v>0</v>
      </c>
      <c r="R174" s="256">
        <f>ROUND(J174*H174,3)</f>
        <v>0</v>
      </c>
      <c r="S174" s="97"/>
      <c r="T174" s="257">
        <f>S174*H174</f>
        <v>0</v>
      </c>
      <c r="U174" s="257">
        <v>0</v>
      </c>
      <c r="V174" s="257">
        <f>U174*H174</f>
        <v>0</v>
      </c>
      <c r="W174" s="257">
        <v>0</v>
      </c>
      <c r="X174" s="258">
        <f>W174*H174</f>
        <v>0</v>
      </c>
      <c r="Y174" s="38"/>
      <c r="Z174" s="38"/>
      <c r="AA174" s="38"/>
      <c r="AB174" s="38"/>
      <c r="AC174" s="38"/>
      <c r="AD174" s="38"/>
      <c r="AE174" s="38"/>
      <c r="AR174" s="259" t="s">
        <v>169</v>
      </c>
      <c r="AT174" s="259" t="s">
        <v>165</v>
      </c>
      <c r="AU174" s="259" t="s">
        <v>85</v>
      </c>
      <c r="AY174" s="17" t="s">
        <v>163</v>
      </c>
      <c r="BE174" s="260">
        <f>IF(O174="základná",K174,0)</f>
        <v>0</v>
      </c>
      <c r="BF174" s="260">
        <f>IF(O174="znížená",K174,0)</f>
        <v>0</v>
      </c>
      <c r="BG174" s="260">
        <f>IF(O174="zákl. prenesená",K174,0)</f>
        <v>0</v>
      </c>
      <c r="BH174" s="260">
        <f>IF(O174="zníž. prenesená",K174,0)</f>
        <v>0</v>
      </c>
      <c r="BI174" s="260">
        <f>IF(O174="nulová",K174,0)</f>
        <v>0</v>
      </c>
      <c r="BJ174" s="17" t="s">
        <v>137</v>
      </c>
      <c r="BK174" s="261">
        <f>ROUND(P174*H174,3)</f>
        <v>0</v>
      </c>
      <c r="BL174" s="17" t="s">
        <v>169</v>
      </c>
      <c r="BM174" s="259" t="s">
        <v>372</v>
      </c>
    </row>
    <row r="175" s="2" customFormat="1" ht="24.15" customHeight="1">
      <c r="A175" s="38"/>
      <c r="B175" s="39"/>
      <c r="C175" s="295" t="s">
        <v>373</v>
      </c>
      <c r="D175" s="295" t="s">
        <v>466</v>
      </c>
      <c r="E175" s="296" t="s">
        <v>1215</v>
      </c>
      <c r="F175" s="297" t="s">
        <v>1216</v>
      </c>
      <c r="G175" s="298" t="s">
        <v>234</v>
      </c>
      <c r="H175" s="299">
        <v>110</v>
      </c>
      <c r="I175" s="300"/>
      <c r="J175" s="301"/>
      <c r="K175" s="299">
        <f>ROUND(P175*H175,3)</f>
        <v>0</v>
      </c>
      <c r="L175" s="301"/>
      <c r="M175" s="302"/>
      <c r="N175" s="303" t="s">
        <v>1</v>
      </c>
      <c r="O175" s="255" t="s">
        <v>41</v>
      </c>
      <c r="P175" s="256">
        <f>I175+J175</f>
        <v>0</v>
      </c>
      <c r="Q175" s="256">
        <f>ROUND(I175*H175,3)</f>
        <v>0</v>
      </c>
      <c r="R175" s="256">
        <f>ROUND(J175*H175,3)</f>
        <v>0</v>
      </c>
      <c r="S175" s="97"/>
      <c r="T175" s="257">
        <f>S175*H175</f>
        <v>0</v>
      </c>
      <c r="U175" s="257">
        <v>0</v>
      </c>
      <c r="V175" s="257">
        <f>U175*H175</f>
        <v>0</v>
      </c>
      <c r="W175" s="257">
        <v>0</v>
      </c>
      <c r="X175" s="258">
        <f>W175*H175</f>
        <v>0</v>
      </c>
      <c r="Y175" s="38"/>
      <c r="Z175" s="38"/>
      <c r="AA175" s="38"/>
      <c r="AB175" s="38"/>
      <c r="AC175" s="38"/>
      <c r="AD175" s="38"/>
      <c r="AE175" s="38"/>
      <c r="AR175" s="259" t="s">
        <v>182</v>
      </c>
      <c r="AT175" s="259" t="s">
        <v>466</v>
      </c>
      <c r="AU175" s="259" t="s">
        <v>85</v>
      </c>
      <c r="AY175" s="17" t="s">
        <v>163</v>
      </c>
      <c r="BE175" s="260">
        <f>IF(O175="základná",K175,0)</f>
        <v>0</v>
      </c>
      <c r="BF175" s="260">
        <f>IF(O175="znížená",K175,0)</f>
        <v>0</v>
      </c>
      <c r="BG175" s="260">
        <f>IF(O175="zákl. prenesená",K175,0)</f>
        <v>0</v>
      </c>
      <c r="BH175" s="260">
        <f>IF(O175="zníž. prenesená",K175,0)</f>
        <v>0</v>
      </c>
      <c r="BI175" s="260">
        <f>IF(O175="nulová",K175,0)</f>
        <v>0</v>
      </c>
      <c r="BJ175" s="17" t="s">
        <v>137</v>
      </c>
      <c r="BK175" s="261">
        <f>ROUND(P175*H175,3)</f>
        <v>0</v>
      </c>
      <c r="BL175" s="17" t="s">
        <v>169</v>
      </c>
      <c r="BM175" s="259" t="s">
        <v>376</v>
      </c>
    </row>
    <row r="176" s="2" customFormat="1" ht="24.15" customHeight="1">
      <c r="A176" s="38"/>
      <c r="B176" s="39"/>
      <c r="C176" s="247" t="s">
        <v>270</v>
      </c>
      <c r="D176" s="247" t="s">
        <v>165</v>
      </c>
      <c r="E176" s="248" t="s">
        <v>1217</v>
      </c>
      <c r="F176" s="249" t="s">
        <v>1218</v>
      </c>
      <c r="G176" s="250" t="s">
        <v>234</v>
      </c>
      <c r="H176" s="251">
        <v>110</v>
      </c>
      <c r="I176" s="252"/>
      <c r="J176" s="252"/>
      <c r="K176" s="251">
        <f>ROUND(P176*H176,3)</f>
        <v>0</v>
      </c>
      <c r="L176" s="253"/>
      <c r="M176" s="44"/>
      <c r="N176" s="254" t="s">
        <v>1</v>
      </c>
      <c r="O176" s="255" t="s">
        <v>41</v>
      </c>
      <c r="P176" s="256">
        <f>I176+J176</f>
        <v>0</v>
      </c>
      <c r="Q176" s="256">
        <f>ROUND(I176*H176,3)</f>
        <v>0</v>
      </c>
      <c r="R176" s="256">
        <f>ROUND(J176*H176,3)</f>
        <v>0</v>
      </c>
      <c r="S176" s="97"/>
      <c r="T176" s="257">
        <f>S176*H176</f>
        <v>0</v>
      </c>
      <c r="U176" s="257">
        <v>0</v>
      </c>
      <c r="V176" s="257">
        <f>U176*H176</f>
        <v>0</v>
      </c>
      <c r="W176" s="257">
        <v>0</v>
      </c>
      <c r="X176" s="258">
        <f>W176*H176</f>
        <v>0</v>
      </c>
      <c r="Y176" s="38"/>
      <c r="Z176" s="38"/>
      <c r="AA176" s="38"/>
      <c r="AB176" s="38"/>
      <c r="AC176" s="38"/>
      <c r="AD176" s="38"/>
      <c r="AE176" s="38"/>
      <c r="AR176" s="259" t="s">
        <v>169</v>
      </c>
      <c r="AT176" s="259" t="s">
        <v>165</v>
      </c>
      <c r="AU176" s="259" t="s">
        <v>85</v>
      </c>
      <c r="AY176" s="17" t="s">
        <v>163</v>
      </c>
      <c r="BE176" s="260">
        <f>IF(O176="základná",K176,0)</f>
        <v>0</v>
      </c>
      <c r="BF176" s="260">
        <f>IF(O176="znížená",K176,0)</f>
        <v>0</v>
      </c>
      <c r="BG176" s="260">
        <f>IF(O176="zákl. prenesená",K176,0)</f>
        <v>0</v>
      </c>
      <c r="BH176" s="260">
        <f>IF(O176="zníž. prenesená",K176,0)</f>
        <v>0</v>
      </c>
      <c r="BI176" s="260">
        <f>IF(O176="nulová",K176,0)</f>
        <v>0</v>
      </c>
      <c r="BJ176" s="17" t="s">
        <v>137</v>
      </c>
      <c r="BK176" s="261">
        <f>ROUND(P176*H176,3)</f>
        <v>0</v>
      </c>
      <c r="BL176" s="17" t="s">
        <v>169</v>
      </c>
      <c r="BM176" s="259" t="s">
        <v>381</v>
      </c>
    </row>
    <row r="177" s="2" customFormat="1" ht="24.15" customHeight="1">
      <c r="A177" s="38"/>
      <c r="B177" s="39"/>
      <c r="C177" s="247" t="s">
        <v>382</v>
      </c>
      <c r="D177" s="247" t="s">
        <v>165</v>
      </c>
      <c r="E177" s="248" t="s">
        <v>1264</v>
      </c>
      <c r="F177" s="249" t="s">
        <v>1265</v>
      </c>
      <c r="G177" s="250" t="s">
        <v>520</v>
      </c>
      <c r="H177" s="251">
        <v>2250</v>
      </c>
      <c r="I177" s="252"/>
      <c r="J177" s="252"/>
      <c r="K177" s="251">
        <f>ROUND(P177*H177,3)</f>
        <v>0</v>
      </c>
      <c r="L177" s="253"/>
      <c r="M177" s="44"/>
      <c r="N177" s="254" t="s">
        <v>1</v>
      </c>
      <c r="O177" s="255" t="s">
        <v>41</v>
      </c>
      <c r="P177" s="256">
        <f>I177+J177</f>
        <v>0</v>
      </c>
      <c r="Q177" s="256">
        <f>ROUND(I177*H177,3)</f>
        <v>0</v>
      </c>
      <c r="R177" s="256">
        <f>ROUND(J177*H177,3)</f>
        <v>0</v>
      </c>
      <c r="S177" s="97"/>
      <c r="T177" s="257">
        <f>S177*H177</f>
        <v>0</v>
      </c>
      <c r="U177" s="257">
        <v>0</v>
      </c>
      <c r="V177" s="257">
        <f>U177*H177</f>
        <v>0</v>
      </c>
      <c r="W177" s="257">
        <v>0</v>
      </c>
      <c r="X177" s="258">
        <f>W177*H177</f>
        <v>0</v>
      </c>
      <c r="Y177" s="38"/>
      <c r="Z177" s="38"/>
      <c r="AA177" s="38"/>
      <c r="AB177" s="38"/>
      <c r="AC177" s="38"/>
      <c r="AD177" s="38"/>
      <c r="AE177" s="38"/>
      <c r="AR177" s="259" t="s">
        <v>169</v>
      </c>
      <c r="AT177" s="259" t="s">
        <v>165</v>
      </c>
      <c r="AU177" s="259" t="s">
        <v>85</v>
      </c>
      <c r="AY177" s="17" t="s">
        <v>163</v>
      </c>
      <c r="BE177" s="260">
        <f>IF(O177="základná",K177,0)</f>
        <v>0</v>
      </c>
      <c r="BF177" s="260">
        <f>IF(O177="znížená",K177,0)</f>
        <v>0</v>
      </c>
      <c r="BG177" s="260">
        <f>IF(O177="zákl. prenesená",K177,0)</f>
        <v>0</v>
      </c>
      <c r="BH177" s="260">
        <f>IF(O177="zníž. prenesená",K177,0)</f>
        <v>0</v>
      </c>
      <c r="BI177" s="260">
        <f>IF(O177="nulová",K177,0)</f>
        <v>0</v>
      </c>
      <c r="BJ177" s="17" t="s">
        <v>137</v>
      </c>
      <c r="BK177" s="261">
        <f>ROUND(P177*H177,3)</f>
        <v>0</v>
      </c>
      <c r="BL177" s="17" t="s">
        <v>169</v>
      </c>
      <c r="BM177" s="259" t="s">
        <v>385</v>
      </c>
    </row>
    <row r="178" s="2" customFormat="1" ht="37.8" customHeight="1">
      <c r="A178" s="38"/>
      <c r="B178" s="39"/>
      <c r="C178" s="295" t="s">
        <v>274</v>
      </c>
      <c r="D178" s="295" t="s">
        <v>466</v>
      </c>
      <c r="E178" s="296" t="s">
        <v>1266</v>
      </c>
      <c r="F178" s="297" t="s">
        <v>1267</v>
      </c>
      <c r="G178" s="298" t="s">
        <v>520</v>
      </c>
      <c r="H178" s="299">
        <v>2250</v>
      </c>
      <c r="I178" s="300"/>
      <c r="J178" s="301"/>
      <c r="K178" s="299">
        <f>ROUND(P178*H178,3)</f>
        <v>0</v>
      </c>
      <c r="L178" s="301"/>
      <c r="M178" s="302"/>
      <c r="N178" s="303" t="s">
        <v>1</v>
      </c>
      <c r="O178" s="255" t="s">
        <v>41</v>
      </c>
      <c r="P178" s="256">
        <f>I178+J178</f>
        <v>0</v>
      </c>
      <c r="Q178" s="256">
        <f>ROUND(I178*H178,3)</f>
        <v>0</v>
      </c>
      <c r="R178" s="256">
        <f>ROUND(J178*H178,3)</f>
        <v>0</v>
      </c>
      <c r="S178" s="97"/>
      <c r="T178" s="257">
        <f>S178*H178</f>
        <v>0</v>
      </c>
      <c r="U178" s="257">
        <v>0</v>
      </c>
      <c r="V178" s="257">
        <f>U178*H178</f>
        <v>0</v>
      </c>
      <c r="W178" s="257">
        <v>0</v>
      </c>
      <c r="X178" s="258">
        <f>W178*H178</f>
        <v>0</v>
      </c>
      <c r="Y178" s="38"/>
      <c r="Z178" s="38"/>
      <c r="AA178" s="38"/>
      <c r="AB178" s="38"/>
      <c r="AC178" s="38"/>
      <c r="AD178" s="38"/>
      <c r="AE178" s="38"/>
      <c r="AR178" s="259" t="s">
        <v>182</v>
      </c>
      <c r="AT178" s="259" t="s">
        <v>466</v>
      </c>
      <c r="AU178" s="259" t="s">
        <v>85</v>
      </c>
      <c r="AY178" s="17" t="s">
        <v>163</v>
      </c>
      <c r="BE178" s="260">
        <f>IF(O178="základná",K178,0)</f>
        <v>0</v>
      </c>
      <c r="BF178" s="260">
        <f>IF(O178="znížená",K178,0)</f>
        <v>0</v>
      </c>
      <c r="BG178" s="260">
        <f>IF(O178="zákl. prenesená",K178,0)</f>
        <v>0</v>
      </c>
      <c r="BH178" s="260">
        <f>IF(O178="zníž. prenesená",K178,0)</f>
        <v>0</v>
      </c>
      <c r="BI178" s="260">
        <f>IF(O178="nulová",K178,0)</f>
        <v>0</v>
      </c>
      <c r="BJ178" s="17" t="s">
        <v>137</v>
      </c>
      <c r="BK178" s="261">
        <f>ROUND(P178*H178,3)</f>
        <v>0</v>
      </c>
      <c r="BL178" s="17" t="s">
        <v>169</v>
      </c>
      <c r="BM178" s="259" t="s">
        <v>395</v>
      </c>
    </row>
    <row r="179" s="2" customFormat="1" ht="24.15" customHeight="1">
      <c r="A179" s="38"/>
      <c r="B179" s="39"/>
      <c r="C179" s="247" t="s">
        <v>404</v>
      </c>
      <c r="D179" s="247" t="s">
        <v>165</v>
      </c>
      <c r="E179" s="248" t="s">
        <v>1268</v>
      </c>
      <c r="F179" s="249" t="s">
        <v>1269</v>
      </c>
      <c r="G179" s="250" t="s">
        <v>520</v>
      </c>
      <c r="H179" s="251">
        <v>78</v>
      </c>
      <c r="I179" s="252"/>
      <c r="J179" s="252"/>
      <c r="K179" s="251">
        <f>ROUND(P179*H179,3)</f>
        <v>0</v>
      </c>
      <c r="L179" s="253"/>
      <c r="M179" s="44"/>
      <c r="N179" s="254" t="s">
        <v>1</v>
      </c>
      <c r="O179" s="255" t="s">
        <v>41</v>
      </c>
      <c r="P179" s="256">
        <f>I179+J179</f>
        <v>0</v>
      </c>
      <c r="Q179" s="256">
        <f>ROUND(I179*H179,3)</f>
        <v>0</v>
      </c>
      <c r="R179" s="256">
        <f>ROUND(J179*H179,3)</f>
        <v>0</v>
      </c>
      <c r="S179" s="97"/>
      <c r="T179" s="257">
        <f>S179*H179</f>
        <v>0</v>
      </c>
      <c r="U179" s="257">
        <v>0</v>
      </c>
      <c r="V179" s="257">
        <f>U179*H179</f>
        <v>0</v>
      </c>
      <c r="W179" s="257">
        <v>0</v>
      </c>
      <c r="X179" s="258">
        <f>W179*H179</f>
        <v>0</v>
      </c>
      <c r="Y179" s="38"/>
      <c r="Z179" s="38"/>
      <c r="AA179" s="38"/>
      <c r="AB179" s="38"/>
      <c r="AC179" s="38"/>
      <c r="AD179" s="38"/>
      <c r="AE179" s="38"/>
      <c r="AR179" s="259" t="s">
        <v>169</v>
      </c>
      <c r="AT179" s="259" t="s">
        <v>165</v>
      </c>
      <c r="AU179" s="259" t="s">
        <v>85</v>
      </c>
      <c r="AY179" s="17" t="s">
        <v>163</v>
      </c>
      <c r="BE179" s="260">
        <f>IF(O179="základná",K179,0)</f>
        <v>0</v>
      </c>
      <c r="BF179" s="260">
        <f>IF(O179="znížená",K179,0)</f>
        <v>0</v>
      </c>
      <c r="BG179" s="260">
        <f>IF(O179="zákl. prenesená",K179,0)</f>
        <v>0</v>
      </c>
      <c r="BH179" s="260">
        <f>IF(O179="zníž. prenesená",K179,0)</f>
        <v>0</v>
      </c>
      <c r="BI179" s="260">
        <f>IF(O179="nulová",K179,0)</f>
        <v>0</v>
      </c>
      <c r="BJ179" s="17" t="s">
        <v>137</v>
      </c>
      <c r="BK179" s="261">
        <f>ROUND(P179*H179,3)</f>
        <v>0</v>
      </c>
      <c r="BL179" s="17" t="s">
        <v>169</v>
      </c>
      <c r="BM179" s="259" t="s">
        <v>407</v>
      </c>
    </row>
    <row r="180" s="2" customFormat="1" ht="24.15" customHeight="1">
      <c r="A180" s="38"/>
      <c r="B180" s="39"/>
      <c r="C180" s="295" t="s">
        <v>280</v>
      </c>
      <c r="D180" s="295" t="s">
        <v>466</v>
      </c>
      <c r="E180" s="296" t="s">
        <v>1270</v>
      </c>
      <c r="F180" s="297" t="s">
        <v>1271</v>
      </c>
      <c r="G180" s="298" t="s">
        <v>520</v>
      </c>
      <c r="H180" s="299">
        <v>78</v>
      </c>
      <c r="I180" s="300"/>
      <c r="J180" s="301"/>
      <c r="K180" s="299">
        <f>ROUND(P180*H180,3)</f>
        <v>0</v>
      </c>
      <c r="L180" s="301"/>
      <c r="M180" s="302"/>
      <c r="N180" s="303" t="s">
        <v>1</v>
      </c>
      <c r="O180" s="255" t="s">
        <v>41</v>
      </c>
      <c r="P180" s="256">
        <f>I180+J180</f>
        <v>0</v>
      </c>
      <c r="Q180" s="256">
        <f>ROUND(I180*H180,3)</f>
        <v>0</v>
      </c>
      <c r="R180" s="256">
        <f>ROUND(J180*H180,3)</f>
        <v>0</v>
      </c>
      <c r="S180" s="97"/>
      <c r="T180" s="257">
        <f>S180*H180</f>
        <v>0</v>
      </c>
      <c r="U180" s="257">
        <v>0</v>
      </c>
      <c r="V180" s="257">
        <f>U180*H180</f>
        <v>0</v>
      </c>
      <c r="W180" s="257">
        <v>0</v>
      </c>
      <c r="X180" s="258">
        <f>W180*H180</f>
        <v>0</v>
      </c>
      <c r="Y180" s="38"/>
      <c r="Z180" s="38"/>
      <c r="AA180" s="38"/>
      <c r="AB180" s="38"/>
      <c r="AC180" s="38"/>
      <c r="AD180" s="38"/>
      <c r="AE180" s="38"/>
      <c r="AR180" s="259" t="s">
        <v>182</v>
      </c>
      <c r="AT180" s="259" t="s">
        <v>466</v>
      </c>
      <c r="AU180" s="259" t="s">
        <v>85</v>
      </c>
      <c r="AY180" s="17" t="s">
        <v>163</v>
      </c>
      <c r="BE180" s="260">
        <f>IF(O180="základná",K180,0)</f>
        <v>0</v>
      </c>
      <c r="BF180" s="260">
        <f>IF(O180="znížená",K180,0)</f>
        <v>0</v>
      </c>
      <c r="BG180" s="260">
        <f>IF(O180="zákl. prenesená",K180,0)</f>
        <v>0</v>
      </c>
      <c r="BH180" s="260">
        <f>IF(O180="zníž. prenesená",K180,0)</f>
        <v>0</v>
      </c>
      <c r="BI180" s="260">
        <f>IF(O180="nulová",K180,0)</f>
        <v>0</v>
      </c>
      <c r="BJ180" s="17" t="s">
        <v>137</v>
      </c>
      <c r="BK180" s="261">
        <f>ROUND(P180*H180,3)</f>
        <v>0</v>
      </c>
      <c r="BL180" s="17" t="s">
        <v>169</v>
      </c>
      <c r="BM180" s="259" t="s">
        <v>410</v>
      </c>
    </row>
    <row r="181" s="2" customFormat="1" ht="24.15" customHeight="1">
      <c r="A181" s="38"/>
      <c r="B181" s="39"/>
      <c r="C181" s="247" t="s">
        <v>413</v>
      </c>
      <c r="D181" s="247" t="s">
        <v>165</v>
      </c>
      <c r="E181" s="248" t="s">
        <v>1272</v>
      </c>
      <c r="F181" s="249" t="s">
        <v>1273</v>
      </c>
      <c r="G181" s="250" t="s">
        <v>520</v>
      </c>
      <c r="H181" s="251">
        <v>33</v>
      </c>
      <c r="I181" s="252"/>
      <c r="J181" s="252"/>
      <c r="K181" s="251">
        <f>ROUND(P181*H181,3)</f>
        <v>0</v>
      </c>
      <c r="L181" s="253"/>
      <c r="M181" s="44"/>
      <c r="N181" s="254" t="s">
        <v>1</v>
      </c>
      <c r="O181" s="255" t="s">
        <v>41</v>
      </c>
      <c r="P181" s="256">
        <f>I181+J181</f>
        <v>0</v>
      </c>
      <c r="Q181" s="256">
        <f>ROUND(I181*H181,3)</f>
        <v>0</v>
      </c>
      <c r="R181" s="256">
        <f>ROUND(J181*H181,3)</f>
        <v>0</v>
      </c>
      <c r="S181" s="97"/>
      <c r="T181" s="257">
        <f>S181*H181</f>
        <v>0</v>
      </c>
      <c r="U181" s="257">
        <v>0</v>
      </c>
      <c r="V181" s="257">
        <f>U181*H181</f>
        <v>0</v>
      </c>
      <c r="W181" s="257">
        <v>0</v>
      </c>
      <c r="X181" s="258">
        <f>W181*H181</f>
        <v>0</v>
      </c>
      <c r="Y181" s="38"/>
      <c r="Z181" s="38"/>
      <c r="AA181" s="38"/>
      <c r="AB181" s="38"/>
      <c r="AC181" s="38"/>
      <c r="AD181" s="38"/>
      <c r="AE181" s="38"/>
      <c r="AR181" s="259" t="s">
        <v>169</v>
      </c>
      <c r="AT181" s="259" t="s">
        <v>165</v>
      </c>
      <c r="AU181" s="259" t="s">
        <v>85</v>
      </c>
      <c r="AY181" s="17" t="s">
        <v>163</v>
      </c>
      <c r="BE181" s="260">
        <f>IF(O181="základná",K181,0)</f>
        <v>0</v>
      </c>
      <c r="BF181" s="260">
        <f>IF(O181="znížená",K181,0)</f>
        <v>0</v>
      </c>
      <c r="BG181" s="260">
        <f>IF(O181="zákl. prenesená",K181,0)</f>
        <v>0</v>
      </c>
      <c r="BH181" s="260">
        <f>IF(O181="zníž. prenesená",K181,0)</f>
        <v>0</v>
      </c>
      <c r="BI181" s="260">
        <f>IF(O181="nulová",K181,0)</f>
        <v>0</v>
      </c>
      <c r="BJ181" s="17" t="s">
        <v>137</v>
      </c>
      <c r="BK181" s="261">
        <f>ROUND(P181*H181,3)</f>
        <v>0</v>
      </c>
      <c r="BL181" s="17" t="s">
        <v>169</v>
      </c>
      <c r="BM181" s="259" t="s">
        <v>416</v>
      </c>
    </row>
    <row r="182" s="2" customFormat="1" ht="24.15" customHeight="1">
      <c r="A182" s="38"/>
      <c r="B182" s="39"/>
      <c r="C182" s="295" t="s">
        <v>286</v>
      </c>
      <c r="D182" s="295" t="s">
        <v>466</v>
      </c>
      <c r="E182" s="296" t="s">
        <v>1274</v>
      </c>
      <c r="F182" s="297" t="s">
        <v>1275</v>
      </c>
      <c r="G182" s="298" t="s">
        <v>520</v>
      </c>
      <c r="H182" s="299">
        <v>33</v>
      </c>
      <c r="I182" s="300"/>
      <c r="J182" s="301"/>
      <c r="K182" s="299">
        <f>ROUND(P182*H182,3)</f>
        <v>0</v>
      </c>
      <c r="L182" s="301"/>
      <c r="M182" s="302"/>
      <c r="N182" s="303" t="s">
        <v>1</v>
      </c>
      <c r="O182" s="255" t="s">
        <v>41</v>
      </c>
      <c r="P182" s="256">
        <f>I182+J182</f>
        <v>0</v>
      </c>
      <c r="Q182" s="256">
        <f>ROUND(I182*H182,3)</f>
        <v>0</v>
      </c>
      <c r="R182" s="256">
        <f>ROUND(J182*H182,3)</f>
        <v>0</v>
      </c>
      <c r="S182" s="97"/>
      <c r="T182" s="257">
        <f>S182*H182</f>
        <v>0</v>
      </c>
      <c r="U182" s="257">
        <v>0</v>
      </c>
      <c r="V182" s="257">
        <f>U182*H182</f>
        <v>0</v>
      </c>
      <c r="W182" s="257">
        <v>0</v>
      </c>
      <c r="X182" s="258">
        <f>W182*H182</f>
        <v>0</v>
      </c>
      <c r="Y182" s="38"/>
      <c r="Z182" s="38"/>
      <c r="AA182" s="38"/>
      <c r="AB182" s="38"/>
      <c r="AC182" s="38"/>
      <c r="AD182" s="38"/>
      <c r="AE182" s="38"/>
      <c r="AR182" s="259" t="s">
        <v>182</v>
      </c>
      <c r="AT182" s="259" t="s">
        <v>466</v>
      </c>
      <c r="AU182" s="259" t="s">
        <v>85</v>
      </c>
      <c r="AY182" s="17" t="s">
        <v>163</v>
      </c>
      <c r="BE182" s="260">
        <f>IF(O182="základná",K182,0)</f>
        <v>0</v>
      </c>
      <c r="BF182" s="260">
        <f>IF(O182="znížená",K182,0)</f>
        <v>0</v>
      </c>
      <c r="BG182" s="260">
        <f>IF(O182="zákl. prenesená",K182,0)</f>
        <v>0</v>
      </c>
      <c r="BH182" s="260">
        <f>IF(O182="zníž. prenesená",K182,0)</f>
        <v>0</v>
      </c>
      <c r="BI182" s="260">
        <f>IF(O182="nulová",K182,0)</f>
        <v>0</v>
      </c>
      <c r="BJ182" s="17" t="s">
        <v>137</v>
      </c>
      <c r="BK182" s="261">
        <f>ROUND(P182*H182,3)</f>
        <v>0</v>
      </c>
      <c r="BL182" s="17" t="s">
        <v>169</v>
      </c>
      <c r="BM182" s="259" t="s">
        <v>420</v>
      </c>
    </row>
    <row r="183" s="2" customFormat="1" ht="24.15" customHeight="1">
      <c r="A183" s="38"/>
      <c r="B183" s="39"/>
      <c r="C183" s="247" t="s">
        <v>423</v>
      </c>
      <c r="D183" s="247" t="s">
        <v>165</v>
      </c>
      <c r="E183" s="248" t="s">
        <v>1276</v>
      </c>
      <c r="F183" s="249" t="s">
        <v>1277</v>
      </c>
      <c r="G183" s="250" t="s">
        <v>520</v>
      </c>
      <c r="H183" s="251">
        <v>5</v>
      </c>
      <c r="I183" s="252"/>
      <c r="J183" s="252"/>
      <c r="K183" s="251">
        <f>ROUND(P183*H183,3)</f>
        <v>0</v>
      </c>
      <c r="L183" s="253"/>
      <c r="M183" s="44"/>
      <c r="N183" s="254" t="s">
        <v>1</v>
      </c>
      <c r="O183" s="255" t="s">
        <v>41</v>
      </c>
      <c r="P183" s="256">
        <f>I183+J183</f>
        <v>0</v>
      </c>
      <c r="Q183" s="256">
        <f>ROUND(I183*H183,3)</f>
        <v>0</v>
      </c>
      <c r="R183" s="256">
        <f>ROUND(J183*H183,3)</f>
        <v>0</v>
      </c>
      <c r="S183" s="97"/>
      <c r="T183" s="257">
        <f>S183*H183</f>
        <v>0</v>
      </c>
      <c r="U183" s="257">
        <v>0</v>
      </c>
      <c r="V183" s="257">
        <f>U183*H183</f>
        <v>0</v>
      </c>
      <c r="W183" s="257">
        <v>0</v>
      </c>
      <c r="X183" s="258">
        <f>W183*H183</f>
        <v>0</v>
      </c>
      <c r="Y183" s="38"/>
      <c r="Z183" s="38"/>
      <c r="AA183" s="38"/>
      <c r="AB183" s="38"/>
      <c r="AC183" s="38"/>
      <c r="AD183" s="38"/>
      <c r="AE183" s="38"/>
      <c r="AR183" s="259" t="s">
        <v>169</v>
      </c>
      <c r="AT183" s="259" t="s">
        <v>165</v>
      </c>
      <c r="AU183" s="259" t="s">
        <v>85</v>
      </c>
      <c r="AY183" s="17" t="s">
        <v>163</v>
      </c>
      <c r="BE183" s="260">
        <f>IF(O183="základná",K183,0)</f>
        <v>0</v>
      </c>
      <c r="BF183" s="260">
        <f>IF(O183="znížená",K183,0)</f>
        <v>0</v>
      </c>
      <c r="BG183" s="260">
        <f>IF(O183="zákl. prenesená",K183,0)</f>
        <v>0</v>
      </c>
      <c r="BH183" s="260">
        <f>IF(O183="zníž. prenesená",K183,0)</f>
        <v>0</v>
      </c>
      <c r="BI183" s="260">
        <f>IF(O183="nulová",K183,0)</f>
        <v>0</v>
      </c>
      <c r="BJ183" s="17" t="s">
        <v>137</v>
      </c>
      <c r="BK183" s="261">
        <f>ROUND(P183*H183,3)</f>
        <v>0</v>
      </c>
      <c r="BL183" s="17" t="s">
        <v>169</v>
      </c>
      <c r="BM183" s="259" t="s">
        <v>426</v>
      </c>
    </row>
    <row r="184" s="2" customFormat="1" ht="24.15" customHeight="1">
      <c r="A184" s="38"/>
      <c r="B184" s="39"/>
      <c r="C184" s="295" t="s">
        <v>289</v>
      </c>
      <c r="D184" s="295" t="s">
        <v>466</v>
      </c>
      <c r="E184" s="296" t="s">
        <v>1278</v>
      </c>
      <c r="F184" s="297" t="s">
        <v>1279</v>
      </c>
      <c r="G184" s="298" t="s">
        <v>520</v>
      </c>
      <c r="H184" s="299">
        <v>5</v>
      </c>
      <c r="I184" s="300"/>
      <c r="J184" s="301"/>
      <c r="K184" s="299">
        <f>ROUND(P184*H184,3)</f>
        <v>0</v>
      </c>
      <c r="L184" s="301"/>
      <c r="M184" s="302"/>
      <c r="N184" s="303" t="s">
        <v>1</v>
      </c>
      <c r="O184" s="255" t="s">
        <v>41</v>
      </c>
      <c r="P184" s="256">
        <f>I184+J184</f>
        <v>0</v>
      </c>
      <c r="Q184" s="256">
        <f>ROUND(I184*H184,3)</f>
        <v>0</v>
      </c>
      <c r="R184" s="256">
        <f>ROUND(J184*H184,3)</f>
        <v>0</v>
      </c>
      <c r="S184" s="97"/>
      <c r="T184" s="257">
        <f>S184*H184</f>
        <v>0</v>
      </c>
      <c r="U184" s="257">
        <v>0</v>
      </c>
      <c r="V184" s="257">
        <f>U184*H184</f>
        <v>0</v>
      </c>
      <c r="W184" s="257">
        <v>0</v>
      </c>
      <c r="X184" s="258">
        <f>W184*H184</f>
        <v>0</v>
      </c>
      <c r="Y184" s="38"/>
      <c r="Z184" s="38"/>
      <c r="AA184" s="38"/>
      <c r="AB184" s="38"/>
      <c r="AC184" s="38"/>
      <c r="AD184" s="38"/>
      <c r="AE184" s="38"/>
      <c r="AR184" s="259" t="s">
        <v>182</v>
      </c>
      <c r="AT184" s="259" t="s">
        <v>466</v>
      </c>
      <c r="AU184" s="259" t="s">
        <v>85</v>
      </c>
      <c r="AY184" s="17" t="s">
        <v>163</v>
      </c>
      <c r="BE184" s="260">
        <f>IF(O184="základná",K184,0)</f>
        <v>0</v>
      </c>
      <c r="BF184" s="260">
        <f>IF(O184="znížená",K184,0)</f>
        <v>0</v>
      </c>
      <c r="BG184" s="260">
        <f>IF(O184="zákl. prenesená",K184,0)</f>
        <v>0</v>
      </c>
      <c r="BH184" s="260">
        <f>IF(O184="zníž. prenesená",K184,0)</f>
        <v>0</v>
      </c>
      <c r="BI184" s="260">
        <f>IF(O184="nulová",K184,0)</f>
        <v>0</v>
      </c>
      <c r="BJ184" s="17" t="s">
        <v>137</v>
      </c>
      <c r="BK184" s="261">
        <f>ROUND(P184*H184,3)</f>
        <v>0</v>
      </c>
      <c r="BL184" s="17" t="s">
        <v>169</v>
      </c>
      <c r="BM184" s="259" t="s">
        <v>430</v>
      </c>
    </row>
    <row r="185" s="2" customFormat="1" ht="24.15" customHeight="1">
      <c r="A185" s="38"/>
      <c r="B185" s="39"/>
      <c r="C185" s="247" t="s">
        <v>433</v>
      </c>
      <c r="D185" s="247" t="s">
        <v>165</v>
      </c>
      <c r="E185" s="248" t="s">
        <v>1280</v>
      </c>
      <c r="F185" s="249" t="s">
        <v>1281</v>
      </c>
      <c r="G185" s="250" t="s">
        <v>520</v>
      </c>
      <c r="H185" s="251">
        <v>10</v>
      </c>
      <c r="I185" s="252"/>
      <c r="J185" s="252"/>
      <c r="K185" s="251">
        <f>ROUND(P185*H185,3)</f>
        <v>0</v>
      </c>
      <c r="L185" s="253"/>
      <c r="M185" s="44"/>
      <c r="N185" s="254" t="s">
        <v>1</v>
      </c>
      <c r="O185" s="255" t="s">
        <v>41</v>
      </c>
      <c r="P185" s="256">
        <f>I185+J185</f>
        <v>0</v>
      </c>
      <c r="Q185" s="256">
        <f>ROUND(I185*H185,3)</f>
        <v>0</v>
      </c>
      <c r="R185" s="256">
        <f>ROUND(J185*H185,3)</f>
        <v>0</v>
      </c>
      <c r="S185" s="97"/>
      <c r="T185" s="257">
        <f>S185*H185</f>
        <v>0</v>
      </c>
      <c r="U185" s="257">
        <v>0</v>
      </c>
      <c r="V185" s="257">
        <f>U185*H185</f>
        <v>0</v>
      </c>
      <c r="W185" s="257">
        <v>0</v>
      </c>
      <c r="X185" s="258">
        <f>W185*H185</f>
        <v>0</v>
      </c>
      <c r="Y185" s="38"/>
      <c r="Z185" s="38"/>
      <c r="AA185" s="38"/>
      <c r="AB185" s="38"/>
      <c r="AC185" s="38"/>
      <c r="AD185" s="38"/>
      <c r="AE185" s="38"/>
      <c r="AR185" s="259" t="s">
        <v>169</v>
      </c>
      <c r="AT185" s="259" t="s">
        <v>165</v>
      </c>
      <c r="AU185" s="259" t="s">
        <v>85</v>
      </c>
      <c r="AY185" s="17" t="s">
        <v>163</v>
      </c>
      <c r="BE185" s="260">
        <f>IF(O185="základná",K185,0)</f>
        <v>0</v>
      </c>
      <c r="BF185" s="260">
        <f>IF(O185="znížená",K185,0)</f>
        <v>0</v>
      </c>
      <c r="BG185" s="260">
        <f>IF(O185="zákl. prenesená",K185,0)</f>
        <v>0</v>
      </c>
      <c r="BH185" s="260">
        <f>IF(O185="zníž. prenesená",K185,0)</f>
        <v>0</v>
      </c>
      <c r="BI185" s="260">
        <f>IF(O185="nulová",K185,0)</f>
        <v>0</v>
      </c>
      <c r="BJ185" s="17" t="s">
        <v>137</v>
      </c>
      <c r="BK185" s="261">
        <f>ROUND(P185*H185,3)</f>
        <v>0</v>
      </c>
      <c r="BL185" s="17" t="s">
        <v>169</v>
      </c>
      <c r="BM185" s="259" t="s">
        <v>436</v>
      </c>
    </row>
    <row r="186" s="2" customFormat="1" ht="24.15" customHeight="1">
      <c r="A186" s="38"/>
      <c r="B186" s="39"/>
      <c r="C186" s="295" t="s">
        <v>295</v>
      </c>
      <c r="D186" s="295" t="s">
        <v>466</v>
      </c>
      <c r="E186" s="296" t="s">
        <v>1282</v>
      </c>
      <c r="F186" s="297" t="s">
        <v>1283</v>
      </c>
      <c r="G186" s="298" t="s">
        <v>520</v>
      </c>
      <c r="H186" s="299">
        <v>10</v>
      </c>
      <c r="I186" s="300"/>
      <c r="J186" s="301"/>
      <c r="K186" s="299">
        <f>ROUND(P186*H186,3)</f>
        <v>0</v>
      </c>
      <c r="L186" s="301"/>
      <c r="M186" s="302"/>
      <c r="N186" s="303" t="s">
        <v>1</v>
      </c>
      <c r="O186" s="255" t="s">
        <v>41</v>
      </c>
      <c r="P186" s="256">
        <f>I186+J186</f>
        <v>0</v>
      </c>
      <c r="Q186" s="256">
        <f>ROUND(I186*H186,3)</f>
        <v>0</v>
      </c>
      <c r="R186" s="256">
        <f>ROUND(J186*H186,3)</f>
        <v>0</v>
      </c>
      <c r="S186" s="97"/>
      <c r="T186" s="257">
        <f>S186*H186</f>
        <v>0</v>
      </c>
      <c r="U186" s="257">
        <v>0</v>
      </c>
      <c r="V186" s="257">
        <f>U186*H186</f>
        <v>0</v>
      </c>
      <c r="W186" s="257">
        <v>0</v>
      </c>
      <c r="X186" s="258">
        <f>W186*H186</f>
        <v>0</v>
      </c>
      <c r="Y186" s="38"/>
      <c r="Z186" s="38"/>
      <c r="AA186" s="38"/>
      <c r="AB186" s="38"/>
      <c r="AC186" s="38"/>
      <c r="AD186" s="38"/>
      <c r="AE186" s="38"/>
      <c r="AR186" s="259" t="s">
        <v>182</v>
      </c>
      <c r="AT186" s="259" t="s">
        <v>466</v>
      </c>
      <c r="AU186" s="259" t="s">
        <v>85</v>
      </c>
      <c r="AY186" s="17" t="s">
        <v>163</v>
      </c>
      <c r="BE186" s="260">
        <f>IF(O186="základná",K186,0)</f>
        <v>0</v>
      </c>
      <c r="BF186" s="260">
        <f>IF(O186="znížená",K186,0)</f>
        <v>0</v>
      </c>
      <c r="BG186" s="260">
        <f>IF(O186="zákl. prenesená",K186,0)</f>
        <v>0</v>
      </c>
      <c r="BH186" s="260">
        <f>IF(O186="zníž. prenesená",K186,0)</f>
        <v>0</v>
      </c>
      <c r="BI186" s="260">
        <f>IF(O186="nulová",K186,0)</f>
        <v>0</v>
      </c>
      <c r="BJ186" s="17" t="s">
        <v>137</v>
      </c>
      <c r="BK186" s="261">
        <f>ROUND(P186*H186,3)</f>
        <v>0</v>
      </c>
      <c r="BL186" s="17" t="s">
        <v>169</v>
      </c>
      <c r="BM186" s="259" t="s">
        <v>442</v>
      </c>
    </row>
    <row r="187" s="2" customFormat="1" ht="24.15" customHeight="1">
      <c r="A187" s="38"/>
      <c r="B187" s="39"/>
      <c r="C187" s="247" t="s">
        <v>446</v>
      </c>
      <c r="D187" s="247" t="s">
        <v>165</v>
      </c>
      <c r="E187" s="248" t="s">
        <v>1284</v>
      </c>
      <c r="F187" s="249" t="s">
        <v>1285</v>
      </c>
      <c r="G187" s="250" t="s">
        <v>520</v>
      </c>
      <c r="H187" s="251">
        <v>15</v>
      </c>
      <c r="I187" s="252"/>
      <c r="J187" s="252"/>
      <c r="K187" s="251">
        <f>ROUND(P187*H187,3)</f>
        <v>0</v>
      </c>
      <c r="L187" s="253"/>
      <c r="M187" s="44"/>
      <c r="N187" s="254" t="s">
        <v>1</v>
      </c>
      <c r="O187" s="255" t="s">
        <v>41</v>
      </c>
      <c r="P187" s="256">
        <f>I187+J187</f>
        <v>0</v>
      </c>
      <c r="Q187" s="256">
        <f>ROUND(I187*H187,3)</f>
        <v>0</v>
      </c>
      <c r="R187" s="256">
        <f>ROUND(J187*H187,3)</f>
        <v>0</v>
      </c>
      <c r="S187" s="97"/>
      <c r="T187" s="257">
        <f>S187*H187</f>
        <v>0</v>
      </c>
      <c r="U187" s="257">
        <v>0</v>
      </c>
      <c r="V187" s="257">
        <f>U187*H187</f>
        <v>0</v>
      </c>
      <c r="W187" s="257">
        <v>0</v>
      </c>
      <c r="X187" s="258">
        <f>W187*H187</f>
        <v>0</v>
      </c>
      <c r="Y187" s="38"/>
      <c r="Z187" s="38"/>
      <c r="AA187" s="38"/>
      <c r="AB187" s="38"/>
      <c r="AC187" s="38"/>
      <c r="AD187" s="38"/>
      <c r="AE187" s="38"/>
      <c r="AR187" s="259" t="s">
        <v>169</v>
      </c>
      <c r="AT187" s="259" t="s">
        <v>165</v>
      </c>
      <c r="AU187" s="259" t="s">
        <v>85</v>
      </c>
      <c r="AY187" s="17" t="s">
        <v>163</v>
      </c>
      <c r="BE187" s="260">
        <f>IF(O187="základná",K187,0)</f>
        <v>0</v>
      </c>
      <c r="BF187" s="260">
        <f>IF(O187="znížená",K187,0)</f>
        <v>0</v>
      </c>
      <c r="BG187" s="260">
        <f>IF(O187="zákl. prenesená",K187,0)</f>
        <v>0</v>
      </c>
      <c r="BH187" s="260">
        <f>IF(O187="zníž. prenesená",K187,0)</f>
        <v>0</v>
      </c>
      <c r="BI187" s="260">
        <f>IF(O187="nulová",K187,0)</f>
        <v>0</v>
      </c>
      <c r="BJ187" s="17" t="s">
        <v>137</v>
      </c>
      <c r="BK187" s="261">
        <f>ROUND(P187*H187,3)</f>
        <v>0</v>
      </c>
      <c r="BL187" s="17" t="s">
        <v>169</v>
      </c>
      <c r="BM187" s="259" t="s">
        <v>449</v>
      </c>
    </row>
    <row r="188" s="2" customFormat="1" ht="37.8" customHeight="1">
      <c r="A188" s="38"/>
      <c r="B188" s="39"/>
      <c r="C188" s="295" t="s">
        <v>299</v>
      </c>
      <c r="D188" s="295" t="s">
        <v>466</v>
      </c>
      <c r="E188" s="296" t="s">
        <v>1286</v>
      </c>
      <c r="F188" s="297" t="s">
        <v>1287</v>
      </c>
      <c r="G188" s="298" t="s">
        <v>520</v>
      </c>
      <c r="H188" s="299">
        <v>15</v>
      </c>
      <c r="I188" s="300"/>
      <c r="J188" s="301"/>
      <c r="K188" s="299">
        <f>ROUND(P188*H188,3)</f>
        <v>0</v>
      </c>
      <c r="L188" s="301"/>
      <c r="M188" s="302"/>
      <c r="N188" s="303" t="s">
        <v>1</v>
      </c>
      <c r="O188" s="255" t="s">
        <v>41</v>
      </c>
      <c r="P188" s="256">
        <f>I188+J188</f>
        <v>0</v>
      </c>
      <c r="Q188" s="256">
        <f>ROUND(I188*H188,3)</f>
        <v>0</v>
      </c>
      <c r="R188" s="256">
        <f>ROUND(J188*H188,3)</f>
        <v>0</v>
      </c>
      <c r="S188" s="97"/>
      <c r="T188" s="257">
        <f>S188*H188</f>
        <v>0</v>
      </c>
      <c r="U188" s="257">
        <v>0</v>
      </c>
      <c r="V188" s="257">
        <f>U188*H188</f>
        <v>0</v>
      </c>
      <c r="W188" s="257">
        <v>0</v>
      </c>
      <c r="X188" s="258">
        <f>W188*H188</f>
        <v>0</v>
      </c>
      <c r="Y188" s="38"/>
      <c r="Z188" s="38"/>
      <c r="AA188" s="38"/>
      <c r="AB188" s="38"/>
      <c r="AC188" s="38"/>
      <c r="AD188" s="38"/>
      <c r="AE188" s="38"/>
      <c r="AR188" s="259" t="s">
        <v>182</v>
      </c>
      <c r="AT188" s="259" t="s">
        <v>466</v>
      </c>
      <c r="AU188" s="259" t="s">
        <v>85</v>
      </c>
      <c r="AY188" s="17" t="s">
        <v>163</v>
      </c>
      <c r="BE188" s="260">
        <f>IF(O188="základná",K188,0)</f>
        <v>0</v>
      </c>
      <c r="BF188" s="260">
        <f>IF(O188="znížená",K188,0)</f>
        <v>0</v>
      </c>
      <c r="BG188" s="260">
        <f>IF(O188="zákl. prenesená",K188,0)</f>
        <v>0</v>
      </c>
      <c r="BH188" s="260">
        <f>IF(O188="zníž. prenesená",K188,0)</f>
        <v>0</v>
      </c>
      <c r="BI188" s="260">
        <f>IF(O188="nulová",K188,0)</f>
        <v>0</v>
      </c>
      <c r="BJ188" s="17" t="s">
        <v>137</v>
      </c>
      <c r="BK188" s="261">
        <f>ROUND(P188*H188,3)</f>
        <v>0</v>
      </c>
      <c r="BL188" s="17" t="s">
        <v>169</v>
      </c>
      <c r="BM188" s="259" t="s">
        <v>453</v>
      </c>
    </row>
    <row r="189" s="2" customFormat="1" ht="24.15" customHeight="1">
      <c r="A189" s="38"/>
      <c r="B189" s="39"/>
      <c r="C189" s="247" t="s">
        <v>456</v>
      </c>
      <c r="D189" s="247" t="s">
        <v>165</v>
      </c>
      <c r="E189" s="248" t="s">
        <v>1288</v>
      </c>
      <c r="F189" s="249" t="s">
        <v>1289</v>
      </c>
      <c r="G189" s="250" t="s">
        <v>520</v>
      </c>
      <c r="H189" s="251">
        <v>110</v>
      </c>
      <c r="I189" s="252"/>
      <c r="J189" s="252"/>
      <c r="K189" s="251">
        <f>ROUND(P189*H189,3)</f>
        <v>0</v>
      </c>
      <c r="L189" s="253"/>
      <c r="M189" s="44"/>
      <c r="N189" s="254" t="s">
        <v>1</v>
      </c>
      <c r="O189" s="255" t="s">
        <v>41</v>
      </c>
      <c r="P189" s="256">
        <f>I189+J189</f>
        <v>0</v>
      </c>
      <c r="Q189" s="256">
        <f>ROUND(I189*H189,3)</f>
        <v>0</v>
      </c>
      <c r="R189" s="256">
        <f>ROUND(J189*H189,3)</f>
        <v>0</v>
      </c>
      <c r="S189" s="97"/>
      <c r="T189" s="257">
        <f>S189*H189</f>
        <v>0</v>
      </c>
      <c r="U189" s="257">
        <v>0</v>
      </c>
      <c r="V189" s="257">
        <f>U189*H189</f>
        <v>0</v>
      </c>
      <c r="W189" s="257">
        <v>0</v>
      </c>
      <c r="X189" s="258">
        <f>W189*H189</f>
        <v>0</v>
      </c>
      <c r="Y189" s="38"/>
      <c r="Z189" s="38"/>
      <c r="AA189" s="38"/>
      <c r="AB189" s="38"/>
      <c r="AC189" s="38"/>
      <c r="AD189" s="38"/>
      <c r="AE189" s="38"/>
      <c r="AR189" s="259" t="s">
        <v>169</v>
      </c>
      <c r="AT189" s="259" t="s">
        <v>165</v>
      </c>
      <c r="AU189" s="259" t="s">
        <v>85</v>
      </c>
      <c r="AY189" s="17" t="s">
        <v>163</v>
      </c>
      <c r="BE189" s="260">
        <f>IF(O189="základná",K189,0)</f>
        <v>0</v>
      </c>
      <c r="BF189" s="260">
        <f>IF(O189="znížená",K189,0)</f>
        <v>0</v>
      </c>
      <c r="BG189" s="260">
        <f>IF(O189="zákl. prenesená",K189,0)</f>
        <v>0</v>
      </c>
      <c r="BH189" s="260">
        <f>IF(O189="zníž. prenesená",K189,0)</f>
        <v>0</v>
      </c>
      <c r="BI189" s="260">
        <f>IF(O189="nulová",K189,0)</f>
        <v>0</v>
      </c>
      <c r="BJ189" s="17" t="s">
        <v>137</v>
      </c>
      <c r="BK189" s="261">
        <f>ROUND(P189*H189,3)</f>
        <v>0</v>
      </c>
      <c r="BL189" s="17" t="s">
        <v>169</v>
      </c>
      <c r="BM189" s="259" t="s">
        <v>459</v>
      </c>
    </row>
    <row r="190" s="2" customFormat="1" ht="37.8" customHeight="1">
      <c r="A190" s="38"/>
      <c r="B190" s="39"/>
      <c r="C190" s="295" t="s">
        <v>304</v>
      </c>
      <c r="D190" s="295" t="s">
        <v>466</v>
      </c>
      <c r="E190" s="296" t="s">
        <v>1290</v>
      </c>
      <c r="F190" s="297" t="s">
        <v>1291</v>
      </c>
      <c r="G190" s="298" t="s">
        <v>520</v>
      </c>
      <c r="H190" s="299">
        <v>110</v>
      </c>
      <c r="I190" s="300"/>
      <c r="J190" s="301"/>
      <c r="K190" s="299">
        <f>ROUND(P190*H190,3)</f>
        <v>0</v>
      </c>
      <c r="L190" s="301"/>
      <c r="M190" s="302"/>
      <c r="N190" s="303" t="s">
        <v>1</v>
      </c>
      <c r="O190" s="255" t="s">
        <v>41</v>
      </c>
      <c r="P190" s="256">
        <f>I190+J190</f>
        <v>0</v>
      </c>
      <c r="Q190" s="256">
        <f>ROUND(I190*H190,3)</f>
        <v>0</v>
      </c>
      <c r="R190" s="256">
        <f>ROUND(J190*H190,3)</f>
        <v>0</v>
      </c>
      <c r="S190" s="97"/>
      <c r="T190" s="257">
        <f>S190*H190</f>
        <v>0</v>
      </c>
      <c r="U190" s="257">
        <v>0</v>
      </c>
      <c r="V190" s="257">
        <f>U190*H190</f>
        <v>0</v>
      </c>
      <c r="W190" s="257">
        <v>0</v>
      </c>
      <c r="X190" s="258">
        <f>W190*H190</f>
        <v>0</v>
      </c>
      <c r="Y190" s="38"/>
      <c r="Z190" s="38"/>
      <c r="AA190" s="38"/>
      <c r="AB190" s="38"/>
      <c r="AC190" s="38"/>
      <c r="AD190" s="38"/>
      <c r="AE190" s="38"/>
      <c r="AR190" s="259" t="s">
        <v>182</v>
      </c>
      <c r="AT190" s="259" t="s">
        <v>466</v>
      </c>
      <c r="AU190" s="259" t="s">
        <v>85</v>
      </c>
      <c r="AY190" s="17" t="s">
        <v>163</v>
      </c>
      <c r="BE190" s="260">
        <f>IF(O190="základná",K190,0)</f>
        <v>0</v>
      </c>
      <c r="BF190" s="260">
        <f>IF(O190="znížená",K190,0)</f>
        <v>0</v>
      </c>
      <c r="BG190" s="260">
        <f>IF(O190="zákl. prenesená",K190,0)</f>
        <v>0</v>
      </c>
      <c r="BH190" s="260">
        <f>IF(O190="zníž. prenesená",K190,0)</f>
        <v>0</v>
      </c>
      <c r="BI190" s="260">
        <f>IF(O190="nulová",K190,0)</f>
        <v>0</v>
      </c>
      <c r="BJ190" s="17" t="s">
        <v>137</v>
      </c>
      <c r="BK190" s="261">
        <f>ROUND(P190*H190,3)</f>
        <v>0</v>
      </c>
      <c r="BL190" s="17" t="s">
        <v>169</v>
      </c>
      <c r="BM190" s="259" t="s">
        <v>464</v>
      </c>
    </row>
    <row r="191" s="2" customFormat="1" ht="24.15" customHeight="1">
      <c r="A191" s="38"/>
      <c r="B191" s="39"/>
      <c r="C191" s="247" t="s">
        <v>465</v>
      </c>
      <c r="D191" s="247" t="s">
        <v>165</v>
      </c>
      <c r="E191" s="248" t="s">
        <v>1292</v>
      </c>
      <c r="F191" s="249" t="s">
        <v>1293</v>
      </c>
      <c r="G191" s="250" t="s">
        <v>520</v>
      </c>
      <c r="H191" s="251">
        <v>200</v>
      </c>
      <c r="I191" s="252"/>
      <c r="J191" s="252"/>
      <c r="K191" s="251">
        <f>ROUND(P191*H191,3)</f>
        <v>0</v>
      </c>
      <c r="L191" s="253"/>
      <c r="M191" s="44"/>
      <c r="N191" s="254" t="s">
        <v>1</v>
      </c>
      <c r="O191" s="255" t="s">
        <v>41</v>
      </c>
      <c r="P191" s="256">
        <f>I191+J191</f>
        <v>0</v>
      </c>
      <c r="Q191" s="256">
        <f>ROUND(I191*H191,3)</f>
        <v>0</v>
      </c>
      <c r="R191" s="256">
        <f>ROUND(J191*H191,3)</f>
        <v>0</v>
      </c>
      <c r="S191" s="97"/>
      <c r="T191" s="257">
        <f>S191*H191</f>
        <v>0</v>
      </c>
      <c r="U191" s="257">
        <v>0</v>
      </c>
      <c r="V191" s="257">
        <f>U191*H191</f>
        <v>0</v>
      </c>
      <c r="W191" s="257">
        <v>0</v>
      </c>
      <c r="X191" s="258">
        <f>W191*H191</f>
        <v>0</v>
      </c>
      <c r="Y191" s="38"/>
      <c r="Z191" s="38"/>
      <c r="AA191" s="38"/>
      <c r="AB191" s="38"/>
      <c r="AC191" s="38"/>
      <c r="AD191" s="38"/>
      <c r="AE191" s="38"/>
      <c r="AR191" s="259" t="s">
        <v>169</v>
      </c>
      <c r="AT191" s="259" t="s">
        <v>165</v>
      </c>
      <c r="AU191" s="259" t="s">
        <v>85</v>
      </c>
      <c r="AY191" s="17" t="s">
        <v>163</v>
      </c>
      <c r="BE191" s="260">
        <f>IF(O191="základná",K191,0)</f>
        <v>0</v>
      </c>
      <c r="BF191" s="260">
        <f>IF(O191="znížená",K191,0)</f>
        <v>0</v>
      </c>
      <c r="BG191" s="260">
        <f>IF(O191="zákl. prenesená",K191,0)</f>
        <v>0</v>
      </c>
      <c r="BH191" s="260">
        <f>IF(O191="zníž. prenesená",K191,0)</f>
        <v>0</v>
      </c>
      <c r="BI191" s="260">
        <f>IF(O191="nulová",K191,0)</f>
        <v>0</v>
      </c>
      <c r="BJ191" s="17" t="s">
        <v>137</v>
      </c>
      <c r="BK191" s="261">
        <f>ROUND(P191*H191,3)</f>
        <v>0</v>
      </c>
      <c r="BL191" s="17" t="s">
        <v>169</v>
      </c>
      <c r="BM191" s="259" t="s">
        <v>469</v>
      </c>
    </row>
    <row r="192" s="2" customFormat="1" ht="16.5" customHeight="1">
      <c r="A192" s="38"/>
      <c r="B192" s="39"/>
      <c r="C192" s="295" t="s">
        <v>309</v>
      </c>
      <c r="D192" s="295" t="s">
        <v>466</v>
      </c>
      <c r="E192" s="296" t="s">
        <v>1294</v>
      </c>
      <c r="F192" s="297" t="s">
        <v>1295</v>
      </c>
      <c r="G192" s="298" t="s">
        <v>520</v>
      </c>
      <c r="H192" s="299">
        <v>200</v>
      </c>
      <c r="I192" s="300"/>
      <c r="J192" s="301"/>
      <c r="K192" s="299">
        <f>ROUND(P192*H192,3)</f>
        <v>0</v>
      </c>
      <c r="L192" s="301"/>
      <c r="M192" s="302"/>
      <c r="N192" s="303" t="s">
        <v>1</v>
      </c>
      <c r="O192" s="255" t="s">
        <v>41</v>
      </c>
      <c r="P192" s="256">
        <f>I192+J192</f>
        <v>0</v>
      </c>
      <c r="Q192" s="256">
        <f>ROUND(I192*H192,3)</f>
        <v>0</v>
      </c>
      <c r="R192" s="256">
        <f>ROUND(J192*H192,3)</f>
        <v>0</v>
      </c>
      <c r="S192" s="97"/>
      <c r="T192" s="257">
        <f>S192*H192</f>
        <v>0</v>
      </c>
      <c r="U192" s="257">
        <v>0</v>
      </c>
      <c r="V192" s="257">
        <f>U192*H192</f>
        <v>0</v>
      </c>
      <c r="W192" s="257">
        <v>0</v>
      </c>
      <c r="X192" s="258">
        <f>W192*H192</f>
        <v>0</v>
      </c>
      <c r="Y192" s="38"/>
      <c r="Z192" s="38"/>
      <c r="AA192" s="38"/>
      <c r="AB192" s="38"/>
      <c r="AC192" s="38"/>
      <c r="AD192" s="38"/>
      <c r="AE192" s="38"/>
      <c r="AR192" s="259" t="s">
        <v>182</v>
      </c>
      <c r="AT192" s="259" t="s">
        <v>466</v>
      </c>
      <c r="AU192" s="259" t="s">
        <v>85</v>
      </c>
      <c r="AY192" s="17" t="s">
        <v>163</v>
      </c>
      <c r="BE192" s="260">
        <f>IF(O192="základná",K192,0)</f>
        <v>0</v>
      </c>
      <c r="BF192" s="260">
        <f>IF(O192="znížená",K192,0)</f>
        <v>0</v>
      </c>
      <c r="BG192" s="260">
        <f>IF(O192="zákl. prenesená",K192,0)</f>
        <v>0</v>
      </c>
      <c r="BH192" s="260">
        <f>IF(O192="zníž. prenesená",K192,0)</f>
        <v>0</v>
      </c>
      <c r="BI192" s="260">
        <f>IF(O192="nulová",K192,0)</f>
        <v>0</v>
      </c>
      <c r="BJ192" s="17" t="s">
        <v>137</v>
      </c>
      <c r="BK192" s="261">
        <f>ROUND(P192*H192,3)</f>
        <v>0</v>
      </c>
      <c r="BL192" s="17" t="s">
        <v>169</v>
      </c>
      <c r="BM192" s="259" t="s">
        <v>475</v>
      </c>
    </row>
    <row r="193" s="2" customFormat="1" ht="24.15" customHeight="1">
      <c r="A193" s="38"/>
      <c r="B193" s="39"/>
      <c r="C193" s="247" t="s">
        <v>478</v>
      </c>
      <c r="D193" s="247" t="s">
        <v>165</v>
      </c>
      <c r="E193" s="248" t="s">
        <v>1296</v>
      </c>
      <c r="F193" s="249" t="s">
        <v>1297</v>
      </c>
      <c r="G193" s="250" t="s">
        <v>520</v>
      </c>
      <c r="H193" s="251">
        <v>40</v>
      </c>
      <c r="I193" s="252"/>
      <c r="J193" s="252"/>
      <c r="K193" s="251">
        <f>ROUND(P193*H193,3)</f>
        <v>0</v>
      </c>
      <c r="L193" s="253"/>
      <c r="M193" s="44"/>
      <c r="N193" s="254" t="s">
        <v>1</v>
      </c>
      <c r="O193" s="255" t="s">
        <v>41</v>
      </c>
      <c r="P193" s="256">
        <f>I193+J193</f>
        <v>0</v>
      </c>
      <c r="Q193" s="256">
        <f>ROUND(I193*H193,3)</f>
        <v>0</v>
      </c>
      <c r="R193" s="256">
        <f>ROUND(J193*H193,3)</f>
        <v>0</v>
      </c>
      <c r="S193" s="97"/>
      <c r="T193" s="257">
        <f>S193*H193</f>
        <v>0</v>
      </c>
      <c r="U193" s="257">
        <v>0</v>
      </c>
      <c r="V193" s="257">
        <f>U193*H193</f>
        <v>0</v>
      </c>
      <c r="W193" s="257">
        <v>0</v>
      </c>
      <c r="X193" s="258">
        <f>W193*H193</f>
        <v>0</v>
      </c>
      <c r="Y193" s="38"/>
      <c r="Z193" s="38"/>
      <c r="AA193" s="38"/>
      <c r="AB193" s="38"/>
      <c r="AC193" s="38"/>
      <c r="AD193" s="38"/>
      <c r="AE193" s="38"/>
      <c r="AR193" s="259" t="s">
        <v>169</v>
      </c>
      <c r="AT193" s="259" t="s">
        <v>165</v>
      </c>
      <c r="AU193" s="259" t="s">
        <v>85</v>
      </c>
      <c r="AY193" s="17" t="s">
        <v>163</v>
      </c>
      <c r="BE193" s="260">
        <f>IF(O193="základná",K193,0)</f>
        <v>0</v>
      </c>
      <c r="BF193" s="260">
        <f>IF(O193="znížená",K193,0)</f>
        <v>0</v>
      </c>
      <c r="BG193" s="260">
        <f>IF(O193="zákl. prenesená",K193,0)</f>
        <v>0</v>
      </c>
      <c r="BH193" s="260">
        <f>IF(O193="zníž. prenesená",K193,0)</f>
        <v>0</v>
      </c>
      <c r="BI193" s="260">
        <f>IF(O193="nulová",K193,0)</f>
        <v>0</v>
      </c>
      <c r="BJ193" s="17" t="s">
        <v>137</v>
      </c>
      <c r="BK193" s="261">
        <f>ROUND(P193*H193,3)</f>
        <v>0</v>
      </c>
      <c r="BL193" s="17" t="s">
        <v>169</v>
      </c>
      <c r="BM193" s="259" t="s">
        <v>481</v>
      </c>
    </row>
    <row r="194" s="2" customFormat="1" ht="24.15" customHeight="1">
      <c r="A194" s="38"/>
      <c r="B194" s="39"/>
      <c r="C194" s="295" t="s">
        <v>323</v>
      </c>
      <c r="D194" s="295" t="s">
        <v>466</v>
      </c>
      <c r="E194" s="296" t="s">
        <v>1298</v>
      </c>
      <c r="F194" s="297" t="s">
        <v>1299</v>
      </c>
      <c r="G194" s="298" t="s">
        <v>520</v>
      </c>
      <c r="H194" s="299">
        <v>40</v>
      </c>
      <c r="I194" s="300"/>
      <c r="J194" s="301"/>
      <c r="K194" s="299">
        <f>ROUND(P194*H194,3)</f>
        <v>0</v>
      </c>
      <c r="L194" s="301"/>
      <c r="M194" s="302"/>
      <c r="N194" s="303" t="s">
        <v>1</v>
      </c>
      <c r="O194" s="255" t="s">
        <v>41</v>
      </c>
      <c r="P194" s="256">
        <f>I194+J194</f>
        <v>0</v>
      </c>
      <c r="Q194" s="256">
        <f>ROUND(I194*H194,3)</f>
        <v>0</v>
      </c>
      <c r="R194" s="256">
        <f>ROUND(J194*H194,3)</f>
        <v>0</v>
      </c>
      <c r="S194" s="97"/>
      <c r="T194" s="257">
        <f>S194*H194</f>
        <v>0</v>
      </c>
      <c r="U194" s="257">
        <v>0</v>
      </c>
      <c r="V194" s="257">
        <f>U194*H194</f>
        <v>0</v>
      </c>
      <c r="W194" s="257">
        <v>0</v>
      </c>
      <c r="X194" s="258">
        <f>W194*H194</f>
        <v>0</v>
      </c>
      <c r="Y194" s="38"/>
      <c r="Z194" s="38"/>
      <c r="AA194" s="38"/>
      <c r="AB194" s="38"/>
      <c r="AC194" s="38"/>
      <c r="AD194" s="38"/>
      <c r="AE194" s="38"/>
      <c r="AR194" s="259" t="s">
        <v>182</v>
      </c>
      <c r="AT194" s="259" t="s">
        <v>466</v>
      </c>
      <c r="AU194" s="259" t="s">
        <v>85</v>
      </c>
      <c r="AY194" s="17" t="s">
        <v>163</v>
      </c>
      <c r="BE194" s="260">
        <f>IF(O194="základná",K194,0)</f>
        <v>0</v>
      </c>
      <c r="BF194" s="260">
        <f>IF(O194="znížená",K194,0)</f>
        <v>0</v>
      </c>
      <c r="BG194" s="260">
        <f>IF(O194="zákl. prenesená",K194,0)</f>
        <v>0</v>
      </c>
      <c r="BH194" s="260">
        <f>IF(O194="zníž. prenesená",K194,0)</f>
        <v>0</v>
      </c>
      <c r="BI194" s="260">
        <f>IF(O194="nulová",K194,0)</f>
        <v>0</v>
      </c>
      <c r="BJ194" s="17" t="s">
        <v>137</v>
      </c>
      <c r="BK194" s="261">
        <f>ROUND(P194*H194,3)</f>
        <v>0</v>
      </c>
      <c r="BL194" s="17" t="s">
        <v>169</v>
      </c>
      <c r="BM194" s="259" t="s">
        <v>485</v>
      </c>
    </row>
    <row r="195" s="2" customFormat="1" ht="37.8" customHeight="1">
      <c r="A195" s="38"/>
      <c r="B195" s="39"/>
      <c r="C195" s="247" t="s">
        <v>486</v>
      </c>
      <c r="D195" s="247" t="s">
        <v>165</v>
      </c>
      <c r="E195" s="248" t="s">
        <v>1219</v>
      </c>
      <c r="F195" s="249" t="s">
        <v>1220</v>
      </c>
      <c r="G195" s="250" t="s">
        <v>520</v>
      </c>
      <c r="H195" s="251">
        <v>1910</v>
      </c>
      <c r="I195" s="252"/>
      <c r="J195" s="252"/>
      <c r="K195" s="251">
        <f>ROUND(P195*H195,3)</f>
        <v>0</v>
      </c>
      <c r="L195" s="253"/>
      <c r="M195" s="44"/>
      <c r="N195" s="254" t="s">
        <v>1</v>
      </c>
      <c r="O195" s="255" t="s">
        <v>41</v>
      </c>
      <c r="P195" s="256">
        <f>I195+J195</f>
        <v>0</v>
      </c>
      <c r="Q195" s="256">
        <f>ROUND(I195*H195,3)</f>
        <v>0</v>
      </c>
      <c r="R195" s="256">
        <f>ROUND(J195*H195,3)</f>
        <v>0</v>
      </c>
      <c r="S195" s="97"/>
      <c r="T195" s="257">
        <f>S195*H195</f>
        <v>0</v>
      </c>
      <c r="U195" s="257">
        <v>0</v>
      </c>
      <c r="V195" s="257">
        <f>U195*H195</f>
        <v>0</v>
      </c>
      <c r="W195" s="257">
        <v>0</v>
      </c>
      <c r="X195" s="258">
        <f>W195*H195</f>
        <v>0</v>
      </c>
      <c r="Y195" s="38"/>
      <c r="Z195" s="38"/>
      <c r="AA195" s="38"/>
      <c r="AB195" s="38"/>
      <c r="AC195" s="38"/>
      <c r="AD195" s="38"/>
      <c r="AE195" s="38"/>
      <c r="AR195" s="259" t="s">
        <v>169</v>
      </c>
      <c r="AT195" s="259" t="s">
        <v>165</v>
      </c>
      <c r="AU195" s="259" t="s">
        <v>85</v>
      </c>
      <c r="AY195" s="17" t="s">
        <v>163</v>
      </c>
      <c r="BE195" s="260">
        <f>IF(O195="základná",K195,0)</f>
        <v>0</v>
      </c>
      <c r="BF195" s="260">
        <f>IF(O195="znížená",K195,0)</f>
        <v>0</v>
      </c>
      <c r="BG195" s="260">
        <f>IF(O195="zákl. prenesená",K195,0)</f>
        <v>0</v>
      </c>
      <c r="BH195" s="260">
        <f>IF(O195="zníž. prenesená",K195,0)</f>
        <v>0</v>
      </c>
      <c r="BI195" s="260">
        <f>IF(O195="nulová",K195,0)</f>
        <v>0</v>
      </c>
      <c r="BJ195" s="17" t="s">
        <v>137</v>
      </c>
      <c r="BK195" s="261">
        <f>ROUND(P195*H195,3)</f>
        <v>0</v>
      </c>
      <c r="BL195" s="17" t="s">
        <v>169</v>
      </c>
      <c r="BM195" s="259" t="s">
        <v>489</v>
      </c>
    </row>
    <row r="196" s="2" customFormat="1" ht="37.8" customHeight="1">
      <c r="A196" s="38"/>
      <c r="B196" s="39"/>
      <c r="C196" s="247" t="s">
        <v>327</v>
      </c>
      <c r="D196" s="247" t="s">
        <v>165</v>
      </c>
      <c r="E196" s="248" t="s">
        <v>1300</v>
      </c>
      <c r="F196" s="249" t="s">
        <v>1301</v>
      </c>
      <c r="G196" s="250" t="s">
        <v>520</v>
      </c>
      <c r="H196" s="251">
        <v>200</v>
      </c>
      <c r="I196" s="252"/>
      <c r="J196" s="252"/>
      <c r="K196" s="251">
        <f>ROUND(P196*H196,3)</f>
        <v>0</v>
      </c>
      <c r="L196" s="253"/>
      <c r="M196" s="44"/>
      <c r="N196" s="254" t="s">
        <v>1</v>
      </c>
      <c r="O196" s="255" t="s">
        <v>41</v>
      </c>
      <c r="P196" s="256">
        <f>I196+J196</f>
        <v>0</v>
      </c>
      <c r="Q196" s="256">
        <f>ROUND(I196*H196,3)</f>
        <v>0</v>
      </c>
      <c r="R196" s="256">
        <f>ROUND(J196*H196,3)</f>
        <v>0</v>
      </c>
      <c r="S196" s="97"/>
      <c r="T196" s="257">
        <f>S196*H196</f>
        <v>0</v>
      </c>
      <c r="U196" s="257">
        <v>0</v>
      </c>
      <c r="V196" s="257">
        <f>U196*H196</f>
        <v>0</v>
      </c>
      <c r="W196" s="257">
        <v>0</v>
      </c>
      <c r="X196" s="258">
        <f>W196*H196</f>
        <v>0</v>
      </c>
      <c r="Y196" s="38"/>
      <c r="Z196" s="38"/>
      <c r="AA196" s="38"/>
      <c r="AB196" s="38"/>
      <c r="AC196" s="38"/>
      <c r="AD196" s="38"/>
      <c r="AE196" s="38"/>
      <c r="AR196" s="259" t="s">
        <v>169</v>
      </c>
      <c r="AT196" s="259" t="s">
        <v>165</v>
      </c>
      <c r="AU196" s="259" t="s">
        <v>85</v>
      </c>
      <c r="AY196" s="17" t="s">
        <v>163</v>
      </c>
      <c r="BE196" s="260">
        <f>IF(O196="základná",K196,0)</f>
        <v>0</v>
      </c>
      <c r="BF196" s="260">
        <f>IF(O196="znížená",K196,0)</f>
        <v>0</v>
      </c>
      <c r="BG196" s="260">
        <f>IF(O196="zákl. prenesená",K196,0)</f>
        <v>0</v>
      </c>
      <c r="BH196" s="260">
        <f>IF(O196="zníž. prenesená",K196,0)</f>
        <v>0</v>
      </c>
      <c r="BI196" s="260">
        <f>IF(O196="nulová",K196,0)</f>
        <v>0</v>
      </c>
      <c r="BJ196" s="17" t="s">
        <v>137</v>
      </c>
      <c r="BK196" s="261">
        <f>ROUND(P196*H196,3)</f>
        <v>0</v>
      </c>
      <c r="BL196" s="17" t="s">
        <v>169</v>
      </c>
      <c r="BM196" s="259" t="s">
        <v>492</v>
      </c>
    </row>
    <row r="197" s="2" customFormat="1" ht="24.15" customHeight="1">
      <c r="A197" s="38"/>
      <c r="B197" s="39"/>
      <c r="C197" s="295" t="s">
        <v>503</v>
      </c>
      <c r="D197" s="295" t="s">
        <v>466</v>
      </c>
      <c r="E197" s="296" t="s">
        <v>1302</v>
      </c>
      <c r="F197" s="297" t="s">
        <v>1303</v>
      </c>
      <c r="G197" s="298" t="s">
        <v>234</v>
      </c>
      <c r="H197" s="299">
        <v>15</v>
      </c>
      <c r="I197" s="300"/>
      <c r="J197" s="301"/>
      <c r="K197" s="299">
        <f>ROUND(P197*H197,3)</f>
        <v>0</v>
      </c>
      <c r="L197" s="301"/>
      <c r="M197" s="302"/>
      <c r="N197" s="303" t="s">
        <v>1</v>
      </c>
      <c r="O197" s="255" t="s">
        <v>41</v>
      </c>
      <c r="P197" s="256">
        <f>I197+J197</f>
        <v>0</v>
      </c>
      <c r="Q197" s="256">
        <f>ROUND(I197*H197,3)</f>
        <v>0</v>
      </c>
      <c r="R197" s="256">
        <f>ROUND(J197*H197,3)</f>
        <v>0</v>
      </c>
      <c r="S197" s="97"/>
      <c r="T197" s="257">
        <f>S197*H197</f>
        <v>0</v>
      </c>
      <c r="U197" s="257">
        <v>0</v>
      </c>
      <c r="V197" s="257">
        <f>U197*H197</f>
        <v>0</v>
      </c>
      <c r="W197" s="257">
        <v>0</v>
      </c>
      <c r="X197" s="258">
        <f>W197*H197</f>
        <v>0</v>
      </c>
      <c r="Y197" s="38"/>
      <c r="Z197" s="38"/>
      <c r="AA197" s="38"/>
      <c r="AB197" s="38"/>
      <c r="AC197" s="38"/>
      <c r="AD197" s="38"/>
      <c r="AE197" s="38"/>
      <c r="AR197" s="259" t="s">
        <v>182</v>
      </c>
      <c r="AT197" s="259" t="s">
        <v>466</v>
      </c>
      <c r="AU197" s="259" t="s">
        <v>85</v>
      </c>
      <c r="AY197" s="17" t="s">
        <v>163</v>
      </c>
      <c r="BE197" s="260">
        <f>IF(O197="základná",K197,0)</f>
        <v>0</v>
      </c>
      <c r="BF197" s="260">
        <f>IF(O197="znížená",K197,0)</f>
        <v>0</v>
      </c>
      <c r="BG197" s="260">
        <f>IF(O197="zákl. prenesená",K197,0)</f>
        <v>0</v>
      </c>
      <c r="BH197" s="260">
        <f>IF(O197="zníž. prenesená",K197,0)</f>
        <v>0</v>
      </c>
      <c r="BI197" s="260">
        <f>IF(O197="nulová",K197,0)</f>
        <v>0</v>
      </c>
      <c r="BJ197" s="17" t="s">
        <v>137</v>
      </c>
      <c r="BK197" s="261">
        <f>ROUND(P197*H197,3)</f>
        <v>0</v>
      </c>
      <c r="BL197" s="17" t="s">
        <v>169</v>
      </c>
      <c r="BM197" s="259" t="s">
        <v>506</v>
      </c>
    </row>
    <row r="198" s="2" customFormat="1" ht="24.15" customHeight="1">
      <c r="A198" s="38"/>
      <c r="B198" s="39"/>
      <c r="C198" s="247" t="s">
        <v>332</v>
      </c>
      <c r="D198" s="247" t="s">
        <v>165</v>
      </c>
      <c r="E198" s="248" t="s">
        <v>1304</v>
      </c>
      <c r="F198" s="249" t="s">
        <v>1305</v>
      </c>
      <c r="G198" s="250" t="s">
        <v>234</v>
      </c>
      <c r="H198" s="251">
        <v>1</v>
      </c>
      <c r="I198" s="252"/>
      <c r="J198" s="252"/>
      <c r="K198" s="251">
        <f>ROUND(P198*H198,3)</f>
        <v>0</v>
      </c>
      <c r="L198" s="253"/>
      <c r="M198" s="44"/>
      <c r="N198" s="254" t="s">
        <v>1</v>
      </c>
      <c r="O198" s="255" t="s">
        <v>41</v>
      </c>
      <c r="P198" s="256">
        <f>I198+J198</f>
        <v>0</v>
      </c>
      <c r="Q198" s="256">
        <f>ROUND(I198*H198,3)</f>
        <v>0</v>
      </c>
      <c r="R198" s="256">
        <f>ROUND(J198*H198,3)</f>
        <v>0</v>
      </c>
      <c r="S198" s="97"/>
      <c r="T198" s="257">
        <f>S198*H198</f>
        <v>0</v>
      </c>
      <c r="U198" s="257">
        <v>0</v>
      </c>
      <c r="V198" s="257">
        <f>U198*H198</f>
        <v>0</v>
      </c>
      <c r="W198" s="257">
        <v>0</v>
      </c>
      <c r="X198" s="258">
        <f>W198*H198</f>
        <v>0</v>
      </c>
      <c r="Y198" s="38"/>
      <c r="Z198" s="38"/>
      <c r="AA198" s="38"/>
      <c r="AB198" s="38"/>
      <c r="AC198" s="38"/>
      <c r="AD198" s="38"/>
      <c r="AE198" s="38"/>
      <c r="AR198" s="259" t="s">
        <v>169</v>
      </c>
      <c r="AT198" s="259" t="s">
        <v>165</v>
      </c>
      <c r="AU198" s="259" t="s">
        <v>85</v>
      </c>
      <c r="AY198" s="17" t="s">
        <v>163</v>
      </c>
      <c r="BE198" s="260">
        <f>IF(O198="základná",K198,0)</f>
        <v>0</v>
      </c>
      <c r="BF198" s="260">
        <f>IF(O198="znížená",K198,0)</f>
        <v>0</v>
      </c>
      <c r="BG198" s="260">
        <f>IF(O198="zákl. prenesená",K198,0)</f>
        <v>0</v>
      </c>
      <c r="BH198" s="260">
        <f>IF(O198="zníž. prenesená",K198,0)</f>
        <v>0</v>
      </c>
      <c r="BI198" s="260">
        <f>IF(O198="nulová",K198,0)</f>
        <v>0</v>
      </c>
      <c r="BJ198" s="17" t="s">
        <v>137</v>
      </c>
      <c r="BK198" s="261">
        <f>ROUND(P198*H198,3)</f>
        <v>0</v>
      </c>
      <c r="BL198" s="17" t="s">
        <v>169</v>
      </c>
      <c r="BM198" s="259" t="s">
        <v>509</v>
      </c>
    </row>
    <row r="199" s="2" customFormat="1" ht="24.15" customHeight="1">
      <c r="A199" s="38"/>
      <c r="B199" s="39"/>
      <c r="C199" s="295" t="s">
        <v>510</v>
      </c>
      <c r="D199" s="295" t="s">
        <v>466</v>
      </c>
      <c r="E199" s="296" t="s">
        <v>1306</v>
      </c>
      <c r="F199" s="297" t="s">
        <v>1307</v>
      </c>
      <c r="G199" s="298" t="s">
        <v>234</v>
      </c>
      <c r="H199" s="299">
        <v>1</v>
      </c>
      <c r="I199" s="300"/>
      <c r="J199" s="301"/>
      <c r="K199" s="299">
        <f>ROUND(P199*H199,3)</f>
        <v>0</v>
      </c>
      <c r="L199" s="301"/>
      <c r="M199" s="302"/>
      <c r="N199" s="303" t="s">
        <v>1</v>
      </c>
      <c r="O199" s="255" t="s">
        <v>41</v>
      </c>
      <c r="P199" s="256">
        <f>I199+J199</f>
        <v>0</v>
      </c>
      <c r="Q199" s="256">
        <f>ROUND(I199*H199,3)</f>
        <v>0</v>
      </c>
      <c r="R199" s="256">
        <f>ROUND(J199*H199,3)</f>
        <v>0</v>
      </c>
      <c r="S199" s="97"/>
      <c r="T199" s="257">
        <f>S199*H199</f>
        <v>0</v>
      </c>
      <c r="U199" s="257">
        <v>0</v>
      </c>
      <c r="V199" s="257">
        <f>U199*H199</f>
        <v>0</v>
      </c>
      <c r="W199" s="257">
        <v>0</v>
      </c>
      <c r="X199" s="258">
        <f>W199*H199</f>
        <v>0</v>
      </c>
      <c r="Y199" s="38"/>
      <c r="Z199" s="38"/>
      <c r="AA199" s="38"/>
      <c r="AB199" s="38"/>
      <c r="AC199" s="38"/>
      <c r="AD199" s="38"/>
      <c r="AE199" s="38"/>
      <c r="AR199" s="259" t="s">
        <v>182</v>
      </c>
      <c r="AT199" s="259" t="s">
        <v>466</v>
      </c>
      <c r="AU199" s="259" t="s">
        <v>85</v>
      </c>
      <c r="AY199" s="17" t="s">
        <v>163</v>
      </c>
      <c r="BE199" s="260">
        <f>IF(O199="základná",K199,0)</f>
        <v>0</v>
      </c>
      <c r="BF199" s="260">
        <f>IF(O199="znížená",K199,0)</f>
        <v>0</v>
      </c>
      <c r="BG199" s="260">
        <f>IF(O199="zákl. prenesená",K199,0)</f>
        <v>0</v>
      </c>
      <c r="BH199" s="260">
        <f>IF(O199="zníž. prenesená",K199,0)</f>
        <v>0</v>
      </c>
      <c r="BI199" s="260">
        <f>IF(O199="nulová",K199,0)</f>
        <v>0</v>
      </c>
      <c r="BJ199" s="17" t="s">
        <v>137</v>
      </c>
      <c r="BK199" s="261">
        <f>ROUND(P199*H199,3)</f>
        <v>0</v>
      </c>
      <c r="BL199" s="17" t="s">
        <v>169</v>
      </c>
      <c r="BM199" s="259" t="s">
        <v>513</v>
      </c>
    </row>
    <row r="200" s="2" customFormat="1" ht="24.15" customHeight="1">
      <c r="A200" s="38"/>
      <c r="B200" s="39"/>
      <c r="C200" s="295" t="s">
        <v>335</v>
      </c>
      <c r="D200" s="295" t="s">
        <v>466</v>
      </c>
      <c r="E200" s="296" t="s">
        <v>1308</v>
      </c>
      <c r="F200" s="297" t="s">
        <v>1309</v>
      </c>
      <c r="G200" s="298" t="s">
        <v>234</v>
      </c>
      <c r="H200" s="299">
        <v>1</v>
      </c>
      <c r="I200" s="300"/>
      <c r="J200" s="301"/>
      <c r="K200" s="299">
        <f>ROUND(P200*H200,3)</f>
        <v>0</v>
      </c>
      <c r="L200" s="301"/>
      <c r="M200" s="302"/>
      <c r="N200" s="303" t="s">
        <v>1</v>
      </c>
      <c r="O200" s="255" t="s">
        <v>41</v>
      </c>
      <c r="P200" s="256">
        <f>I200+J200</f>
        <v>0</v>
      </c>
      <c r="Q200" s="256">
        <f>ROUND(I200*H200,3)</f>
        <v>0</v>
      </c>
      <c r="R200" s="256">
        <f>ROUND(J200*H200,3)</f>
        <v>0</v>
      </c>
      <c r="S200" s="97"/>
      <c r="T200" s="257">
        <f>S200*H200</f>
        <v>0</v>
      </c>
      <c r="U200" s="257">
        <v>0</v>
      </c>
      <c r="V200" s="257">
        <f>U200*H200</f>
        <v>0</v>
      </c>
      <c r="W200" s="257">
        <v>0</v>
      </c>
      <c r="X200" s="258">
        <f>W200*H200</f>
        <v>0</v>
      </c>
      <c r="Y200" s="38"/>
      <c r="Z200" s="38"/>
      <c r="AA200" s="38"/>
      <c r="AB200" s="38"/>
      <c r="AC200" s="38"/>
      <c r="AD200" s="38"/>
      <c r="AE200" s="38"/>
      <c r="AR200" s="259" t="s">
        <v>182</v>
      </c>
      <c r="AT200" s="259" t="s">
        <v>466</v>
      </c>
      <c r="AU200" s="259" t="s">
        <v>85</v>
      </c>
      <c r="AY200" s="17" t="s">
        <v>163</v>
      </c>
      <c r="BE200" s="260">
        <f>IF(O200="základná",K200,0)</f>
        <v>0</v>
      </c>
      <c r="BF200" s="260">
        <f>IF(O200="znížená",K200,0)</f>
        <v>0</v>
      </c>
      <c r="BG200" s="260">
        <f>IF(O200="zákl. prenesená",K200,0)</f>
        <v>0</v>
      </c>
      <c r="BH200" s="260">
        <f>IF(O200="zníž. prenesená",K200,0)</f>
        <v>0</v>
      </c>
      <c r="BI200" s="260">
        <f>IF(O200="nulová",K200,0)</f>
        <v>0</v>
      </c>
      <c r="BJ200" s="17" t="s">
        <v>137</v>
      </c>
      <c r="BK200" s="261">
        <f>ROUND(P200*H200,3)</f>
        <v>0</v>
      </c>
      <c r="BL200" s="17" t="s">
        <v>169</v>
      </c>
      <c r="BM200" s="259" t="s">
        <v>516</v>
      </c>
    </row>
    <row r="201" s="2" customFormat="1" ht="24.15" customHeight="1">
      <c r="A201" s="38"/>
      <c r="B201" s="39"/>
      <c r="C201" s="247" t="s">
        <v>517</v>
      </c>
      <c r="D201" s="247" t="s">
        <v>165</v>
      </c>
      <c r="E201" s="248" t="s">
        <v>1310</v>
      </c>
      <c r="F201" s="249" t="s">
        <v>1311</v>
      </c>
      <c r="G201" s="250" t="s">
        <v>474</v>
      </c>
      <c r="H201" s="251">
        <v>1</v>
      </c>
      <c r="I201" s="252"/>
      <c r="J201" s="252"/>
      <c r="K201" s="251">
        <f>ROUND(P201*H201,3)</f>
        <v>0</v>
      </c>
      <c r="L201" s="253"/>
      <c r="M201" s="44"/>
      <c r="N201" s="254" t="s">
        <v>1</v>
      </c>
      <c r="O201" s="255" t="s">
        <v>41</v>
      </c>
      <c r="P201" s="256">
        <f>I201+J201</f>
        <v>0</v>
      </c>
      <c r="Q201" s="256">
        <f>ROUND(I201*H201,3)</f>
        <v>0</v>
      </c>
      <c r="R201" s="256">
        <f>ROUND(J201*H201,3)</f>
        <v>0</v>
      </c>
      <c r="S201" s="97"/>
      <c r="T201" s="257">
        <f>S201*H201</f>
        <v>0</v>
      </c>
      <c r="U201" s="257">
        <v>0</v>
      </c>
      <c r="V201" s="257">
        <f>U201*H201</f>
        <v>0</v>
      </c>
      <c r="W201" s="257">
        <v>0</v>
      </c>
      <c r="X201" s="258">
        <f>W201*H201</f>
        <v>0</v>
      </c>
      <c r="Y201" s="38"/>
      <c r="Z201" s="38"/>
      <c r="AA201" s="38"/>
      <c r="AB201" s="38"/>
      <c r="AC201" s="38"/>
      <c r="AD201" s="38"/>
      <c r="AE201" s="38"/>
      <c r="AR201" s="259" t="s">
        <v>169</v>
      </c>
      <c r="AT201" s="259" t="s">
        <v>165</v>
      </c>
      <c r="AU201" s="259" t="s">
        <v>85</v>
      </c>
      <c r="AY201" s="17" t="s">
        <v>163</v>
      </c>
      <c r="BE201" s="260">
        <f>IF(O201="základná",K201,0)</f>
        <v>0</v>
      </c>
      <c r="BF201" s="260">
        <f>IF(O201="znížená",K201,0)</f>
        <v>0</v>
      </c>
      <c r="BG201" s="260">
        <f>IF(O201="zákl. prenesená",K201,0)</f>
        <v>0</v>
      </c>
      <c r="BH201" s="260">
        <f>IF(O201="zníž. prenesená",K201,0)</f>
        <v>0</v>
      </c>
      <c r="BI201" s="260">
        <f>IF(O201="nulová",K201,0)</f>
        <v>0</v>
      </c>
      <c r="BJ201" s="17" t="s">
        <v>137</v>
      </c>
      <c r="BK201" s="261">
        <f>ROUND(P201*H201,3)</f>
        <v>0</v>
      </c>
      <c r="BL201" s="17" t="s">
        <v>169</v>
      </c>
      <c r="BM201" s="259" t="s">
        <v>521</v>
      </c>
    </row>
    <row r="202" s="2" customFormat="1" ht="16.5" customHeight="1">
      <c r="A202" s="38"/>
      <c r="B202" s="39"/>
      <c r="C202" s="247" t="s">
        <v>339</v>
      </c>
      <c r="D202" s="247" t="s">
        <v>165</v>
      </c>
      <c r="E202" s="248" t="s">
        <v>1312</v>
      </c>
      <c r="F202" s="249" t="s">
        <v>1313</v>
      </c>
      <c r="G202" s="250" t="s">
        <v>520</v>
      </c>
      <c r="H202" s="251">
        <v>2350</v>
      </c>
      <c r="I202" s="252"/>
      <c r="J202" s="252"/>
      <c r="K202" s="251">
        <f>ROUND(P202*H202,3)</f>
        <v>0</v>
      </c>
      <c r="L202" s="253"/>
      <c r="M202" s="44"/>
      <c r="N202" s="254" t="s">
        <v>1</v>
      </c>
      <c r="O202" s="255" t="s">
        <v>41</v>
      </c>
      <c r="P202" s="256">
        <f>I202+J202</f>
        <v>0</v>
      </c>
      <c r="Q202" s="256">
        <f>ROUND(I202*H202,3)</f>
        <v>0</v>
      </c>
      <c r="R202" s="256">
        <f>ROUND(J202*H202,3)</f>
        <v>0</v>
      </c>
      <c r="S202" s="97"/>
      <c r="T202" s="257">
        <f>S202*H202</f>
        <v>0</v>
      </c>
      <c r="U202" s="257">
        <v>0</v>
      </c>
      <c r="V202" s="257">
        <f>U202*H202</f>
        <v>0</v>
      </c>
      <c r="W202" s="257">
        <v>0</v>
      </c>
      <c r="X202" s="258">
        <f>W202*H202</f>
        <v>0</v>
      </c>
      <c r="Y202" s="38"/>
      <c r="Z202" s="38"/>
      <c r="AA202" s="38"/>
      <c r="AB202" s="38"/>
      <c r="AC202" s="38"/>
      <c r="AD202" s="38"/>
      <c r="AE202" s="38"/>
      <c r="AR202" s="259" t="s">
        <v>169</v>
      </c>
      <c r="AT202" s="259" t="s">
        <v>165</v>
      </c>
      <c r="AU202" s="259" t="s">
        <v>85</v>
      </c>
      <c r="AY202" s="17" t="s">
        <v>163</v>
      </c>
      <c r="BE202" s="260">
        <f>IF(O202="základná",K202,0)</f>
        <v>0</v>
      </c>
      <c r="BF202" s="260">
        <f>IF(O202="znížená",K202,0)</f>
        <v>0</v>
      </c>
      <c r="BG202" s="260">
        <f>IF(O202="zákl. prenesená",K202,0)</f>
        <v>0</v>
      </c>
      <c r="BH202" s="260">
        <f>IF(O202="zníž. prenesená",K202,0)</f>
        <v>0</v>
      </c>
      <c r="BI202" s="260">
        <f>IF(O202="nulová",K202,0)</f>
        <v>0</v>
      </c>
      <c r="BJ202" s="17" t="s">
        <v>137</v>
      </c>
      <c r="BK202" s="261">
        <f>ROUND(P202*H202,3)</f>
        <v>0</v>
      </c>
      <c r="BL202" s="17" t="s">
        <v>169</v>
      </c>
      <c r="BM202" s="259" t="s">
        <v>525</v>
      </c>
    </row>
    <row r="203" s="2" customFormat="1" ht="24.15" customHeight="1">
      <c r="A203" s="38"/>
      <c r="B203" s="39"/>
      <c r="C203" s="295" t="s">
        <v>527</v>
      </c>
      <c r="D203" s="295" t="s">
        <v>466</v>
      </c>
      <c r="E203" s="296" t="s">
        <v>1314</v>
      </c>
      <c r="F203" s="297" t="s">
        <v>1315</v>
      </c>
      <c r="G203" s="298" t="s">
        <v>520</v>
      </c>
      <c r="H203" s="299">
        <v>2350</v>
      </c>
      <c r="I203" s="300"/>
      <c r="J203" s="301"/>
      <c r="K203" s="299">
        <f>ROUND(P203*H203,3)</f>
        <v>0</v>
      </c>
      <c r="L203" s="301"/>
      <c r="M203" s="302"/>
      <c r="N203" s="303" t="s">
        <v>1</v>
      </c>
      <c r="O203" s="255" t="s">
        <v>41</v>
      </c>
      <c r="P203" s="256">
        <f>I203+J203</f>
        <v>0</v>
      </c>
      <c r="Q203" s="256">
        <f>ROUND(I203*H203,3)</f>
        <v>0</v>
      </c>
      <c r="R203" s="256">
        <f>ROUND(J203*H203,3)</f>
        <v>0</v>
      </c>
      <c r="S203" s="97"/>
      <c r="T203" s="257">
        <f>S203*H203</f>
        <v>0</v>
      </c>
      <c r="U203" s="257">
        <v>0</v>
      </c>
      <c r="V203" s="257">
        <f>U203*H203</f>
        <v>0</v>
      </c>
      <c r="W203" s="257">
        <v>0</v>
      </c>
      <c r="X203" s="258">
        <f>W203*H203</f>
        <v>0</v>
      </c>
      <c r="Y203" s="38"/>
      <c r="Z203" s="38"/>
      <c r="AA203" s="38"/>
      <c r="AB203" s="38"/>
      <c r="AC203" s="38"/>
      <c r="AD203" s="38"/>
      <c r="AE203" s="38"/>
      <c r="AR203" s="259" t="s">
        <v>182</v>
      </c>
      <c r="AT203" s="259" t="s">
        <v>466</v>
      </c>
      <c r="AU203" s="259" t="s">
        <v>85</v>
      </c>
      <c r="AY203" s="17" t="s">
        <v>163</v>
      </c>
      <c r="BE203" s="260">
        <f>IF(O203="základná",K203,0)</f>
        <v>0</v>
      </c>
      <c r="BF203" s="260">
        <f>IF(O203="znížená",K203,0)</f>
        <v>0</v>
      </c>
      <c r="BG203" s="260">
        <f>IF(O203="zákl. prenesená",K203,0)</f>
        <v>0</v>
      </c>
      <c r="BH203" s="260">
        <f>IF(O203="zníž. prenesená",K203,0)</f>
        <v>0</v>
      </c>
      <c r="BI203" s="260">
        <f>IF(O203="nulová",K203,0)</f>
        <v>0</v>
      </c>
      <c r="BJ203" s="17" t="s">
        <v>137</v>
      </c>
      <c r="BK203" s="261">
        <f>ROUND(P203*H203,3)</f>
        <v>0</v>
      </c>
      <c r="BL203" s="17" t="s">
        <v>169</v>
      </c>
      <c r="BM203" s="259" t="s">
        <v>530</v>
      </c>
    </row>
    <row r="204" s="2" customFormat="1" ht="16.5" customHeight="1">
      <c r="A204" s="38"/>
      <c r="B204" s="39"/>
      <c r="C204" s="295" t="s">
        <v>343</v>
      </c>
      <c r="D204" s="295" t="s">
        <v>466</v>
      </c>
      <c r="E204" s="296" t="s">
        <v>1316</v>
      </c>
      <c r="F204" s="297" t="s">
        <v>1317</v>
      </c>
      <c r="G204" s="298" t="s">
        <v>234</v>
      </c>
      <c r="H204" s="299">
        <v>19</v>
      </c>
      <c r="I204" s="300"/>
      <c r="J204" s="301"/>
      <c r="K204" s="299">
        <f>ROUND(P204*H204,3)</f>
        <v>0</v>
      </c>
      <c r="L204" s="301"/>
      <c r="M204" s="302"/>
      <c r="N204" s="303" t="s">
        <v>1</v>
      </c>
      <c r="O204" s="255" t="s">
        <v>41</v>
      </c>
      <c r="P204" s="256">
        <f>I204+J204</f>
        <v>0</v>
      </c>
      <c r="Q204" s="256">
        <f>ROUND(I204*H204,3)</f>
        <v>0</v>
      </c>
      <c r="R204" s="256">
        <f>ROUND(J204*H204,3)</f>
        <v>0</v>
      </c>
      <c r="S204" s="97"/>
      <c r="T204" s="257">
        <f>S204*H204</f>
        <v>0</v>
      </c>
      <c r="U204" s="257">
        <v>0</v>
      </c>
      <c r="V204" s="257">
        <f>U204*H204</f>
        <v>0</v>
      </c>
      <c r="W204" s="257">
        <v>0</v>
      </c>
      <c r="X204" s="258">
        <f>W204*H204</f>
        <v>0</v>
      </c>
      <c r="Y204" s="38"/>
      <c r="Z204" s="38"/>
      <c r="AA204" s="38"/>
      <c r="AB204" s="38"/>
      <c r="AC204" s="38"/>
      <c r="AD204" s="38"/>
      <c r="AE204" s="38"/>
      <c r="AR204" s="259" t="s">
        <v>182</v>
      </c>
      <c r="AT204" s="259" t="s">
        <v>466</v>
      </c>
      <c r="AU204" s="259" t="s">
        <v>85</v>
      </c>
      <c r="AY204" s="17" t="s">
        <v>163</v>
      </c>
      <c r="BE204" s="260">
        <f>IF(O204="základná",K204,0)</f>
        <v>0</v>
      </c>
      <c r="BF204" s="260">
        <f>IF(O204="znížená",K204,0)</f>
        <v>0</v>
      </c>
      <c r="BG204" s="260">
        <f>IF(O204="zákl. prenesená",K204,0)</f>
        <v>0</v>
      </c>
      <c r="BH204" s="260">
        <f>IF(O204="zníž. prenesená",K204,0)</f>
        <v>0</v>
      </c>
      <c r="BI204" s="260">
        <f>IF(O204="nulová",K204,0)</f>
        <v>0</v>
      </c>
      <c r="BJ204" s="17" t="s">
        <v>137</v>
      </c>
      <c r="BK204" s="261">
        <f>ROUND(P204*H204,3)</f>
        <v>0</v>
      </c>
      <c r="BL204" s="17" t="s">
        <v>169</v>
      </c>
      <c r="BM204" s="259" t="s">
        <v>537</v>
      </c>
    </row>
    <row r="205" s="2" customFormat="1" ht="16.5" customHeight="1">
      <c r="A205" s="38"/>
      <c r="B205" s="39"/>
      <c r="C205" s="247" t="s">
        <v>539</v>
      </c>
      <c r="D205" s="247" t="s">
        <v>165</v>
      </c>
      <c r="E205" s="248" t="s">
        <v>1318</v>
      </c>
      <c r="F205" s="249" t="s">
        <v>1317</v>
      </c>
      <c r="G205" s="250" t="s">
        <v>234</v>
      </c>
      <c r="H205" s="251">
        <v>19</v>
      </c>
      <c r="I205" s="252"/>
      <c r="J205" s="252"/>
      <c r="K205" s="251">
        <f>ROUND(P205*H205,3)</f>
        <v>0</v>
      </c>
      <c r="L205" s="253"/>
      <c r="M205" s="44"/>
      <c r="N205" s="254" t="s">
        <v>1</v>
      </c>
      <c r="O205" s="255" t="s">
        <v>41</v>
      </c>
      <c r="P205" s="256">
        <f>I205+J205</f>
        <v>0</v>
      </c>
      <c r="Q205" s="256">
        <f>ROUND(I205*H205,3)</f>
        <v>0</v>
      </c>
      <c r="R205" s="256">
        <f>ROUND(J205*H205,3)</f>
        <v>0</v>
      </c>
      <c r="S205" s="97"/>
      <c r="T205" s="257">
        <f>S205*H205</f>
        <v>0</v>
      </c>
      <c r="U205" s="257">
        <v>0</v>
      </c>
      <c r="V205" s="257">
        <f>U205*H205</f>
        <v>0</v>
      </c>
      <c r="W205" s="257">
        <v>0</v>
      </c>
      <c r="X205" s="258">
        <f>W205*H205</f>
        <v>0</v>
      </c>
      <c r="Y205" s="38"/>
      <c r="Z205" s="38"/>
      <c r="AA205" s="38"/>
      <c r="AB205" s="38"/>
      <c r="AC205" s="38"/>
      <c r="AD205" s="38"/>
      <c r="AE205" s="38"/>
      <c r="AR205" s="259" t="s">
        <v>169</v>
      </c>
      <c r="AT205" s="259" t="s">
        <v>165</v>
      </c>
      <c r="AU205" s="259" t="s">
        <v>85</v>
      </c>
      <c r="AY205" s="17" t="s">
        <v>163</v>
      </c>
      <c r="BE205" s="260">
        <f>IF(O205="základná",K205,0)</f>
        <v>0</v>
      </c>
      <c r="BF205" s="260">
        <f>IF(O205="znížená",K205,0)</f>
        <v>0</v>
      </c>
      <c r="BG205" s="260">
        <f>IF(O205="zákl. prenesená",K205,0)</f>
        <v>0</v>
      </c>
      <c r="BH205" s="260">
        <f>IF(O205="zníž. prenesená",K205,0)</f>
        <v>0</v>
      </c>
      <c r="BI205" s="260">
        <f>IF(O205="nulová",K205,0)</f>
        <v>0</v>
      </c>
      <c r="BJ205" s="17" t="s">
        <v>137</v>
      </c>
      <c r="BK205" s="261">
        <f>ROUND(P205*H205,3)</f>
        <v>0</v>
      </c>
      <c r="BL205" s="17" t="s">
        <v>169</v>
      </c>
      <c r="BM205" s="259" t="s">
        <v>542</v>
      </c>
    </row>
    <row r="206" s="2" customFormat="1" ht="16.5" customHeight="1">
      <c r="A206" s="38"/>
      <c r="B206" s="39"/>
      <c r="C206" s="295" t="s">
        <v>348</v>
      </c>
      <c r="D206" s="295" t="s">
        <v>466</v>
      </c>
      <c r="E206" s="296" t="s">
        <v>1318</v>
      </c>
      <c r="F206" s="297" t="s">
        <v>1319</v>
      </c>
      <c r="G206" s="298" t="s">
        <v>234</v>
      </c>
      <c r="H206" s="299">
        <v>9</v>
      </c>
      <c r="I206" s="300"/>
      <c r="J206" s="301"/>
      <c r="K206" s="299">
        <f>ROUND(P206*H206,3)</f>
        <v>0</v>
      </c>
      <c r="L206" s="301"/>
      <c r="M206" s="302"/>
      <c r="N206" s="303" t="s">
        <v>1</v>
      </c>
      <c r="O206" s="255" t="s">
        <v>41</v>
      </c>
      <c r="P206" s="256">
        <f>I206+J206</f>
        <v>0</v>
      </c>
      <c r="Q206" s="256">
        <f>ROUND(I206*H206,3)</f>
        <v>0</v>
      </c>
      <c r="R206" s="256">
        <f>ROUND(J206*H206,3)</f>
        <v>0</v>
      </c>
      <c r="S206" s="97"/>
      <c r="T206" s="257">
        <f>S206*H206</f>
        <v>0</v>
      </c>
      <c r="U206" s="257">
        <v>0</v>
      </c>
      <c r="V206" s="257">
        <f>U206*H206</f>
        <v>0</v>
      </c>
      <c r="W206" s="257">
        <v>0</v>
      </c>
      <c r="X206" s="258">
        <f>W206*H206</f>
        <v>0</v>
      </c>
      <c r="Y206" s="38"/>
      <c r="Z206" s="38"/>
      <c r="AA206" s="38"/>
      <c r="AB206" s="38"/>
      <c r="AC206" s="38"/>
      <c r="AD206" s="38"/>
      <c r="AE206" s="38"/>
      <c r="AR206" s="259" t="s">
        <v>182</v>
      </c>
      <c r="AT206" s="259" t="s">
        <v>466</v>
      </c>
      <c r="AU206" s="259" t="s">
        <v>85</v>
      </c>
      <c r="AY206" s="17" t="s">
        <v>163</v>
      </c>
      <c r="BE206" s="260">
        <f>IF(O206="základná",K206,0)</f>
        <v>0</v>
      </c>
      <c r="BF206" s="260">
        <f>IF(O206="znížená",K206,0)</f>
        <v>0</v>
      </c>
      <c r="BG206" s="260">
        <f>IF(O206="zákl. prenesená",K206,0)</f>
        <v>0</v>
      </c>
      <c r="BH206" s="260">
        <f>IF(O206="zníž. prenesená",K206,0)</f>
        <v>0</v>
      </c>
      <c r="BI206" s="260">
        <f>IF(O206="nulová",K206,0)</f>
        <v>0</v>
      </c>
      <c r="BJ206" s="17" t="s">
        <v>137</v>
      </c>
      <c r="BK206" s="261">
        <f>ROUND(P206*H206,3)</f>
        <v>0</v>
      </c>
      <c r="BL206" s="17" t="s">
        <v>169</v>
      </c>
      <c r="BM206" s="259" t="s">
        <v>546</v>
      </c>
    </row>
    <row r="207" s="2" customFormat="1" ht="16.5" customHeight="1">
      <c r="A207" s="38"/>
      <c r="B207" s="39"/>
      <c r="C207" s="247" t="s">
        <v>548</v>
      </c>
      <c r="D207" s="247" t="s">
        <v>165</v>
      </c>
      <c r="E207" s="248" t="s">
        <v>1320</v>
      </c>
      <c r="F207" s="249" t="s">
        <v>1319</v>
      </c>
      <c r="G207" s="250" t="s">
        <v>234</v>
      </c>
      <c r="H207" s="251">
        <v>9</v>
      </c>
      <c r="I207" s="252"/>
      <c r="J207" s="252"/>
      <c r="K207" s="251">
        <f>ROUND(P207*H207,3)</f>
        <v>0</v>
      </c>
      <c r="L207" s="253"/>
      <c r="M207" s="44"/>
      <c r="N207" s="254" t="s">
        <v>1</v>
      </c>
      <c r="O207" s="255" t="s">
        <v>41</v>
      </c>
      <c r="P207" s="256">
        <f>I207+J207</f>
        <v>0</v>
      </c>
      <c r="Q207" s="256">
        <f>ROUND(I207*H207,3)</f>
        <v>0</v>
      </c>
      <c r="R207" s="256">
        <f>ROUND(J207*H207,3)</f>
        <v>0</v>
      </c>
      <c r="S207" s="97"/>
      <c r="T207" s="257">
        <f>S207*H207</f>
        <v>0</v>
      </c>
      <c r="U207" s="257">
        <v>0</v>
      </c>
      <c r="V207" s="257">
        <f>U207*H207</f>
        <v>0</v>
      </c>
      <c r="W207" s="257">
        <v>0</v>
      </c>
      <c r="X207" s="258">
        <f>W207*H207</f>
        <v>0</v>
      </c>
      <c r="Y207" s="38"/>
      <c r="Z207" s="38"/>
      <c r="AA207" s="38"/>
      <c r="AB207" s="38"/>
      <c r="AC207" s="38"/>
      <c r="AD207" s="38"/>
      <c r="AE207" s="38"/>
      <c r="AR207" s="259" t="s">
        <v>169</v>
      </c>
      <c r="AT207" s="259" t="s">
        <v>165</v>
      </c>
      <c r="AU207" s="259" t="s">
        <v>85</v>
      </c>
      <c r="AY207" s="17" t="s">
        <v>163</v>
      </c>
      <c r="BE207" s="260">
        <f>IF(O207="základná",K207,0)</f>
        <v>0</v>
      </c>
      <c r="BF207" s="260">
        <f>IF(O207="znížená",K207,0)</f>
        <v>0</v>
      </c>
      <c r="BG207" s="260">
        <f>IF(O207="zákl. prenesená",K207,0)</f>
        <v>0</v>
      </c>
      <c r="BH207" s="260">
        <f>IF(O207="zníž. prenesená",K207,0)</f>
        <v>0</v>
      </c>
      <c r="BI207" s="260">
        <f>IF(O207="nulová",K207,0)</f>
        <v>0</v>
      </c>
      <c r="BJ207" s="17" t="s">
        <v>137</v>
      </c>
      <c r="BK207" s="261">
        <f>ROUND(P207*H207,3)</f>
        <v>0</v>
      </c>
      <c r="BL207" s="17" t="s">
        <v>169</v>
      </c>
      <c r="BM207" s="259" t="s">
        <v>551</v>
      </c>
    </row>
    <row r="208" s="2" customFormat="1" ht="16.5" customHeight="1">
      <c r="A208" s="38"/>
      <c r="B208" s="39"/>
      <c r="C208" s="295" t="s">
        <v>352</v>
      </c>
      <c r="D208" s="295" t="s">
        <v>466</v>
      </c>
      <c r="E208" s="296" t="s">
        <v>1321</v>
      </c>
      <c r="F208" s="297" t="s">
        <v>1322</v>
      </c>
      <c r="G208" s="298" t="s">
        <v>234</v>
      </c>
      <c r="H208" s="299">
        <v>9</v>
      </c>
      <c r="I208" s="300"/>
      <c r="J208" s="301"/>
      <c r="K208" s="299">
        <f>ROUND(P208*H208,3)</f>
        <v>0</v>
      </c>
      <c r="L208" s="301"/>
      <c r="M208" s="302"/>
      <c r="N208" s="303" t="s">
        <v>1</v>
      </c>
      <c r="O208" s="255" t="s">
        <v>41</v>
      </c>
      <c r="P208" s="256">
        <f>I208+J208</f>
        <v>0</v>
      </c>
      <c r="Q208" s="256">
        <f>ROUND(I208*H208,3)</f>
        <v>0</v>
      </c>
      <c r="R208" s="256">
        <f>ROUND(J208*H208,3)</f>
        <v>0</v>
      </c>
      <c r="S208" s="97"/>
      <c r="T208" s="257">
        <f>S208*H208</f>
        <v>0</v>
      </c>
      <c r="U208" s="257">
        <v>0</v>
      </c>
      <c r="V208" s="257">
        <f>U208*H208</f>
        <v>0</v>
      </c>
      <c r="W208" s="257">
        <v>0</v>
      </c>
      <c r="X208" s="258">
        <f>W208*H208</f>
        <v>0</v>
      </c>
      <c r="Y208" s="38"/>
      <c r="Z208" s="38"/>
      <c r="AA208" s="38"/>
      <c r="AB208" s="38"/>
      <c r="AC208" s="38"/>
      <c r="AD208" s="38"/>
      <c r="AE208" s="38"/>
      <c r="AR208" s="259" t="s">
        <v>182</v>
      </c>
      <c r="AT208" s="259" t="s">
        <v>466</v>
      </c>
      <c r="AU208" s="259" t="s">
        <v>85</v>
      </c>
      <c r="AY208" s="17" t="s">
        <v>163</v>
      </c>
      <c r="BE208" s="260">
        <f>IF(O208="základná",K208,0)</f>
        <v>0</v>
      </c>
      <c r="BF208" s="260">
        <f>IF(O208="znížená",K208,0)</f>
        <v>0</v>
      </c>
      <c r="BG208" s="260">
        <f>IF(O208="zákl. prenesená",K208,0)</f>
        <v>0</v>
      </c>
      <c r="BH208" s="260">
        <f>IF(O208="zníž. prenesená",K208,0)</f>
        <v>0</v>
      </c>
      <c r="BI208" s="260">
        <f>IF(O208="nulová",K208,0)</f>
        <v>0</v>
      </c>
      <c r="BJ208" s="17" t="s">
        <v>137</v>
      </c>
      <c r="BK208" s="261">
        <f>ROUND(P208*H208,3)</f>
        <v>0</v>
      </c>
      <c r="BL208" s="17" t="s">
        <v>169</v>
      </c>
      <c r="BM208" s="259" t="s">
        <v>573</v>
      </c>
    </row>
    <row r="209" s="2" customFormat="1" ht="24.15" customHeight="1">
      <c r="A209" s="38"/>
      <c r="B209" s="39"/>
      <c r="C209" s="247" t="s">
        <v>575</v>
      </c>
      <c r="D209" s="247" t="s">
        <v>165</v>
      </c>
      <c r="E209" s="248" t="s">
        <v>1323</v>
      </c>
      <c r="F209" s="249" t="s">
        <v>1324</v>
      </c>
      <c r="G209" s="250" t="s">
        <v>234</v>
      </c>
      <c r="H209" s="251">
        <v>9</v>
      </c>
      <c r="I209" s="252"/>
      <c r="J209" s="252"/>
      <c r="K209" s="251">
        <f>ROUND(P209*H209,3)</f>
        <v>0</v>
      </c>
      <c r="L209" s="253"/>
      <c r="M209" s="44"/>
      <c r="N209" s="254" t="s">
        <v>1</v>
      </c>
      <c r="O209" s="255" t="s">
        <v>41</v>
      </c>
      <c r="P209" s="256">
        <f>I209+J209</f>
        <v>0</v>
      </c>
      <c r="Q209" s="256">
        <f>ROUND(I209*H209,3)</f>
        <v>0</v>
      </c>
      <c r="R209" s="256">
        <f>ROUND(J209*H209,3)</f>
        <v>0</v>
      </c>
      <c r="S209" s="97"/>
      <c r="T209" s="257">
        <f>S209*H209</f>
        <v>0</v>
      </c>
      <c r="U209" s="257">
        <v>0</v>
      </c>
      <c r="V209" s="257">
        <f>U209*H209</f>
        <v>0</v>
      </c>
      <c r="W209" s="257">
        <v>0</v>
      </c>
      <c r="X209" s="258">
        <f>W209*H209</f>
        <v>0</v>
      </c>
      <c r="Y209" s="38"/>
      <c r="Z209" s="38"/>
      <c r="AA209" s="38"/>
      <c r="AB209" s="38"/>
      <c r="AC209" s="38"/>
      <c r="AD209" s="38"/>
      <c r="AE209" s="38"/>
      <c r="AR209" s="259" t="s">
        <v>169</v>
      </c>
      <c r="AT209" s="259" t="s">
        <v>165</v>
      </c>
      <c r="AU209" s="259" t="s">
        <v>85</v>
      </c>
      <c r="AY209" s="17" t="s">
        <v>163</v>
      </c>
      <c r="BE209" s="260">
        <f>IF(O209="základná",K209,0)</f>
        <v>0</v>
      </c>
      <c r="BF209" s="260">
        <f>IF(O209="znížená",K209,0)</f>
        <v>0</v>
      </c>
      <c r="BG209" s="260">
        <f>IF(O209="zákl. prenesená",K209,0)</f>
        <v>0</v>
      </c>
      <c r="BH209" s="260">
        <f>IF(O209="zníž. prenesená",K209,0)</f>
        <v>0</v>
      </c>
      <c r="BI209" s="260">
        <f>IF(O209="nulová",K209,0)</f>
        <v>0</v>
      </c>
      <c r="BJ209" s="17" t="s">
        <v>137</v>
      </c>
      <c r="BK209" s="261">
        <f>ROUND(P209*H209,3)</f>
        <v>0</v>
      </c>
      <c r="BL209" s="17" t="s">
        <v>169</v>
      </c>
      <c r="BM209" s="259" t="s">
        <v>578</v>
      </c>
    </row>
    <row r="210" s="12" customFormat="1" ht="25.92" customHeight="1">
      <c r="A210" s="12"/>
      <c r="B210" s="230"/>
      <c r="C210" s="231"/>
      <c r="D210" s="232" t="s">
        <v>76</v>
      </c>
      <c r="E210" s="233" t="s">
        <v>176</v>
      </c>
      <c r="F210" s="233" t="s">
        <v>1325</v>
      </c>
      <c r="G210" s="231"/>
      <c r="H210" s="231"/>
      <c r="I210" s="234"/>
      <c r="J210" s="234"/>
      <c r="K210" s="235">
        <f>BK210</f>
        <v>0</v>
      </c>
      <c r="L210" s="231"/>
      <c r="M210" s="236"/>
      <c r="N210" s="237"/>
      <c r="O210" s="238"/>
      <c r="P210" s="238"/>
      <c r="Q210" s="239">
        <f>SUM(Q211:Q220)</f>
        <v>0</v>
      </c>
      <c r="R210" s="239">
        <f>SUM(R211:R220)</f>
        <v>0</v>
      </c>
      <c r="S210" s="238"/>
      <c r="T210" s="240">
        <f>SUM(T211:T220)</f>
        <v>0</v>
      </c>
      <c r="U210" s="238"/>
      <c r="V210" s="240">
        <f>SUM(V211:V220)</f>
        <v>0</v>
      </c>
      <c r="W210" s="238"/>
      <c r="X210" s="241">
        <f>SUM(X211:X220)</f>
        <v>0</v>
      </c>
      <c r="Y210" s="12"/>
      <c r="Z210" s="12"/>
      <c r="AA210" s="12"/>
      <c r="AB210" s="12"/>
      <c r="AC210" s="12"/>
      <c r="AD210" s="12"/>
      <c r="AE210" s="12"/>
      <c r="AR210" s="242" t="s">
        <v>85</v>
      </c>
      <c r="AT210" s="243" t="s">
        <v>76</v>
      </c>
      <c r="AU210" s="243" t="s">
        <v>77</v>
      </c>
      <c r="AY210" s="242" t="s">
        <v>163</v>
      </c>
      <c r="BK210" s="244">
        <f>SUM(BK211:BK220)</f>
        <v>0</v>
      </c>
    </row>
    <row r="211" s="2" customFormat="1" ht="24.15" customHeight="1">
      <c r="A211" s="38"/>
      <c r="B211" s="39"/>
      <c r="C211" s="295" t="s">
        <v>357</v>
      </c>
      <c r="D211" s="295" t="s">
        <v>466</v>
      </c>
      <c r="E211" s="296" t="s">
        <v>1326</v>
      </c>
      <c r="F211" s="297" t="s">
        <v>1327</v>
      </c>
      <c r="G211" s="298" t="s">
        <v>234</v>
      </c>
      <c r="H211" s="299">
        <v>1</v>
      </c>
      <c r="I211" s="300"/>
      <c r="J211" s="301"/>
      <c r="K211" s="299">
        <f>ROUND(P211*H211,3)</f>
        <v>0</v>
      </c>
      <c r="L211" s="301"/>
      <c r="M211" s="302"/>
      <c r="N211" s="303" t="s">
        <v>1</v>
      </c>
      <c r="O211" s="255" t="s">
        <v>41</v>
      </c>
      <c r="P211" s="256">
        <f>I211+J211</f>
        <v>0</v>
      </c>
      <c r="Q211" s="256">
        <f>ROUND(I211*H211,3)</f>
        <v>0</v>
      </c>
      <c r="R211" s="256">
        <f>ROUND(J211*H211,3)</f>
        <v>0</v>
      </c>
      <c r="S211" s="97"/>
      <c r="T211" s="257">
        <f>S211*H211</f>
        <v>0</v>
      </c>
      <c r="U211" s="257">
        <v>0</v>
      </c>
      <c r="V211" s="257">
        <f>U211*H211</f>
        <v>0</v>
      </c>
      <c r="W211" s="257">
        <v>0</v>
      </c>
      <c r="X211" s="258">
        <f>W211*H211</f>
        <v>0</v>
      </c>
      <c r="Y211" s="38"/>
      <c r="Z211" s="38"/>
      <c r="AA211" s="38"/>
      <c r="AB211" s="38"/>
      <c r="AC211" s="38"/>
      <c r="AD211" s="38"/>
      <c r="AE211" s="38"/>
      <c r="AR211" s="259" t="s">
        <v>182</v>
      </c>
      <c r="AT211" s="259" t="s">
        <v>466</v>
      </c>
      <c r="AU211" s="259" t="s">
        <v>85</v>
      </c>
      <c r="AY211" s="17" t="s">
        <v>163</v>
      </c>
      <c r="BE211" s="260">
        <f>IF(O211="základná",K211,0)</f>
        <v>0</v>
      </c>
      <c r="BF211" s="260">
        <f>IF(O211="znížená",K211,0)</f>
        <v>0</v>
      </c>
      <c r="BG211" s="260">
        <f>IF(O211="zákl. prenesená",K211,0)</f>
        <v>0</v>
      </c>
      <c r="BH211" s="260">
        <f>IF(O211="zníž. prenesená",K211,0)</f>
        <v>0</v>
      </c>
      <c r="BI211" s="260">
        <f>IF(O211="nulová",K211,0)</f>
        <v>0</v>
      </c>
      <c r="BJ211" s="17" t="s">
        <v>137</v>
      </c>
      <c r="BK211" s="261">
        <f>ROUND(P211*H211,3)</f>
        <v>0</v>
      </c>
      <c r="BL211" s="17" t="s">
        <v>169</v>
      </c>
      <c r="BM211" s="259" t="s">
        <v>583</v>
      </c>
    </row>
    <row r="212" s="2" customFormat="1" ht="24.15" customHeight="1">
      <c r="A212" s="38"/>
      <c r="B212" s="39"/>
      <c r="C212" s="295" t="s">
        <v>584</v>
      </c>
      <c r="D212" s="295" t="s">
        <v>466</v>
      </c>
      <c r="E212" s="296" t="s">
        <v>1328</v>
      </c>
      <c r="F212" s="297" t="s">
        <v>1329</v>
      </c>
      <c r="G212" s="298" t="s">
        <v>234</v>
      </c>
      <c r="H212" s="299">
        <v>1</v>
      </c>
      <c r="I212" s="300"/>
      <c r="J212" s="301"/>
      <c r="K212" s="299">
        <f>ROUND(P212*H212,3)</f>
        <v>0</v>
      </c>
      <c r="L212" s="301"/>
      <c r="M212" s="302"/>
      <c r="N212" s="303" t="s">
        <v>1</v>
      </c>
      <c r="O212" s="255" t="s">
        <v>41</v>
      </c>
      <c r="P212" s="256">
        <f>I212+J212</f>
        <v>0</v>
      </c>
      <c r="Q212" s="256">
        <f>ROUND(I212*H212,3)</f>
        <v>0</v>
      </c>
      <c r="R212" s="256">
        <f>ROUND(J212*H212,3)</f>
        <v>0</v>
      </c>
      <c r="S212" s="97"/>
      <c r="T212" s="257">
        <f>S212*H212</f>
        <v>0</v>
      </c>
      <c r="U212" s="257">
        <v>0</v>
      </c>
      <c r="V212" s="257">
        <f>U212*H212</f>
        <v>0</v>
      </c>
      <c r="W212" s="257">
        <v>0</v>
      </c>
      <c r="X212" s="258">
        <f>W212*H212</f>
        <v>0</v>
      </c>
      <c r="Y212" s="38"/>
      <c r="Z212" s="38"/>
      <c r="AA212" s="38"/>
      <c r="AB212" s="38"/>
      <c r="AC212" s="38"/>
      <c r="AD212" s="38"/>
      <c r="AE212" s="38"/>
      <c r="AR212" s="259" t="s">
        <v>182</v>
      </c>
      <c r="AT212" s="259" t="s">
        <v>466</v>
      </c>
      <c r="AU212" s="259" t="s">
        <v>85</v>
      </c>
      <c r="AY212" s="17" t="s">
        <v>163</v>
      </c>
      <c r="BE212" s="260">
        <f>IF(O212="základná",K212,0)</f>
        <v>0</v>
      </c>
      <c r="BF212" s="260">
        <f>IF(O212="znížená",K212,0)</f>
        <v>0</v>
      </c>
      <c r="BG212" s="260">
        <f>IF(O212="zákl. prenesená",K212,0)</f>
        <v>0</v>
      </c>
      <c r="BH212" s="260">
        <f>IF(O212="zníž. prenesená",K212,0)</f>
        <v>0</v>
      </c>
      <c r="BI212" s="260">
        <f>IF(O212="nulová",K212,0)</f>
        <v>0</v>
      </c>
      <c r="BJ212" s="17" t="s">
        <v>137</v>
      </c>
      <c r="BK212" s="261">
        <f>ROUND(P212*H212,3)</f>
        <v>0</v>
      </c>
      <c r="BL212" s="17" t="s">
        <v>169</v>
      </c>
      <c r="BM212" s="259" t="s">
        <v>587</v>
      </c>
    </row>
    <row r="213" s="2" customFormat="1" ht="24.15" customHeight="1">
      <c r="A213" s="38"/>
      <c r="B213" s="39"/>
      <c r="C213" s="295" t="s">
        <v>361</v>
      </c>
      <c r="D213" s="295" t="s">
        <v>466</v>
      </c>
      <c r="E213" s="296" t="s">
        <v>1330</v>
      </c>
      <c r="F213" s="297" t="s">
        <v>1331</v>
      </c>
      <c r="G213" s="298" t="s">
        <v>234</v>
      </c>
      <c r="H213" s="299">
        <v>1</v>
      </c>
      <c r="I213" s="300"/>
      <c r="J213" s="301"/>
      <c r="K213" s="299">
        <f>ROUND(P213*H213,3)</f>
        <v>0</v>
      </c>
      <c r="L213" s="301"/>
      <c r="M213" s="302"/>
      <c r="N213" s="303" t="s">
        <v>1</v>
      </c>
      <c r="O213" s="255" t="s">
        <v>41</v>
      </c>
      <c r="P213" s="256">
        <f>I213+J213</f>
        <v>0</v>
      </c>
      <c r="Q213" s="256">
        <f>ROUND(I213*H213,3)</f>
        <v>0</v>
      </c>
      <c r="R213" s="256">
        <f>ROUND(J213*H213,3)</f>
        <v>0</v>
      </c>
      <c r="S213" s="97"/>
      <c r="T213" s="257">
        <f>S213*H213</f>
        <v>0</v>
      </c>
      <c r="U213" s="257">
        <v>0</v>
      </c>
      <c r="V213" s="257">
        <f>U213*H213</f>
        <v>0</v>
      </c>
      <c r="W213" s="257">
        <v>0</v>
      </c>
      <c r="X213" s="258">
        <f>W213*H213</f>
        <v>0</v>
      </c>
      <c r="Y213" s="38"/>
      <c r="Z213" s="38"/>
      <c r="AA213" s="38"/>
      <c r="AB213" s="38"/>
      <c r="AC213" s="38"/>
      <c r="AD213" s="38"/>
      <c r="AE213" s="38"/>
      <c r="AR213" s="259" t="s">
        <v>182</v>
      </c>
      <c r="AT213" s="259" t="s">
        <v>466</v>
      </c>
      <c r="AU213" s="259" t="s">
        <v>85</v>
      </c>
      <c r="AY213" s="17" t="s">
        <v>163</v>
      </c>
      <c r="BE213" s="260">
        <f>IF(O213="základná",K213,0)</f>
        <v>0</v>
      </c>
      <c r="BF213" s="260">
        <f>IF(O213="znížená",K213,0)</f>
        <v>0</v>
      </c>
      <c r="BG213" s="260">
        <f>IF(O213="zákl. prenesená",K213,0)</f>
        <v>0</v>
      </c>
      <c r="BH213" s="260">
        <f>IF(O213="zníž. prenesená",K213,0)</f>
        <v>0</v>
      </c>
      <c r="BI213" s="260">
        <f>IF(O213="nulová",K213,0)</f>
        <v>0</v>
      </c>
      <c r="BJ213" s="17" t="s">
        <v>137</v>
      </c>
      <c r="BK213" s="261">
        <f>ROUND(P213*H213,3)</f>
        <v>0</v>
      </c>
      <c r="BL213" s="17" t="s">
        <v>169</v>
      </c>
      <c r="BM213" s="259" t="s">
        <v>591</v>
      </c>
    </row>
    <row r="214" s="2" customFormat="1" ht="24.15" customHeight="1">
      <c r="A214" s="38"/>
      <c r="B214" s="39"/>
      <c r="C214" s="295" t="s">
        <v>593</v>
      </c>
      <c r="D214" s="295" t="s">
        <v>466</v>
      </c>
      <c r="E214" s="296" t="s">
        <v>1332</v>
      </c>
      <c r="F214" s="297" t="s">
        <v>1333</v>
      </c>
      <c r="G214" s="298" t="s">
        <v>234</v>
      </c>
      <c r="H214" s="299">
        <v>1</v>
      </c>
      <c r="I214" s="300"/>
      <c r="J214" s="301"/>
      <c r="K214" s="299">
        <f>ROUND(P214*H214,3)</f>
        <v>0</v>
      </c>
      <c r="L214" s="301"/>
      <c r="M214" s="302"/>
      <c r="N214" s="303" t="s">
        <v>1</v>
      </c>
      <c r="O214" s="255" t="s">
        <v>41</v>
      </c>
      <c r="P214" s="256">
        <f>I214+J214</f>
        <v>0</v>
      </c>
      <c r="Q214" s="256">
        <f>ROUND(I214*H214,3)</f>
        <v>0</v>
      </c>
      <c r="R214" s="256">
        <f>ROUND(J214*H214,3)</f>
        <v>0</v>
      </c>
      <c r="S214" s="97"/>
      <c r="T214" s="257">
        <f>S214*H214</f>
        <v>0</v>
      </c>
      <c r="U214" s="257">
        <v>0</v>
      </c>
      <c r="V214" s="257">
        <f>U214*H214</f>
        <v>0</v>
      </c>
      <c r="W214" s="257">
        <v>0</v>
      </c>
      <c r="X214" s="258">
        <f>W214*H214</f>
        <v>0</v>
      </c>
      <c r="Y214" s="38"/>
      <c r="Z214" s="38"/>
      <c r="AA214" s="38"/>
      <c r="AB214" s="38"/>
      <c r="AC214" s="38"/>
      <c r="AD214" s="38"/>
      <c r="AE214" s="38"/>
      <c r="AR214" s="259" t="s">
        <v>182</v>
      </c>
      <c r="AT214" s="259" t="s">
        <v>466</v>
      </c>
      <c r="AU214" s="259" t="s">
        <v>85</v>
      </c>
      <c r="AY214" s="17" t="s">
        <v>163</v>
      </c>
      <c r="BE214" s="260">
        <f>IF(O214="základná",K214,0)</f>
        <v>0</v>
      </c>
      <c r="BF214" s="260">
        <f>IF(O214="znížená",K214,0)</f>
        <v>0</v>
      </c>
      <c r="BG214" s="260">
        <f>IF(O214="zákl. prenesená",K214,0)</f>
        <v>0</v>
      </c>
      <c r="BH214" s="260">
        <f>IF(O214="zníž. prenesená",K214,0)</f>
        <v>0</v>
      </c>
      <c r="BI214" s="260">
        <f>IF(O214="nulová",K214,0)</f>
        <v>0</v>
      </c>
      <c r="BJ214" s="17" t="s">
        <v>137</v>
      </c>
      <c r="BK214" s="261">
        <f>ROUND(P214*H214,3)</f>
        <v>0</v>
      </c>
      <c r="BL214" s="17" t="s">
        <v>169</v>
      </c>
      <c r="BM214" s="259" t="s">
        <v>596</v>
      </c>
    </row>
    <row r="215" s="2" customFormat="1" ht="24.15" customHeight="1">
      <c r="A215" s="38"/>
      <c r="B215" s="39"/>
      <c r="C215" s="295" t="s">
        <v>367</v>
      </c>
      <c r="D215" s="295" t="s">
        <v>466</v>
      </c>
      <c r="E215" s="296" t="s">
        <v>1334</v>
      </c>
      <c r="F215" s="297" t="s">
        <v>1335</v>
      </c>
      <c r="G215" s="298" t="s">
        <v>234</v>
      </c>
      <c r="H215" s="299">
        <v>1</v>
      </c>
      <c r="I215" s="300"/>
      <c r="J215" s="301"/>
      <c r="K215" s="299">
        <f>ROUND(P215*H215,3)</f>
        <v>0</v>
      </c>
      <c r="L215" s="301"/>
      <c r="M215" s="302"/>
      <c r="N215" s="303" t="s">
        <v>1</v>
      </c>
      <c r="O215" s="255" t="s">
        <v>41</v>
      </c>
      <c r="P215" s="256">
        <f>I215+J215</f>
        <v>0</v>
      </c>
      <c r="Q215" s="256">
        <f>ROUND(I215*H215,3)</f>
        <v>0</v>
      </c>
      <c r="R215" s="256">
        <f>ROUND(J215*H215,3)</f>
        <v>0</v>
      </c>
      <c r="S215" s="97"/>
      <c r="T215" s="257">
        <f>S215*H215</f>
        <v>0</v>
      </c>
      <c r="U215" s="257">
        <v>0</v>
      </c>
      <c r="V215" s="257">
        <f>U215*H215</f>
        <v>0</v>
      </c>
      <c r="W215" s="257">
        <v>0</v>
      </c>
      <c r="X215" s="258">
        <f>W215*H215</f>
        <v>0</v>
      </c>
      <c r="Y215" s="38"/>
      <c r="Z215" s="38"/>
      <c r="AA215" s="38"/>
      <c r="AB215" s="38"/>
      <c r="AC215" s="38"/>
      <c r="AD215" s="38"/>
      <c r="AE215" s="38"/>
      <c r="AR215" s="259" t="s">
        <v>182</v>
      </c>
      <c r="AT215" s="259" t="s">
        <v>466</v>
      </c>
      <c r="AU215" s="259" t="s">
        <v>85</v>
      </c>
      <c r="AY215" s="17" t="s">
        <v>163</v>
      </c>
      <c r="BE215" s="260">
        <f>IF(O215="základná",K215,0)</f>
        <v>0</v>
      </c>
      <c r="BF215" s="260">
        <f>IF(O215="znížená",K215,0)</f>
        <v>0</v>
      </c>
      <c r="BG215" s="260">
        <f>IF(O215="zákl. prenesená",K215,0)</f>
        <v>0</v>
      </c>
      <c r="BH215" s="260">
        <f>IF(O215="zníž. prenesená",K215,0)</f>
        <v>0</v>
      </c>
      <c r="BI215" s="260">
        <f>IF(O215="nulová",K215,0)</f>
        <v>0</v>
      </c>
      <c r="BJ215" s="17" t="s">
        <v>137</v>
      </c>
      <c r="BK215" s="261">
        <f>ROUND(P215*H215,3)</f>
        <v>0</v>
      </c>
      <c r="BL215" s="17" t="s">
        <v>169</v>
      </c>
      <c r="BM215" s="259" t="s">
        <v>600</v>
      </c>
    </row>
    <row r="216" s="2" customFormat="1" ht="24.15" customHeight="1">
      <c r="A216" s="38"/>
      <c r="B216" s="39"/>
      <c r="C216" s="295" t="s">
        <v>602</v>
      </c>
      <c r="D216" s="295" t="s">
        <v>466</v>
      </c>
      <c r="E216" s="296" t="s">
        <v>1336</v>
      </c>
      <c r="F216" s="297" t="s">
        <v>1337</v>
      </c>
      <c r="G216" s="298" t="s">
        <v>234</v>
      </c>
      <c r="H216" s="299">
        <v>1</v>
      </c>
      <c r="I216" s="300"/>
      <c r="J216" s="301"/>
      <c r="K216" s="299">
        <f>ROUND(P216*H216,3)</f>
        <v>0</v>
      </c>
      <c r="L216" s="301"/>
      <c r="M216" s="302"/>
      <c r="N216" s="303" t="s">
        <v>1</v>
      </c>
      <c r="O216" s="255" t="s">
        <v>41</v>
      </c>
      <c r="P216" s="256">
        <f>I216+J216</f>
        <v>0</v>
      </c>
      <c r="Q216" s="256">
        <f>ROUND(I216*H216,3)</f>
        <v>0</v>
      </c>
      <c r="R216" s="256">
        <f>ROUND(J216*H216,3)</f>
        <v>0</v>
      </c>
      <c r="S216" s="97"/>
      <c r="T216" s="257">
        <f>S216*H216</f>
        <v>0</v>
      </c>
      <c r="U216" s="257">
        <v>0</v>
      </c>
      <c r="V216" s="257">
        <f>U216*H216</f>
        <v>0</v>
      </c>
      <c r="W216" s="257">
        <v>0</v>
      </c>
      <c r="X216" s="258">
        <f>W216*H216</f>
        <v>0</v>
      </c>
      <c r="Y216" s="38"/>
      <c r="Z216" s="38"/>
      <c r="AA216" s="38"/>
      <c r="AB216" s="38"/>
      <c r="AC216" s="38"/>
      <c r="AD216" s="38"/>
      <c r="AE216" s="38"/>
      <c r="AR216" s="259" t="s">
        <v>182</v>
      </c>
      <c r="AT216" s="259" t="s">
        <v>466</v>
      </c>
      <c r="AU216" s="259" t="s">
        <v>85</v>
      </c>
      <c r="AY216" s="17" t="s">
        <v>163</v>
      </c>
      <c r="BE216" s="260">
        <f>IF(O216="základná",K216,0)</f>
        <v>0</v>
      </c>
      <c r="BF216" s="260">
        <f>IF(O216="znížená",K216,0)</f>
        <v>0</v>
      </c>
      <c r="BG216" s="260">
        <f>IF(O216="zákl. prenesená",K216,0)</f>
        <v>0</v>
      </c>
      <c r="BH216" s="260">
        <f>IF(O216="zníž. prenesená",K216,0)</f>
        <v>0</v>
      </c>
      <c r="BI216" s="260">
        <f>IF(O216="nulová",K216,0)</f>
        <v>0</v>
      </c>
      <c r="BJ216" s="17" t="s">
        <v>137</v>
      </c>
      <c r="BK216" s="261">
        <f>ROUND(P216*H216,3)</f>
        <v>0</v>
      </c>
      <c r="BL216" s="17" t="s">
        <v>169</v>
      </c>
      <c r="BM216" s="259" t="s">
        <v>605</v>
      </c>
    </row>
    <row r="217" s="2" customFormat="1" ht="21.75" customHeight="1">
      <c r="A217" s="38"/>
      <c r="B217" s="39"/>
      <c r="C217" s="247" t="s">
        <v>372</v>
      </c>
      <c r="D217" s="247" t="s">
        <v>165</v>
      </c>
      <c r="E217" s="248" t="s">
        <v>1338</v>
      </c>
      <c r="F217" s="249" t="s">
        <v>1339</v>
      </c>
      <c r="G217" s="250" t="s">
        <v>234</v>
      </c>
      <c r="H217" s="251">
        <v>6</v>
      </c>
      <c r="I217" s="252"/>
      <c r="J217" s="252"/>
      <c r="K217" s="251">
        <f>ROUND(P217*H217,3)</f>
        <v>0</v>
      </c>
      <c r="L217" s="253"/>
      <c r="M217" s="44"/>
      <c r="N217" s="254" t="s">
        <v>1</v>
      </c>
      <c r="O217" s="255" t="s">
        <v>41</v>
      </c>
      <c r="P217" s="256">
        <f>I217+J217</f>
        <v>0</v>
      </c>
      <c r="Q217" s="256">
        <f>ROUND(I217*H217,3)</f>
        <v>0</v>
      </c>
      <c r="R217" s="256">
        <f>ROUND(J217*H217,3)</f>
        <v>0</v>
      </c>
      <c r="S217" s="97"/>
      <c r="T217" s="257">
        <f>S217*H217</f>
        <v>0</v>
      </c>
      <c r="U217" s="257">
        <v>0</v>
      </c>
      <c r="V217" s="257">
        <f>U217*H217</f>
        <v>0</v>
      </c>
      <c r="W217" s="257">
        <v>0</v>
      </c>
      <c r="X217" s="258">
        <f>W217*H217</f>
        <v>0</v>
      </c>
      <c r="Y217" s="38"/>
      <c r="Z217" s="38"/>
      <c r="AA217" s="38"/>
      <c r="AB217" s="38"/>
      <c r="AC217" s="38"/>
      <c r="AD217" s="38"/>
      <c r="AE217" s="38"/>
      <c r="AR217" s="259" t="s">
        <v>169</v>
      </c>
      <c r="AT217" s="259" t="s">
        <v>165</v>
      </c>
      <c r="AU217" s="259" t="s">
        <v>85</v>
      </c>
      <c r="AY217" s="17" t="s">
        <v>163</v>
      </c>
      <c r="BE217" s="260">
        <f>IF(O217="základná",K217,0)</f>
        <v>0</v>
      </c>
      <c r="BF217" s="260">
        <f>IF(O217="znížená",K217,0)</f>
        <v>0</v>
      </c>
      <c r="BG217" s="260">
        <f>IF(O217="zákl. prenesená",K217,0)</f>
        <v>0</v>
      </c>
      <c r="BH217" s="260">
        <f>IF(O217="zníž. prenesená",K217,0)</f>
        <v>0</v>
      </c>
      <c r="BI217" s="260">
        <f>IF(O217="nulová",K217,0)</f>
        <v>0</v>
      </c>
      <c r="BJ217" s="17" t="s">
        <v>137</v>
      </c>
      <c r="BK217" s="261">
        <f>ROUND(P217*H217,3)</f>
        <v>0</v>
      </c>
      <c r="BL217" s="17" t="s">
        <v>169</v>
      </c>
      <c r="BM217" s="259" t="s">
        <v>608</v>
      </c>
    </row>
    <row r="218" s="2" customFormat="1" ht="24.15" customHeight="1">
      <c r="A218" s="38"/>
      <c r="B218" s="39"/>
      <c r="C218" s="247" t="s">
        <v>609</v>
      </c>
      <c r="D218" s="247" t="s">
        <v>165</v>
      </c>
      <c r="E218" s="248" t="s">
        <v>1340</v>
      </c>
      <c r="F218" s="249" t="s">
        <v>1341</v>
      </c>
      <c r="G218" s="250" t="s">
        <v>234</v>
      </c>
      <c r="H218" s="251">
        <v>220</v>
      </c>
      <c r="I218" s="252"/>
      <c r="J218" s="252"/>
      <c r="K218" s="251">
        <f>ROUND(P218*H218,3)</f>
        <v>0</v>
      </c>
      <c r="L218" s="253"/>
      <c r="M218" s="44"/>
      <c r="N218" s="254" t="s">
        <v>1</v>
      </c>
      <c r="O218" s="255" t="s">
        <v>41</v>
      </c>
      <c r="P218" s="256">
        <f>I218+J218</f>
        <v>0</v>
      </c>
      <c r="Q218" s="256">
        <f>ROUND(I218*H218,3)</f>
        <v>0</v>
      </c>
      <c r="R218" s="256">
        <f>ROUND(J218*H218,3)</f>
        <v>0</v>
      </c>
      <c r="S218" s="97"/>
      <c r="T218" s="257">
        <f>S218*H218</f>
        <v>0</v>
      </c>
      <c r="U218" s="257">
        <v>0</v>
      </c>
      <c r="V218" s="257">
        <f>U218*H218</f>
        <v>0</v>
      </c>
      <c r="W218" s="257">
        <v>0</v>
      </c>
      <c r="X218" s="258">
        <f>W218*H218</f>
        <v>0</v>
      </c>
      <c r="Y218" s="38"/>
      <c r="Z218" s="38"/>
      <c r="AA218" s="38"/>
      <c r="AB218" s="38"/>
      <c r="AC218" s="38"/>
      <c r="AD218" s="38"/>
      <c r="AE218" s="38"/>
      <c r="AR218" s="259" t="s">
        <v>169</v>
      </c>
      <c r="AT218" s="259" t="s">
        <v>165</v>
      </c>
      <c r="AU218" s="259" t="s">
        <v>85</v>
      </c>
      <c r="AY218" s="17" t="s">
        <v>163</v>
      </c>
      <c r="BE218" s="260">
        <f>IF(O218="základná",K218,0)</f>
        <v>0</v>
      </c>
      <c r="BF218" s="260">
        <f>IF(O218="znížená",K218,0)</f>
        <v>0</v>
      </c>
      <c r="BG218" s="260">
        <f>IF(O218="zákl. prenesená",K218,0)</f>
        <v>0</v>
      </c>
      <c r="BH218" s="260">
        <f>IF(O218="zníž. prenesená",K218,0)</f>
        <v>0</v>
      </c>
      <c r="BI218" s="260">
        <f>IF(O218="nulová",K218,0)</f>
        <v>0</v>
      </c>
      <c r="BJ218" s="17" t="s">
        <v>137</v>
      </c>
      <c r="BK218" s="261">
        <f>ROUND(P218*H218,3)</f>
        <v>0</v>
      </c>
      <c r="BL218" s="17" t="s">
        <v>169</v>
      </c>
      <c r="BM218" s="259" t="s">
        <v>612</v>
      </c>
    </row>
    <row r="219" s="2" customFormat="1" ht="24.15" customHeight="1">
      <c r="A219" s="38"/>
      <c r="B219" s="39"/>
      <c r="C219" s="247" t="s">
        <v>376</v>
      </c>
      <c r="D219" s="247" t="s">
        <v>165</v>
      </c>
      <c r="E219" s="248" t="s">
        <v>1342</v>
      </c>
      <c r="F219" s="249" t="s">
        <v>1343</v>
      </c>
      <c r="G219" s="250" t="s">
        <v>234</v>
      </c>
      <c r="H219" s="251">
        <v>10</v>
      </c>
      <c r="I219" s="252"/>
      <c r="J219" s="252"/>
      <c r="K219" s="251">
        <f>ROUND(P219*H219,3)</f>
        <v>0</v>
      </c>
      <c r="L219" s="253"/>
      <c r="M219" s="44"/>
      <c r="N219" s="254" t="s">
        <v>1</v>
      </c>
      <c r="O219" s="255" t="s">
        <v>41</v>
      </c>
      <c r="P219" s="256">
        <f>I219+J219</f>
        <v>0</v>
      </c>
      <c r="Q219" s="256">
        <f>ROUND(I219*H219,3)</f>
        <v>0</v>
      </c>
      <c r="R219" s="256">
        <f>ROUND(J219*H219,3)</f>
        <v>0</v>
      </c>
      <c r="S219" s="97"/>
      <c r="T219" s="257">
        <f>S219*H219</f>
        <v>0</v>
      </c>
      <c r="U219" s="257">
        <v>0</v>
      </c>
      <c r="V219" s="257">
        <f>U219*H219</f>
        <v>0</v>
      </c>
      <c r="W219" s="257">
        <v>0</v>
      </c>
      <c r="X219" s="258">
        <f>W219*H219</f>
        <v>0</v>
      </c>
      <c r="Y219" s="38"/>
      <c r="Z219" s="38"/>
      <c r="AA219" s="38"/>
      <c r="AB219" s="38"/>
      <c r="AC219" s="38"/>
      <c r="AD219" s="38"/>
      <c r="AE219" s="38"/>
      <c r="AR219" s="259" t="s">
        <v>169</v>
      </c>
      <c r="AT219" s="259" t="s">
        <v>165</v>
      </c>
      <c r="AU219" s="259" t="s">
        <v>85</v>
      </c>
      <c r="AY219" s="17" t="s">
        <v>163</v>
      </c>
      <c r="BE219" s="260">
        <f>IF(O219="základná",K219,0)</f>
        <v>0</v>
      </c>
      <c r="BF219" s="260">
        <f>IF(O219="znížená",K219,0)</f>
        <v>0</v>
      </c>
      <c r="BG219" s="260">
        <f>IF(O219="zákl. prenesená",K219,0)</f>
        <v>0</v>
      </c>
      <c r="BH219" s="260">
        <f>IF(O219="zníž. prenesená",K219,0)</f>
        <v>0</v>
      </c>
      <c r="BI219" s="260">
        <f>IF(O219="nulová",K219,0)</f>
        <v>0</v>
      </c>
      <c r="BJ219" s="17" t="s">
        <v>137</v>
      </c>
      <c r="BK219" s="261">
        <f>ROUND(P219*H219,3)</f>
        <v>0</v>
      </c>
      <c r="BL219" s="17" t="s">
        <v>169</v>
      </c>
      <c r="BM219" s="259" t="s">
        <v>615</v>
      </c>
    </row>
    <row r="220" s="2" customFormat="1" ht="24.15" customHeight="1">
      <c r="A220" s="38"/>
      <c r="B220" s="39"/>
      <c r="C220" s="247" t="s">
        <v>617</v>
      </c>
      <c r="D220" s="247" t="s">
        <v>165</v>
      </c>
      <c r="E220" s="248" t="s">
        <v>1344</v>
      </c>
      <c r="F220" s="249" t="s">
        <v>1345</v>
      </c>
      <c r="G220" s="250" t="s">
        <v>234</v>
      </c>
      <c r="H220" s="251">
        <v>60</v>
      </c>
      <c r="I220" s="252"/>
      <c r="J220" s="252"/>
      <c r="K220" s="251">
        <f>ROUND(P220*H220,3)</f>
        <v>0</v>
      </c>
      <c r="L220" s="253"/>
      <c r="M220" s="44"/>
      <c r="N220" s="254" t="s">
        <v>1</v>
      </c>
      <c r="O220" s="255" t="s">
        <v>41</v>
      </c>
      <c r="P220" s="256">
        <f>I220+J220</f>
        <v>0</v>
      </c>
      <c r="Q220" s="256">
        <f>ROUND(I220*H220,3)</f>
        <v>0</v>
      </c>
      <c r="R220" s="256">
        <f>ROUND(J220*H220,3)</f>
        <v>0</v>
      </c>
      <c r="S220" s="97"/>
      <c r="T220" s="257">
        <f>S220*H220</f>
        <v>0</v>
      </c>
      <c r="U220" s="257">
        <v>0</v>
      </c>
      <c r="V220" s="257">
        <f>U220*H220</f>
        <v>0</v>
      </c>
      <c r="W220" s="257">
        <v>0</v>
      </c>
      <c r="X220" s="258">
        <f>W220*H220</f>
        <v>0</v>
      </c>
      <c r="Y220" s="38"/>
      <c r="Z220" s="38"/>
      <c r="AA220" s="38"/>
      <c r="AB220" s="38"/>
      <c r="AC220" s="38"/>
      <c r="AD220" s="38"/>
      <c r="AE220" s="38"/>
      <c r="AR220" s="259" t="s">
        <v>169</v>
      </c>
      <c r="AT220" s="259" t="s">
        <v>165</v>
      </c>
      <c r="AU220" s="259" t="s">
        <v>85</v>
      </c>
      <c r="AY220" s="17" t="s">
        <v>163</v>
      </c>
      <c r="BE220" s="260">
        <f>IF(O220="základná",K220,0)</f>
        <v>0</v>
      </c>
      <c r="BF220" s="260">
        <f>IF(O220="znížená",K220,0)</f>
        <v>0</v>
      </c>
      <c r="BG220" s="260">
        <f>IF(O220="zákl. prenesená",K220,0)</f>
        <v>0</v>
      </c>
      <c r="BH220" s="260">
        <f>IF(O220="zníž. prenesená",K220,0)</f>
        <v>0</v>
      </c>
      <c r="BI220" s="260">
        <f>IF(O220="nulová",K220,0)</f>
        <v>0</v>
      </c>
      <c r="BJ220" s="17" t="s">
        <v>137</v>
      </c>
      <c r="BK220" s="261">
        <f>ROUND(P220*H220,3)</f>
        <v>0</v>
      </c>
      <c r="BL220" s="17" t="s">
        <v>169</v>
      </c>
      <c r="BM220" s="259" t="s">
        <v>620</v>
      </c>
    </row>
    <row r="221" s="12" customFormat="1" ht="25.92" customHeight="1">
      <c r="A221" s="12"/>
      <c r="B221" s="230"/>
      <c r="C221" s="231"/>
      <c r="D221" s="232" t="s">
        <v>76</v>
      </c>
      <c r="E221" s="233" t="s">
        <v>136</v>
      </c>
      <c r="F221" s="233" t="s">
        <v>1346</v>
      </c>
      <c r="G221" s="231"/>
      <c r="H221" s="231"/>
      <c r="I221" s="234"/>
      <c r="J221" s="234"/>
      <c r="K221" s="235">
        <f>BK221</f>
        <v>0</v>
      </c>
      <c r="L221" s="231"/>
      <c r="M221" s="236"/>
      <c r="N221" s="237"/>
      <c r="O221" s="238"/>
      <c r="P221" s="238"/>
      <c r="Q221" s="239">
        <f>SUM(Q222:Q225)</f>
        <v>0</v>
      </c>
      <c r="R221" s="239">
        <f>SUM(R222:R225)</f>
        <v>0</v>
      </c>
      <c r="S221" s="238"/>
      <c r="T221" s="240">
        <f>SUM(T222:T225)</f>
        <v>0</v>
      </c>
      <c r="U221" s="238"/>
      <c r="V221" s="240">
        <f>SUM(V222:V225)</f>
        <v>0</v>
      </c>
      <c r="W221" s="238"/>
      <c r="X221" s="241">
        <f>SUM(X222:X225)</f>
        <v>0</v>
      </c>
      <c r="Y221" s="12"/>
      <c r="Z221" s="12"/>
      <c r="AA221" s="12"/>
      <c r="AB221" s="12"/>
      <c r="AC221" s="12"/>
      <c r="AD221" s="12"/>
      <c r="AE221" s="12"/>
      <c r="AR221" s="242" t="s">
        <v>183</v>
      </c>
      <c r="AT221" s="243" t="s">
        <v>76</v>
      </c>
      <c r="AU221" s="243" t="s">
        <v>77</v>
      </c>
      <c r="AY221" s="242" t="s">
        <v>163</v>
      </c>
      <c r="BK221" s="244">
        <f>SUM(BK222:BK225)</f>
        <v>0</v>
      </c>
    </row>
    <row r="222" s="2" customFormat="1" ht="44.25" customHeight="1">
      <c r="A222" s="38"/>
      <c r="B222" s="39"/>
      <c r="C222" s="247" t="s">
        <v>381</v>
      </c>
      <c r="D222" s="247" t="s">
        <v>165</v>
      </c>
      <c r="E222" s="248" t="s">
        <v>1347</v>
      </c>
      <c r="F222" s="249" t="s">
        <v>1348</v>
      </c>
      <c r="G222" s="250" t="s">
        <v>234</v>
      </c>
      <c r="H222" s="251">
        <v>1</v>
      </c>
      <c r="I222" s="252"/>
      <c r="J222" s="252"/>
      <c r="K222" s="251">
        <f>ROUND(P222*H222,3)</f>
        <v>0</v>
      </c>
      <c r="L222" s="253"/>
      <c r="M222" s="44"/>
      <c r="N222" s="254" t="s">
        <v>1</v>
      </c>
      <c r="O222" s="255" t="s">
        <v>41</v>
      </c>
      <c r="P222" s="256">
        <f>I222+J222</f>
        <v>0</v>
      </c>
      <c r="Q222" s="256">
        <f>ROUND(I222*H222,3)</f>
        <v>0</v>
      </c>
      <c r="R222" s="256">
        <f>ROUND(J222*H222,3)</f>
        <v>0</v>
      </c>
      <c r="S222" s="97"/>
      <c r="T222" s="257">
        <f>S222*H222</f>
        <v>0</v>
      </c>
      <c r="U222" s="257">
        <v>0</v>
      </c>
      <c r="V222" s="257">
        <f>U222*H222</f>
        <v>0</v>
      </c>
      <c r="W222" s="257">
        <v>0</v>
      </c>
      <c r="X222" s="258">
        <f>W222*H222</f>
        <v>0</v>
      </c>
      <c r="Y222" s="38"/>
      <c r="Z222" s="38"/>
      <c r="AA222" s="38"/>
      <c r="AB222" s="38"/>
      <c r="AC222" s="38"/>
      <c r="AD222" s="38"/>
      <c r="AE222" s="38"/>
      <c r="AR222" s="259" t="s">
        <v>1349</v>
      </c>
      <c r="AT222" s="259" t="s">
        <v>165</v>
      </c>
      <c r="AU222" s="259" t="s">
        <v>85</v>
      </c>
      <c r="AY222" s="17" t="s">
        <v>163</v>
      </c>
      <c r="BE222" s="260">
        <f>IF(O222="základná",K222,0)</f>
        <v>0</v>
      </c>
      <c r="BF222" s="260">
        <f>IF(O222="znížená",K222,0)</f>
        <v>0</v>
      </c>
      <c r="BG222" s="260">
        <f>IF(O222="zákl. prenesená",K222,0)</f>
        <v>0</v>
      </c>
      <c r="BH222" s="260">
        <f>IF(O222="zníž. prenesená",K222,0)</f>
        <v>0</v>
      </c>
      <c r="BI222" s="260">
        <f>IF(O222="nulová",K222,0)</f>
        <v>0</v>
      </c>
      <c r="BJ222" s="17" t="s">
        <v>137</v>
      </c>
      <c r="BK222" s="261">
        <f>ROUND(P222*H222,3)</f>
        <v>0</v>
      </c>
      <c r="BL222" s="17" t="s">
        <v>1349</v>
      </c>
      <c r="BM222" s="259" t="s">
        <v>1350</v>
      </c>
    </row>
    <row r="223" s="2" customFormat="1" ht="24.15" customHeight="1">
      <c r="A223" s="38"/>
      <c r="B223" s="39"/>
      <c r="C223" s="247" t="s">
        <v>638</v>
      </c>
      <c r="D223" s="247" t="s">
        <v>165</v>
      </c>
      <c r="E223" s="248" t="s">
        <v>1351</v>
      </c>
      <c r="F223" s="249" t="s">
        <v>1352</v>
      </c>
      <c r="G223" s="250" t="s">
        <v>234</v>
      </c>
      <c r="H223" s="251">
        <v>1</v>
      </c>
      <c r="I223" s="252"/>
      <c r="J223" s="252"/>
      <c r="K223" s="251">
        <f>ROUND(P223*H223,3)</f>
        <v>0</v>
      </c>
      <c r="L223" s="253"/>
      <c r="M223" s="44"/>
      <c r="N223" s="254" t="s">
        <v>1</v>
      </c>
      <c r="O223" s="255" t="s">
        <v>41</v>
      </c>
      <c r="P223" s="256">
        <f>I223+J223</f>
        <v>0</v>
      </c>
      <c r="Q223" s="256">
        <f>ROUND(I223*H223,3)</f>
        <v>0</v>
      </c>
      <c r="R223" s="256">
        <f>ROUND(J223*H223,3)</f>
        <v>0</v>
      </c>
      <c r="S223" s="97"/>
      <c r="T223" s="257">
        <f>S223*H223</f>
        <v>0</v>
      </c>
      <c r="U223" s="257">
        <v>0</v>
      </c>
      <c r="V223" s="257">
        <f>U223*H223</f>
        <v>0</v>
      </c>
      <c r="W223" s="257">
        <v>0</v>
      </c>
      <c r="X223" s="258">
        <f>W223*H223</f>
        <v>0</v>
      </c>
      <c r="Y223" s="38"/>
      <c r="Z223" s="38"/>
      <c r="AA223" s="38"/>
      <c r="AB223" s="38"/>
      <c r="AC223" s="38"/>
      <c r="AD223" s="38"/>
      <c r="AE223" s="38"/>
      <c r="AR223" s="259" t="s">
        <v>1349</v>
      </c>
      <c r="AT223" s="259" t="s">
        <v>165</v>
      </c>
      <c r="AU223" s="259" t="s">
        <v>85</v>
      </c>
      <c r="AY223" s="17" t="s">
        <v>163</v>
      </c>
      <c r="BE223" s="260">
        <f>IF(O223="základná",K223,0)</f>
        <v>0</v>
      </c>
      <c r="BF223" s="260">
        <f>IF(O223="znížená",K223,0)</f>
        <v>0</v>
      </c>
      <c r="BG223" s="260">
        <f>IF(O223="zákl. prenesená",K223,0)</f>
        <v>0</v>
      </c>
      <c r="BH223" s="260">
        <f>IF(O223="zníž. prenesená",K223,0)</f>
        <v>0</v>
      </c>
      <c r="BI223" s="260">
        <f>IF(O223="nulová",K223,0)</f>
        <v>0</v>
      </c>
      <c r="BJ223" s="17" t="s">
        <v>137</v>
      </c>
      <c r="BK223" s="261">
        <f>ROUND(P223*H223,3)</f>
        <v>0</v>
      </c>
      <c r="BL223" s="17" t="s">
        <v>1349</v>
      </c>
      <c r="BM223" s="259" t="s">
        <v>1353</v>
      </c>
    </row>
    <row r="224" s="2" customFormat="1" ht="16.5" customHeight="1">
      <c r="A224" s="38"/>
      <c r="B224" s="39"/>
      <c r="C224" s="247" t="s">
        <v>385</v>
      </c>
      <c r="D224" s="247" t="s">
        <v>165</v>
      </c>
      <c r="E224" s="248" t="s">
        <v>1354</v>
      </c>
      <c r="F224" s="249" t="s">
        <v>1355</v>
      </c>
      <c r="G224" s="250" t="s">
        <v>474</v>
      </c>
      <c r="H224" s="251">
        <v>1</v>
      </c>
      <c r="I224" s="252"/>
      <c r="J224" s="252"/>
      <c r="K224" s="251">
        <f>ROUND(P224*H224,3)</f>
        <v>0</v>
      </c>
      <c r="L224" s="253"/>
      <c r="M224" s="44"/>
      <c r="N224" s="254" t="s">
        <v>1</v>
      </c>
      <c r="O224" s="255" t="s">
        <v>41</v>
      </c>
      <c r="P224" s="256">
        <f>I224+J224</f>
        <v>0</v>
      </c>
      <c r="Q224" s="256">
        <f>ROUND(I224*H224,3)</f>
        <v>0</v>
      </c>
      <c r="R224" s="256">
        <f>ROUND(J224*H224,3)</f>
        <v>0</v>
      </c>
      <c r="S224" s="97"/>
      <c r="T224" s="257">
        <f>S224*H224</f>
        <v>0</v>
      </c>
      <c r="U224" s="257">
        <v>0</v>
      </c>
      <c r="V224" s="257">
        <f>U224*H224</f>
        <v>0</v>
      </c>
      <c r="W224" s="257">
        <v>0</v>
      </c>
      <c r="X224" s="258">
        <f>W224*H224</f>
        <v>0</v>
      </c>
      <c r="Y224" s="38"/>
      <c r="Z224" s="38"/>
      <c r="AA224" s="38"/>
      <c r="AB224" s="38"/>
      <c r="AC224" s="38"/>
      <c r="AD224" s="38"/>
      <c r="AE224" s="38"/>
      <c r="AR224" s="259" t="s">
        <v>1349</v>
      </c>
      <c r="AT224" s="259" t="s">
        <v>165</v>
      </c>
      <c r="AU224" s="259" t="s">
        <v>85</v>
      </c>
      <c r="AY224" s="17" t="s">
        <v>163</v>
      </c>
      <c r="BE224" s="260">
        <f>IF(O224="základná",K224,0)</f>
        <v>0</v>
      </c>
      <c r="BF224" s="260">
        <f>IF(O224="znížená",K224,0)</f>
        <v>0</v>
      </c>
      <c r="BG224" s="260">
        <f>IF(O224="zákl. prenesená",K224,0)</f>
        <v>0</v>
      </c>
      <c r="BH224" s="260">
        <f>IF(O224="zníž. prenesená",K224,0)</f>
        <v>0</v>
      </c>
      <c r="BI224" s="260">
        <f>IF(O224="nulová",K224,0)</f>
        <v>0</v>
      </c>
      <c r="BJ224" s="17" t="s">
        <v>137</v>
      </c>
      <c r="BK224" s="261">
        <f>ROUND(P224*H224,3)</f>
        <v>0</v>
      </c>
      <c r="BL224" s="17" t="s">
        <v>1349</v>
      </c>
      <c r="BM224" s="259" t="s">
        <v>1356</v>
      </c>
    </row>
    <row r="225" s="2" customFormat="1" ht="16.5" customHeight="1">
      <c r="A225" s="38"/>
      <c r="B225" s="39"/>
      <c r="C225" s="247" t="s">
        <v>646</v>
      </c>
      <c r="D225" s="247" t="s">
        <v>165</v>
      </c>
      <c r="E225" s="248" t="s">
        <v>1357</v>
      </c>
      <c r="F225" s="249" t="s">
        <v>1358</v>
      </c>
      <c r="G225" s="250" t="s">
        <v>474</v>
      </c>
      <c r="H225" s="251">
        <v>1</v>
      </c>
      <c r="I225" s="252"/>
      <c r="J225" s="252"/>
      <c r="K225" s="251">
        <f>ROUND(P225*H225,3)</f>
        <v>0</v>
      </c>
      <c r="L225" s="253"/>
      <c r="M225" s="44"/>
      <c r="N225" s="307" t="s">
        <v>1</v>
      </c>
      <c r="O225" s="308" t="s">
        <v>41</v>
      </c>
      <c r="P225" s="309">
        <f>I225+J225</f>
        <v>0</v>
      </c>
      <c r="Q225" s="309">
        <f>ROUND(I225*H225,3)</f>
        <v>0</v>
      </c>
      <c r="R225" s="309">
        <f>ROUND(J225*H225,3)</f>
        <v>0</v>
      </c>
      <c r="S225" s="310"/>
      <c r="T225" s="311">
        <f>S225*H225</f>
        <v>0</v>
      </c>
      <c r="U225" s="311">
        <v>0</v>
      </c>
      <c r="V225" s="311">
        <f>U225*H225</f>
        <v>0</v>
      </c>
      <c r="W225" s="311">
        <v>0</v>
      </c>
      <c r="X225" s="312">
        <f>W225*H225</f>
        <v>0</v>
      </c>
      <c r="Y225" s="38"/>
      <c r="Z225" s="38"/>
      <c r="AA225" s="38"/>
      <c r="AB225" s="38"/>
      <c r="AC225" s="38"/>
      <c r="AD225" s="38"/>
      <c r="AE225" s="38"/>
      <c r="AR225" s="259" t="s">
        <v>1349</v>
      </c>
      <c r="AT225" s="259" t="s">
        <v>165</v>
      </c>
      <c r="AU225" s="259" t="s">
        <v>85</v>
      </c>
      <c r="AY225" s="17" t="s">
        <v>163</v>
      </c>
      <c r="BE225" s="260">
        <f>IF(O225="základná",K225,0)</f>
        <v>0</v>
      </c>
      <c r="BF225" s="260">
        <f>IF(O225="znížená",K225,0)</f>
        <v>0</v>
      </c>
      <c r="BG225" s="260">
        <f>IF(O225="zákl. prenesená",K225,0)</f>
        <v>0</v>
      </c>
      <c r="BH225" s="260">
        <f>IF(O225="zníž. prenesená",K225,0)</f>
        <v>0</v>
      </c>
      <c r="BI225" s="260">
        <f>IF(O225="nulová",K225,0)</f>
        <v>0</v>
      </c>
      <c r="BJ225" s="17" t="s">
        <v>137</v>
      </c>
      <c r="BK225" s="261">
        <f>ROUND(P225*H225,3)</f>
        <v>0</v>
      </c>
      <c r="BL225" s="17" t="s">
        <v>1349</v>
      </c>
      <c r="BM225" s="259" t="s">
        <v>1359</v>
      </c>
    </row>
    <row r="226" s="2" customFormat="1" ht="6.96" customHeight="1">
      <c r="A226" s="38"/>
      <c r="B226" s="72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44"/>
      <c r="N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</row>
  </sheetData>
  <sheetProtection sheet="1" autoFilter="0" formatColumns="0" formatRows="0" objects="1" scenarios="1" spinCount="100000" saltValue="tXiBL0TuQ4uSjBsjrHM+tGDj4o38vkgDOlGw2QY9lUYtWi9zbfluvqV9H2C3l/817oSFiBIUQ1gTopQcFOsM1g==" hashValue="ViEprcrrcEaKn4XF6WBh4sXelb3mSY2dWtltzgVzoUzQ0IzUsrbBV3tTe34z3KFxVoW7QWxJnHVrkh6UXab5TA==" algorithmName="SHA-512" password="CC35"/>
  <autoFilter ref="C129:L225"/>
  <mergeCells count="14">
    <mergeCell ref="E7:H7"/>
    <mergeCell ref="E9:H9"/>
    <mergeCell ref="E18:H18"/>
    <mergeCell ref="E27:H27"/>
    <mergeCell ref="E85:H85"/>
    <mergeCell ref="E87:H87"/>
    <mergeCell ref="D104:F104"/>
    <mergeCell ref="D105:F105"/>
    <mergeCell ref="D106:F106"/>
    <mergeCell ref="D107:F107"/>
    <mergeCell ref="D108:F108"/>
    <mergeCell ref="E120:H120"/>
    <mergeCell ref="E122:H122"/>
    <mergeCell ref="M2:Z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hidden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7" t="s">
        <v>92</v>
      </c>
    </row>
    <row r="3" s="1" customFormat="1" ht="6.96" customHeight="1"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20"/>
      <c r="AT3" s="17" t="s">
        <v>77</v>
      </c>
    </row>
    <row r="4" s="1" customFormat="1" ht="24.96" customHeight="1">
      <c r="B4" s="20"/>
      <c r="D4" s="145" t="s">
        <v>98</v>
      </c>
      <c r="M4" s="20"/>
      <c r="N4" s="146" t="s">
        <v>10</v>
      </c>
      <c r="AT4" s="17" t="s">
        <v>4</v>
      </c>
    </row>
    <row r="5" s="1" customFormat="1" ht="6.96" customHeight="1">
      <c r="B5" s="20"/>
      <c r="M5" s="20"/>
    </row>
    <row r="6" s="1" customFormat="1" ht="12" customHeight="1">
      <c r="B6" s="20"/>
      <c r="D6" s="147" t="s">
        <v>15</v>
      </c>
      <c r="M6" s="20"/>
    </row>
    <row r="7" s="1" customFormat="1" ht="16.5" customHeight="1">
      <c r="B7" s="20"/>
      <c r="E7" s="148" t="str">
        <f>'Rekapitulácia stavby'!K6</f>
        <v>Suhrnny vykaz-vymer SO 01 - marec 2025</v>
      </c>
      <c r="F7" s="147"/>
      <c r="G7" s="147"/>
      <c r="H7" s="147"/>
      <c r="M7" s="20"/>
    </row>
    <row r="8" s="2" customFormat="1" ht="12" customHeight="1">
      <c r="A8" s="38"/>
      <c r="B8" s="44"/>
      <c r="C8" s="38"/>
      <c r="D8" s="147" t="s">
        <v>99</v>
      </c>
      <c r="E8" s="38"/>
      <c r="F8" s="38"/>
      <c r="G8" s="38"/>
      <c r="H8" s="38"/>
      <c r="I8" s="38"/>
      <c r="J8" s="38"/>
      <c r="K8" s="38"/>
      <c r="L8" s="38"/>
      <c r="M8" s="69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9" t="s">
        <v>1360</v>
      </c>
      <c r="F9" s="38"/>
      <c r="G9" s="38"/>
      <c r="H9" s="38"/>
      <c r="I9" s="38"/>
      <c r="J9" s="38"/>
      <c r="K9" s="38"/>
      <c r="L9" s="38"/>
      <c r="M9" s="69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69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7" t="s">
        <v>17</v>
      </c>
      <c r="E11" s="38"/>
      <c r="F11" s="150" t="s">
        <v>1</v>
      </c>
      <c r="G11" s="38"/>
      <c r="H11" s="38"/>
      <c r="I11" s="147" t="s">
        <v>18</v>
      </c>
      <c r="J11" s="150" t="s">
        <v>1</v>
      </c>
      <c r="K11" s="38"/>
      <c r="L11" s="38"/>
      <c r="M11" s="69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7" t="s">
        <v>19</v>
      </c>
      <c r="E12" s="38"/>
      <c r="F12" s="150" t="s">
        <v>20</v>
      </c>
      <c r="G12" s="38"/>
      <c r="H12" s="38"/>
      <c r="I12" s="147" t="s">
        <v>21</v>
      </c>
      <c r="J12" s="151" t="str">
        <f>'Rekapitulácia stavby'!AN8</f>
        <v>1. 3. 2025</v>
      </c>
      <c r="K12" s="38"/>
      <c r="L12" s="38"/>
      <c r="M12" s="69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69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7" t="s">
        <v>23</v>
      </c>
      <c r="E14" s="38"/>
      <c r="F14" s="38"/>
      <c r="G14" s="38"/>
      <c r="H14" s="38"/>
      <c r="I14" s="147" t="s">
        <v>24</v>
      </c>
      <c r="J14" s="150" t="s">
        <v>1</v>
      </c>
      <c r="K14" s="38"/>
      <c r="L14" s="38"/>
      <c r="M14" s="69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50" t="s">
        <v>25</v>
      </c>
      <c r="F15" s="38"/>
      <c r="G15" s="38"/>
      <c r="H15" s="38"/>
      <c r="I15" s="147" t="s">
        <v>26</v>
      </c>
      <c r="J15" s="150" t="s">
        <v>1</v>
      </c>
      <c r="K15" s="38"/>
      <c r="L15" s="38"/>
      <c r="M15" s="69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69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7" t="s">
        <v>27</v>
      </c>
      <c r="E17" s="38"/>
      <c r="F17" s="38"/>
      <c r="G17" s="38"/>
      <c r="H17" s="38"/>
      <c r="I17" s="147" t="s">
        <v>24</v>
      </c>
      <c r="J17" s="33" t="str">
        <f>'Rekapitulácia stavby'!AN13</f>
        <v>Vyplň údaj</v>
      </c>
      <c r="K17" s="38"/>
      <c r="L17" s="38"/>
      <c r="M17" s="69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'Rekapitulácia stavby'!E14</f>
        <v>Vyplň údaj</v>
      </c>
      <c r="F18" s="150"/>
      <c r="G18" s="150"/>
      <c r="H18" s="150"/>
      <c r="I18" s="147" t="s">
        <v>26</v>
      </c>
      <c r="J18" s="33" t="str">
        <f>'Rekapitulácia stavby'!AN14</f>
        <v>Vyplň údaj</v>
      </c>
      <c r="K18" s="38"/>
      <c r="L18" s="38"/>
      <c r="M18" s="69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69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7" t="s">
        <v>29</v>
      </c>
      <c r="E20" s="38"/>
      <c r="F20" s="38"/>
      <c r="G20" s="38"/>
      <c r="H20" s="38"/>
      <c r="I20" s="147" t="s">
        <v>24</v>
      </c>
      <c r="J20" s="150" t="s">
        <v>1</v>
      </c>
      <c r="K20" s="38"/>
      <c r="L20" s="38"/>
      <c r="M20" s="69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50" t="s">
        <v>30</v>
      </c>
      <c r="F21" s="38"/>
      <c r="G21" s="38"/>
      <c r="H21" s="38"/>
      <c r="I21" s="147" t="s">
        <v>26</v>
      </c>
      <c r="J21" s="150" t="s">
        <v>1</v>
      </c>
      <c r="K21" s="38"/>
      <c r="L21" s="38"/>
      <c r="M21" s="69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69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7" t="s">
        <v>32</v>
      </c>
      <c r="E23" s="38"/>
      <c r="F23" s="38"/>
      <c r="G23" s="38"/>
      <c r="H23" s="38"/>
      <c r="I23" s="147" t="s">
        <v>24</v>
      </c>
      <c r="J23" s="150" t="str">
        <f>IF('Rekapitulácia stavby'!AN19="","",'Rekapitulácia stavby'!AN19)</f>
        <v/>
      </c>
      <c r="K23" s="38"/>
      <c r="L23" s="38"/>
      <c r="M23" s="69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50" t="str">
        <f>IF('Rekapitulácia stavby'!E20="","",'Rekapitulácia stavby'!E20)</f>
        <v xml:space="preserve"> </v>
      </c>
      <c r="F24" s="38"/>
      <c r="G24" s="38"/>
      <c r="H24" s="38"/>
      <c r="I24" s="147" t="s">
        <v>26</v>
      </c>
      <c r="J24" s="150" t="str">
        <f>IF('Rekapitulácia stavby'!AN20="","",'Rekapitulácia stavby'!AN20)</f>
        <v/>
      </c>
      <c r="K24" s="38"/>
      <c r="L24" s="38"/>
      <c r="M24" s="69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69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7" t="s">
        <v>34</v>
      </c>
      <c r="E26" s="38"/>
      <c r="F26" s="38"/>
      <c r="G26" s="38"/>
      <c r="H26" s="38"/>
      <c r="I26" s="38"/>
      <c r="J26" s="38"/>
      <c r="K26" s="38"/>
      <c r="L26" s="38"/>
      <c r="M26" s="69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52"/>
      <c r="B27" s="153"/>
      <c r="C27" s="152"/>
      <c r="D27" s="152"/>
      <c r="E27" s="154" t="s">
        <v>1</v>
      </c>
      <c r="F27" s="154"/>
      <c r="G27" s="154"/>
      <c r="H27" s="154"/>
      <c r="I27" s="152"/>
      <c r="J27" s="152"/>
      <c r="K27" s="152"/>
      <c r="L27" s="152"/>
      <c r="M27" s="155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69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6"/>
      <c r="E29" s="156"/>
      <c r="F29" s="156"/>
      <c r="G29" s="156"/>
      <c r="H29" s="156"/>
      <c r="I29" s="156"/>
      <c r="J29" s="156"/>
      <c r="K29" s="156"/>
      <c r="L29" s="156"/>
      <c r="M29" s="69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14.4" customHeight="1">
      <c r="A30" s="38"/>
      <c r="B30" s="44"/>
      <c r="C30" s="38"/>
      <c r="D30" s="150" t="s">
        <v>101</v>
      </c>
      <c r="E30" s="38"/>
      <c r="F30" s="38"/>
      <c r="G30" s="38"/>
      <c r="H30" s="38"/>
      <c r="I30" s="38"/>
      <c r="J30" s="38"/>
      <c r="K30" s="157">
        <f>K96</f>
        <v>0</v>
      </c>
      <c r="L30" s="38"/>
      <c r="M30" s="69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>
      <c r="A31" s="38"/>
      <c r="B31" s="44"/>
      <c r="C31" s="38"/>
      <c r="D31" s="38"/>
      <c r="E31" s="147" t="s">
        <v>102</v>
      </c>
      <c r="F31" s="38"/>
      <c r="G31" s="38"/>
      <c r="H31" s="38"/>
      <c r="I31" s="38"/>
      <c r="J31" s="38"/>
      <c r="K31" s="158">
        <f>I96</f>
        <v>0</v>
      </c>
      <c r="L31" s="38"/>
      <c r="M31" s="69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>
      <c r="A32" s="38"/>
      <c r="B32" s="44"/>
      <c r="C32" s="38"/>
      <c r="D32" s="38"/>
      <c r="E32" s="147" t="s">
        <v>103</v>
      </c>
      <c r="F32" s="38"/>
      <c r="G32" s="38"/>
      <c r="H32" s="38"/>
      <c r="I32" s="38"/>
      <c r="J32" s="38"/>
      <c r="K32" s="158">
        <f>J96</f>
        <v>0</v>
      </c>
      <c r="L32" s="38"/>
      <c r="M32" s="69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9" t="s">
        <v>104</v>
      </c>
      <c r="E33" s="38"/>
      <c r="F33" s="38"/>
      <c r="G33" s="38"/>
      <c r="H33" s="38"/>
      <c r="I33" s="38"/>
      <c r="J33" s="38"/>
      <c r="K33" s="157">
        <f>K101</f>
        <v>0</v>
      </c>
      <c r="L33" s="38"/>
      <c r="M33" s="69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25.44" customHeight="1">
      <c r="A34" s="38"/>
      <c r="B34" s="44"/>
      <c r="C34" s="38"/>
      <c r="D34" s="160" t="s">
        <v>35</v>
      </c>
      <c r="E34" s="38"/>
      <c r="F34" s="38"/>
      <c r="G34" s="38"/>
      <c r="H34" s="38"/>
      <c r="I34" s="38"/>
      <c r="J34" s="38"/>
      <c r="K34" s="161">
        <f>ROUND(K30 + K33, 2)</f>
        <v>0</v>
      </c>
      <c r="L34" s="38"/>
      <c r="M34" s="69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6.96" customHeight="1">
      <c r="A35" s="38"/>
      <c r="B35" s="44"/>
      <c r="C35" s="38"/>
      <c r="D35" s="156"/>
      <c r="E35" s="156"/>
      <c r="F35" s="156"/>
      <c r="G35" s="156"/>
      <c r="H35" s="156"/>
      <c r="I35" s="156"/>
      <c r="J35" s="156"/>
      <c r="K35" s="156"/>
      <c r="L35" s="156"/>
      <c r="M35" s="69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38"/>
      <c r="F36" s="162" t="s">
        <v>37</v>
      </c>
      <c r="G36" s="38"/>
      <c r="H36" s="38"/>
      <c r="I36" s="162" t="s">
        <v>36</v>
      </c>
      <c r="J36" s="38"/>
      <c r="K36" s="162" t="s">
        <v>38</v>
      </c>
      <c r="L36" s="38"/>
      <c r="M36" s="69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s="2" customFormat="1" ht="14.4" customHeight="1">
      <c r="A37" s="38"/>
      <c r="B37" s="44"/>
      <c r="C37" s="38"/>
      <c r="D37" s="163" t="s">
        <v>39</v>
      </c>
      <c r="E37" s="164" t="s">
        <v>40</v>
      </c>
      <c r="F37" s="165">
        <f>ROUND((SUM(BE101:BE108) + SUM(BE128:BE182)),  2)</f>
        <v>0</v>
      </c>
      <c r="G37" s="166"/>
      <c r="H37" s="166"/>
      <c r="I37" s="167">
        <v>0.23000000000000001</v>
      </c>
      <c r="J37" s="166"/>
      <c r="K37" s="165">
        <f>ROUND(((SUM(BE101:BE108) + SUM(BE128:BE182))*I37),  2)</f>
        <v>0</v>
      </c>
      <c r="L37" s="38"/>
      <c r="M37" s="69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14.4" customHeight="1">
      <c r="A38" s="38"/>
      <c r="B38" s="44"/>
      <c r="C38" s="38"/>
      <c r="D38" s="38"/>
      <c r="E38" s="164" t="s">
        <v>41</v>
      </c>
      <c r="F38" s="165">
        <f>ROUND((SUM(BF101:BF108) + SUM(BF128:BF182)),  2)</f>
        <v>0</v>
      </c>
      <c r="G38" s="166"/>
      <c r="H38" s="166"/>
      <c r="I38" s="167">
        <v>0.23000000000000001</v>
      </c>
      <c r="J38" s="166"/>
      <c r="K38" s="165">
        <f>ROUND(((SUM(BF101:BF108) + SUM(BF128:BF182))*I38),  2)</f>
        <v>0</v>
      </c>
      <c r="L38" s="38"/>
      <c r="M38" s="69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47" t="s">
        <v>42</v>
      </c>
      <c r="F39" s="158">
        <f>ROUND((SUM(BG101:BG108) + SUM(BG128:BG182)),  2)</f>
        <v>0</v>
      </c>
      <c r="G39" s="38"/>
      <c r="H39" s="38"/>
      <c r="I39" s="168">
        <v>0.23000000000000001</v>
      </c>
      <c r="J39" s="38"/>
      <c r="K39" s="158">
        <f>0</f>
        <v>0</v>
      </c>
      <c r="L39" s="38"/>
      <c r="M39" s="69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hidden="1" s="2" customFormat="1" ht="14.4" customHeight="1">
      <c r="A40" s="38"/>
      <c r="B40" s="44"/>
      <c r="C40" s="38"/>
      <c r="D40" s="38"/>
      <c r="E40" s="147" t="s">
        <v>43</v>
      </c>
      <c r="F40" s="158">
        <f>ROUND((SUM(BH101:BH108) + SUM(BH128:BH182)),  2)</f>
        <v>0</v>
      </c>
      <c r="G40" s="38"/>
      <c r="H40" s="38"/>
      <c r="I40" s="168">
        <v>0.23000000000000001</v>
      </c>
      <c r="J40" s="38"/>
      <c r="K40" s="158">
        <f>0</f>
        <v>0</v>
      </c>
      <c r="L40" s="38"/>
      <c r="M40" s="69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hidden="1" s="2" customFormat="1" ht="14.4" customHeight="1">
      <c r="A41" s="38"/>
      <c r="B41" s="44"/>
      <c r="C41" s="38"/>
      <c r="D41" s="38"/>
      <c r="E41" s="164" t="s">
        <v>44</v>
      </c>
      <c r="F41" s="165">
        <f>ROUND((SUM(BI101:BI108) + SUM(BI128:BI182)),  2)</f>
        <v>0</v>
      </c>
      <c r="G41" s="166"/>
      <c r="H41" s="166"/>
      <c r="I41" s="167">
        <v>0</v>
      </c>
      <c r="J41" s="166"/>
      <c r="K41" s="165">
        <f>0</f>
        <v>0</v>
      </c>
      <c r="L41" s="38"/>
      <c r="M41" s="69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6.96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69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2" customFormat="1" ht="25.44" customHeight="1">
      <c r="A43" s="38"/>
      <c r="B43" s="44"/>
      <c r="C43" s="169"/>
      <c r="D43" s="170" t="s">
        <v>45</v>
      </c>
      <c r="E43" s="171"/>
      <c r="F43" s="171"/>
      <c r="G43" s="172" t="s">
        <v>46</v>
      </c>
      <c r="H43" s="173" t="s">
        <v>47</v>
      </c>
      <c r="I43" s="171"/>
      <c r="J43" s="171"/>
      <c r="K43" s="174">
        <f>SUM(K34:K41)</f>
        <v>0</v>
      </c>
      <c r="L43" s="175"/>
      <c r="M43" s="69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</row>
    <row r="44" s="2" customFormat="1" ht="14.4" customHeight="1">
      <c r="A44" s="38"/>
      <c r="B44" s="44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69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1" customFormat="1" ht="14.4" customHeight="1">
      <c r="B45" s="20"/>
      <c r="M45" s="20"/>
    </row>
    <row r="46" s="1" customFormat="1" ht="14.4" customHeight="1">
      <c r="B46" s="20"/>
      <c r="M46" s="20"/>
    </row>
    <row r="47" s="1" customFormat="1" ht="14.4" customHeight="1">
      <c r="B47" s="20"/>
      <c r="M47" s="20"/>
    </row>
    <row r="48" s="1" customFormat="1" ht="14.4" customHeight="1">
      <c r="B48" s="20"/>
      <c r="M48" s="20"/>
    </row>
    <row r="49" s="1" customFormat="1" ht="14.4" customHeight="1">
      <c r="B49" s="20"/>
      <c r="M49" s="20"/>
    </row>
    <row r="50" s="2" customFormat="1" ht="14.4" customHeight="1">
      <c r="B50" s="69"/>
      <c r="D50" s="176" t="s">
        <v>48</v>
      </c>
      <c r="E50" s="177"/>
      <c r="F50" s="177"/>
      <c r="G50" s="176" t="s">
        <v>49</v>
      </c>
      <c r="H50" s="177"/>
      <c r="I50" s="177"/>
      <c r="J50" s="177"/>
      <c r="K50" s="177"/>
      <c r="L50" s="177"/>
      <c r="M50" s="69"/>
    </row>
    <row r="51">
      <c r="B51" s="20"/>
      <c r="M51" s="20"/>
    </row>
    <row r="52">
      <c r="B52" s="20"/>
      <c r="M52" s="20"/>
    </row>
    <row r="53">
      <c r="B53" s="20"/>
      <c r="M53" s="20"/>
    </row>
    <row r="54">
      <c r="B54" s="20"/>
      <c r="M54" s="20"/>
    </row>
    <row r="55">
      <c r="B55" s="20"/>
      <c r="M55" s="20"/>
    </row>
    <row r="56">
      <c r="B56" s="20"/>
      <c r="M56" s="20"/>
    </row>
    <row r="57">
      <c r="B57" s="20"/>
      <c r="M57" s="20"/>
    </row>
    <row r="58">
      <c r="B58" s="20"/>
      <c r="M58" s="20"/>
    </row>
    <row r="59">
      <c r="B59" s="20"/>
      <c r="M59" s="20"/>
    </row>
    <row r="60">
      <c r="B60" s="20"/>
      <c r="M60" s="20"/>
    </row>
    <row r="61" s="2" customFormat="1">
      <c r="A61" s="38"/>
      <c r="B61" s="44"/>
      <c r="C61" s="38"/>
      <c r="D61" s="178" t="s">
        <v>50</v>
      </c>
      <c r="E61" s="179"/>
      <c r="F61" s="180" t="s">
        <v>51</v>
      </c>
      <c r="G61" s="178" t="s">
        <v>50</v>
      </c>
      <c r="H61" s="179"/>
      <c r="I61" s="179"/>
      <c r="J61" s="181" t="s">
        <v>51</v>
      </c>
      <c r="K61" s="179"/>
      <c r="L61" s="179"/>
      <c r="M61" s="69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M62" s="20"/>
    </row>
    <row r="63">
      <c r="B63" s="20"/>
      <c r="M63" s="20"/>
    </row>
    <row r="64">
      <c r="B64" s="20"/>
      <c r="M64" s="20"/>
    </row>
    <row r="65" s="2" customFormat="1">
      <c r="A65" s="38"/>
      <c r="B65" s="44"/>
      <c r="C65" s="38"/>
      <c r="D65" s="176" t="s">
        <v>52</v>
      </c>
      <c r="E65" s="182"/>
      <c r="F65" s="182"/>
      <c r="G65" s="176" t="s">
        <v>53</v>
      </c>
      <c r="H65" s="182"/>
      <c r="I65" s="182"/>
      <c r="J65" s="182"/>
      <c r="K65" s="182"/>
      <c r="L65" s="182"/>
      <c r="M65" s="69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M66" s="20"/>
    </row>
    <row r="67">
      <c r="B67" s="20"/>
      <c r="M67" s="20"/>
    </row>
    <row r="68">
      <c r="B68" s="20"/>
      <c r="M68" s="20"/>
    </row>
    <row r="69">
      <c r="B69" s="20"/>
      <c r="M69" s="20"/>
    </row>
    <row r="70">
      <c r="B70" s="20"/>
      <c r="M70" s="20"/>
    </row>
    <row r="71">
      <c r="B71" s="20"/>
      <c r="M71" s="20"/>
    </row>
    <row r="72">
      <c r="B72" s="20"/>
      <c r="M72" s="20"/>
    </row>
    <row r="73">
      <c r="B73" s="20"/>
      <c r="M73" s="20"/>
    </row>
    <row r="74">
      <c r="B74" s="20"/>
      <c r="M74" s="20"/>
    </row>
    <row r="75">
      <c r="B75" s="20"/>
      <c r="M75" s="20"/>
    </row>
    <row r="76" s="2" customFormat="1">
      <c r="A76" s="38"/>
      <c r="B76" s="44"/>
      <c r="C76" s="38"/>
      <c r="D76" s="178" t="s">
        <v>50</v>
      </c>
      <c r="E76" s="179"/>
      <c r="F76" s="180" t="s">
        <v>51</v>
      </c>
      <c r="G76" s="178" t="s">
        <v>50</v>
      </c>
      <c r="H76" s="179"/>
      <c r="I76" s="179"/>
      <c r="J76" s="181" t="s">
        <v>51</v>
      </c>
      <c r="K76" s="179"/>
      <c r="L76" s="179"/>
      <c r="M76" s="69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3"/>
      <c r="C77" s="184"/>
      <c r="D77" s="184"/>
      <c r="E77" s="184"/>
      <c r="F77" s="184"/>
      <c r="G77" s="184"/>
      <c r="H77" s="184"/>
      <c r="I77" s="184"/>
      <c r="J77" s="184"/>
      <c r="K77" s="184"/>
      <c r="L77" s="184"/>
      <c r="M77" s="69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5"/>
      <c r="C81" s="186"/>
      <c r="D81" s="186"/>
      <c r="E81" s="186"/>
      <c r="F81" s="186"/>
      <c r="G81" s="186"/>
      <c r="H81" s="186"/>
      <c r="I81" s="186"/>
      <c r="J81" s="186"/>
      <c r="K81" s="186"/>
      <c r="L81" s="186"/>
      <c r="M81" s="69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105</v>
      </c>
      <c r="D82" s="40"/>
      <c r="E82" s="40"/>
      <c r="F82" s="40"/>
      <c r="G82" s="40"/>
      <c r="H82" s="40"/>
      <c r="I82" s="40"/>
      <c r="J82" s="40"/>
      <c r="K82" s="40"/>
      <c r="L82" s="40"/>
      <c r="M82" s="69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69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15</v>
      </c>
      <c r="D84" s="40"/>
      <c r="E84" s="40"/>
      <c r="F84" s="40"/>
      <c r="G84" s="40"/>
      <c r="H84" s="40"/>
      <c r="I84" s="40"/>
      <c r="J84" s="40"/>
      <c r="K84" s="40"/>
      <c r="L84" s="40"/>
      <c r="M84" s="69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7" t="str">
        <f>E7</f>
        <v>Suhrnny vykaz-vymer SO 01 - marec 2025</v>
      </c>
      <c r="F85" s="32"/>
      <c r="G85" s="32"/>
      <c r="H85" s="32"/>
      <c r="I85" s="40"/>
      <c r="J85" s="40"/>
      <c r="K85" s="40"/>
      <c r="L85" s="40"/>
      <c r="M85" s="69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99</v>
      </c>
      <c r="D86" s="40"/>
      <c r="E86" s="40"/>
      <c r="F86" s="40"/>
      <c r="G86" s="40"/>
      <c r="H86" s="40"/>
      <c r="I86" s="40"/>
      <c r="J86" s="40"/>
      <c r="K86" s="40"/>
      <c r="L86" s="40"/>
      <c r="M86" s="69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82" t="str">
        <f>E9</f>
        <v>BLZ - Bleskozvod</v>
      </c>
      <c r="F87" s="40"/>
      <c r="G87" s="40"/>
      <c r="H87" s="40"/>
      <c r="I87" s="40"/>
      <c r="J87" s="40"/>
      <c r="K87" s="40"/>
      <c r="L87" s="40"/>
      <c r="M87" s="69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69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19</v>
      </c>
      <c r="D89" s="40"/>
      <c r="E89" s="40"/>
      <c r="F89" s="27" t="str">
        <f>F12</f>
        <v>Poltár, Rovňany</v>
      </c>
      <c r="G89" s="40"/>
      <c r="H89" s="40"/>
      <c r="I89" s="32" t="s">
        <v>21</v>
      </c>
      <c r="J89" s="85" t="str">
        <f>IF(J12="","",J12)</f>
        <v>1. 3. 2025</v>
      </c>
      <c r="K89" s="40"/>
      <c r="L89" s="40"/>
      <c r="M89" s="69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69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40.05" customHeight="1">
      <c r="A91" s="38"/>
      <c r="B91" s="39"/>
      <c r="C91" s="32" t="s">
        <v>23</v>
      </c>
      <c r="D91" s="40"/>
      <c r="E91" s="40"/>
      <c r="F91" s="27" t="str">
        <f>E15</f>
        <v>Banskobystrický samosprávny kraj</v>
      </c>
      <c r="G91" s="40"/>
      <c r="H91" s="40"/>
      <c r="I91" s="32" t="s">
        <v>29</v>
      </c>
      <c r="J91" s="36" t="str">
        <f>E21</f>
        <v>D&amp;T Solutions, s.r.o., Magnezitárska 2/A, Košice</v>
      </c>
      <c r="K91" s="40"/>
      <c r="L91" s="40"/>
      <c r="M91" s="69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32" t="s">
        <v>32</v>
      </c>
      <c r="J92" s="36" t="str">
        <f>E24</f>
        <v xml:space="preserve"> </v>
      </c>
      <c r="K92" s="40"/>
      <c r="L92" s="40"/>
      <c r="M92" s="69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69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8" t="s">
        <v>106</v>
      </c>
      <c r="D94" s="189"/>
      <c r="E94" s="189"/>
      <c r="F94" s="189"/>
      <c r="G94" s="189"/>
      <c r="H94" s="189"/>
      <c r="I94" s="190" t="s">
        <v>107</v>
      </c>
      <c r="J94" s="190" t="s">
        <v>108</v>
      </c>
      <c r="K94" s="190" t="s">
        <v>109</v>
      </c>
      <c r="L94" s="189"/>
      <c r="M94" s="69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69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91" t="s">
        <v>110</v>
      </c>
      <c r="D96" s="40"/>
      <c r="E96" s="40"/>
      <c r="F96" s="40"/>
      <c r="G96" s="40"/>
      <c r="H96" s="40"/>
      <c r="I96" s="116">
        <f>Q128</f>
        <v>0</v>
      </c>
      <c r="J96" s="116">
        <f>R128</f>
        <v>0</v>
      </c>
      <c r="K96" s="116">
        <f>K128</f>
        <v>0</v>
      </c>
      <c r="L96" s="40"/>
      <c r="M96" s="69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111</v>
      </c>
    </row>
    <row r="97" s="9" customFormat="1" ht="24.96" customHeight="1">
      <c r="A97" s="9"/>
      <c r="B97" s="192"/>
      <c r="C97" s="193"/>
      <c r="D97" s="194" t="s">
        <v>1361</v>
      </c>
      <c r="E97" s="195"/>
      <c r="F97" s="195"/>
      <c r="G97" s="195"/>
      <c r="H97" s="195"/>
      <c r="I97" s="196">
        <f>Q129</f>
        <v>0</v>
      </c>
      <c r="J97" s="196">
        <f>R129</f>
        <v>0</v>
      </c>
      <c r="K97" s="196">
        <f>K129</f>
        <v>0</v>
      </c>
      <c r="L97" s="193"/>
      <c r="M97" s="19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92"/>
      <c r="C98" s="193"/>
      <c r="D98" s="194" t="s">
        <v>1362</v>
      </c>
      <c r="E98" s="195"/>
      <c r="F98" s="195"/>
      <c r="G98" s="195"/>
      <c r="H98" s="195"/>
      <c r="I98" s="196">
        <f>Q173</f>
        <v>0</v>
      </c>
      <c r="J98" s="196">
        <f>R173</f>
        <v>0</v>
      </c>
      <c r="K98" s="196">
        <f>K173</f>
        <v>0</v>
      </c>
      <c r="L98" s="193"/>
      <c r="M98" s="197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2" customFormat="1" ht="21.84" customHeight="1">
      <c r="A99" s="38"/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69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</row>
    <row r="100" s="2" customFormat="1" ht="6.96" customHeight="1">
      <c r="A100" s="38"/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69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</row>
    <row r="101" s="2" customFormat="1" ht="29.28" customHeight="1">
      <c r="A101" s="38"/>
      <c r="B101" s="39"/>
      <c r="C101" s="191" t="s">
        <v>134</v>
      </c>
      <c r="D101" s="40"/>
      <c r="E101" s="40"/>
      <c r="F101" s="40"/>
      <c r="G101" s="40"/>
      <c r="H101" s="40"/>
      <c r="I101" s="40"/>
      <c r="J101" s="40"/>
      <c r="K101" s="204">
        <f>ROUND(K102 + K103 + K104 + K105 + K106 + K107,2)</f>
        <v>0</v>
      </c>
      <c r="L101" s="40"/>
      <c r="M101" s="69"/>
      <c r="O101" s="205" t="s">
        <v>39</v>
      </c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s="2" customFormat="1" ht="18" customHeight="1">
      <c r="A102" s="38"/>
      <c r="B102" s="39"/>
      <c r="C102" s="40"/>
      <c r="D102" s="206" t="s">
        <v>135</v>
      </c>
      <c r="E102" s="207"/>
      <c r="F102" s="207"/>
      <c r="G102" s="40"/>
      <c r="H102" s="40"/>
      <c r="I102" s="40"/>
      <c r="J102" s="40"/>
      <c r="K102" s="208">
        <v>0</v>
      </c>
      <c r="L102" s="40"/>
      <c r="M102" s="209"/>
      <c r="N102" s="210"/>
      <c r="O102" s="211" t="s">
        <v>41</v>
      </c>
      <c r="P102" s="210"/>
      <c r="Q102" s="210"/>
      <c r="R102" s="210"/>
      <c r="S102" s="212"/>
      <c r="T102" s="212"/>
      <c r="U102" s="212"/>
      <c r="V102" s="212"/>
      <c r="W102" s="212"/>
      <c r="X102" s="212"/>
      <c r="Y102" s="212"/>
      <c r="Z102" s="212"/>
      <c r="AA102" s="212"/>
      <c r="AB102" s="212"/>
      <c r="AC102" s="212"/>
      <c r="AD102" s="212"/>
      <c r="AE102" s="212"/>
      <c r="AF102" s="210"/>
      <c r="AG102" s="210"/>
      <c r="AH102" s="210"/>
      <c r="AI102" s="210"/>
      <c r="AJ102" s="210"/>
      <c r="AK102" s="210"/>
      <c r="AL102" s="210"/>
      <c r="AM102" s="210"/>
      <c r="AN102" s="210"/>
      <c r="AO102" s="210"/>
      <c r="AP102" s="210"/>
      <c r="AQ102" s="210"/>
      <c r="AR102" s="210"/>
      <c r="AS102" s="210"/>
      <c r="AT102" s="210"/>
      <c r="AU102" s="210"/>
      <c r="AV102" s="210"/>
      <c r="AW102" s="210"/>
      <c r="AX102" s="210"/>
      <c r="AY102" s="213" t="s">
        <v>136</v>
      </c>
      <c r="AZ102" s="210"/>
      <c r="BA102" s="210"/>
      <c r="BB102" s="210"/>
      <c r="BC102" s="210"/>
      <c r="BD102" s="210"/>
      <c r="BE102" s="214">
        <f>IF(O102="základná",K102,0)</f>
        <v>0</v>
      </c>
      <c r="BF102" s="214">
        <f>IF(O102="znížená",K102,0)</f>
        <v>0</v>
      </c>
      <c r="BG102" s="214">
        <f>IF(O102="zákl. prenesená",K102,0)</f>
        <v>0</v>
      </c>
      <c r="BH102" s="214">
        <f>IF(O102="zníž. prenesená",K102,0)</f>
        <v>0</v>
      </c>
      <c r="BI102" s="214">
        <f>IF(O102="nulová",K102,0)</f>
        <v>0</v>
      </c>
      <c r="BJ102" s="213" t="s">
        <v>137</v>
      </c>
      <c r="BK102" s="210"/>
      <c r="BL102" s="210"/>
      <c r="BM102" s="210"/>
    </row>
    <row r="103" s="2" customFormat="1" ht="18" customHeight="1">
      <c r="A103" s="38"/>
      <c r="B103" s="39"/>
      <c r="C103" s="40"/>
      <c r="D103" s="206" t="s">
        <v>138</v>
      </c>
      <c r="E103" s="207"/>
      <c r="F103" s="207"/>
      <c r="G103" s="40"/>
      <c r="H103" s="40"/>
      <c r="I103" s="40"/>
      <c r="J103" s="40"/>
      <c r="K103" s="208">
        <v>0</v>
      </c>
      <c r="L103" s="40"/>
      <c r="M103" s="209"/>
      <c r="N103" s="210"/>
      <c r="O103" s="211" t="s">
        <v>41</v>
      </c>
      <c r="P103" s="210"/>
      <c r="Q103" s="210"/>
      <c r="R103" s="210"/>
      <c r="S103" s="212"/>
      <c r="T103" s="212"/>
      <c r="U103" s="212"/>
      <c r="V103" s="212"/>
      <c r="W103" s="212"/>
      <c r="X103" s="212"/>
      <c r="Y103" s="212"/>
      <c r="Z103" s="212"/>
      <c r="AA103" s="212"/>
      <c r="AB103" s="212"/>
      <c r="AC103" s="212"/>
      <c r="AD103" s="212"/>
      <c r="AE103" s="212"/>
      <c r="AF103" s="210"/>
      <c r="AG103" s="210"/>
      <c r="AH103" s="210"/>
      <c r="AI103" s="210"/>
      <c r="AJ103" s="210"/>
      <c r="AK103" s="210"/>
      <c r="AL103" s="210"/>
      <c r="AM103" s="210"/>
      <c r="AN103" s="210"/>
      <c r="AO103" s="210"/>
      <c r="AP103" s="210"/>
      <c r="AQ103" s="210"/>
      <c r="AR103" s="210"/>
      <c r="AS103" s="210"/>
      <c r="AT103" s="210"/>
      <c r="AU103" s="210"/>
      <c r="AV103" s="210"/>
      <c r="AW103" s="210"/>
      <c r="AX103" s="210"/>
      <c r="AY103" s="213" t="s">
        <v>136</v>
      </c>
      <c r="AZ103" s="210"/>
      <c r="BA103" s="210"/>
      <c r="BB103" s="210"/>
      <c r="BC103" s="210"/>
      <c r="BD103" s="210"/>
      <c r="BE103" s="214">
        <f>IF(O103="základná",K103,0)</f>
        <v>0</v>
      </c>
      <c r="BF103" s="214">
        <f>IF(O103="znížená",K103,0)</f>
        <v>0</v>
      </c>
      <c r="BG103" s="214">
        <f>IF(O103="zákl. prenesená",K103,0)</f>
        <v>0</v>
      </c>
      <c r="BH103" s="214">
        <f>IF(O103="zníž. prenesená",K103,0)</f>
        <v>0</v>
      </c>
      <c r="BI103" s="214">
        <f>IF(O103="nulová",K103,0)</f>
        <v>0</v>
      </c>
      <c r="BJ103" s="213" t="s">
        <v>137</v>
      </c>
      <c r="BK103" s="210"/>
      <c r="BL103" s="210"/>
      <c r="BM103" s="210"/>
    </row>
    <row r="104" s="2" customFormat="1" ht="18" customHeight="1">
      <c r="A104" s="38"/>
      <c r="B104" s="39"/>
      <c r="C104" s="40"/>
      <c r="D104" s="206" t="s">
        <v>139</v>
      </c>
      <c r="E104" s="207"/>
      <c r="F104" s="207"/>
      <c r="G104" s="40"/>
      <c r="H104" s="40"/>
      <c r="I104" s="40"/>
      <c r="J104" s="40"/>
      <c r="K104" s="208">
        <v>0</v>
      </c>
      <c r="L104" s="40"/>
      <c r="M104" s="209"/>
      <c r="N104" s="210"/>
      <c r="O104" s="211" t="s">
        <v>41</v>
      </c>
      <c r="P104" s="210"/>
      <c r="Q104" s="210"/>
      <c r="R104" s="210"/>
      <c r="S104" s="212"/>
      <c r="T104" s="212"/>
      <c r="U104" s="212"/>
      <c r="V104" s="212"/>
      <c r="W104" s="212"/>
      <c r="X104" s="212"/>
      <c r="Y104" s="212"/>
      <c r="Z104" s="212"/>
      <c r="AA104" s="212"/>
      <c r="AB104" s="212"/>
      <c r="AC104" s="212"/>
      <c r="AD104" s="212"/>
      <c r="AE104" s="212"/>
      <c r="AF104" s="210"/>
      <c r="AG104" s="210"/>
      <c r="AH104" s="210"/>
      <c r="AI104" s="210"/>
      <c r="AJ104" s="210"/>
      <c r="AK104" s="210"/>
      <c r="AL104" s="210"/>
      <c r="AM104" s="210"/>
      <c r="AN104" s="210"/>
      <c r="AO104" s="210"/>
      <c r="AP104" s="210"/>
      <c r="AQ104" s="210"/>
      <c r="AR104" s="210"/>
      <c r="AS104" s="210"/>
      <c r="AT104" s="210"/>
      <c r="AU104" s="210"/>
      <c r="AV104" s="210"/>
      <c r="AW104" s="210"/>
      <c r="AX104" s="210"/>
      <c r="AY104" s="213" t="s">
        <v>136</v>
      </c>
      <c r="AZ104" s="210"/>
      <c r="BA104" s="210"/>
      <c r="BB104" s="210"/>
      <c r="BC104" s="210"/>
      <c r="BD104" s="210"/>
      <c r="BE104" s="214">
        <f>IF(O104="základná",K104,0)</f>
        <v>0</v>
      </c>
      <c r="BF104" s="214">
        <f>IF(O104="znížená",K104,0)</f>
        <v>0</v>
      </c>
      <c r="BG104" s="214">
        <f>IF(O104="zákl. prenesená",K104,0)</f>
        <v>0</v>
      </c>
      <c r="BH104" s="214">
        <f>IF(O104="zníž. prenesená",K104,0)</f>
        <v>0</v>
      </c>
      <c r="BI104" s="214">
        <f>IF(O104="nulová",K104,0)</f>
        <v>0</v>
      </c>
      <c r="BJ104" s="213" t="s">
        <v>137</v>
      </c>
      <c r="BK104" s="210"/>
      <c r="BL104" s="210"/>
      <c r="BM104" s="210"/>
    </row>
    <row r="105" s="2" customFormat="1" ht="18" customHeight="1">
      <c r="A105" s="38"/>
      <c r="B105" s="39"/>
      <c r="C105" s="40"/>
      <c r="D105" s="206" t="s">
        <v>140</v>
      </c>
      <c r="E105" s="207"/>
      <c r="F105" s="207"/>
      <c r="G105" s="40"/>
      <c r="H105" s="40"/>
      <c r="I105" s="40"/>
      <c r="J105" s="40"/>
      <c r="K105" s="208">
        <v>0</v>
      </c>
      <c r="L105" s="40"/>
      <c r="M105" s="209"/>
      <c r="N105" s="210"/>
      <c r="O105" s="211" t="s">
        <v>41</v>
      </c>
      <c r="P105" s="210"/>
      <c r="Q105" s="210"/>
      <c r="R105" s="210"/>
      <c r="S105" s="212"/>
      <c r="T105" s="212"/>
      <c r="U105" s="212"/>
      <c r="V105" s="212"/>
      <c r="W105" s="212"/>
      <c r="X105" s="212"/>
      <c r="Y105" s="212"/>
      <c r="Z105" s="212"/>
      <c r="AA105" s="212"/>
      <c r="AB105" s="212"/>
      <c r="AC105" s="212"/>
      <c r="AD105" s="212"/>
      <c r="AE105" s="212"/>
      <c r="AF105" s="210"/>
      <c r="AG105" s="210"/>
      <c r="AH105" s="210"/>
      <c r="AI105" s="210"/>
      <c r="AJ105" s="210"/>
      <c r="AK105" s="210"/>
      <c r="AL105" s="210"/>
      <c r="AM105" s="210"/>
      <c r="AN105" s="210"/>
      <c r="AO105" s="210"/>
      <c r="AP105" s="210"/>
      <c r="AQ105" s="210"/>
      <c r="AR105" s="210"/>
      <c r="AS105" s="210"/>
      <c r="AT105" s="210"/>
      <c r="AU105" s="210"/>
      <c r="AV105" s="210"/>
      <c r="AW105" s="210"/>
      <c r="AX105" s="210"/>
      <c r="AY105" s="213" t="s">
        <v>136</v>
      </c>
      <c r="AZ105" s="210"/>
      <c r="BA105" s="210"/>
      <c r="BB105" s="210"/>
      <c r="BC105" s="210"/>
      <c r="BD105" s="210"/>
      <c r="BE105" s="214">
        <f>IF(O105="základná",K105,0)</f>
        <v>0</v>
      </c>
      <c r="BF105" s="214">
        <f>IF(O105="znížená",K105,0)</f>
        <v>0</v>
      </c>
      <c r="BG105" s="214">
        <f>IF(O105="zákl. prenesená",K105,0)</f>
        <v>0</v>
      </c>
      <c r="BH105" s="214">
        <f>IF(O105="zníž. prenesená",K105,0)</f>
        <v>0</v>
      </c>
      <c r="BI105" s="214">
        <f>IF(O105="nulová",K105,0)</f>
        <v>0</v>
      </c>
      <c r="BJ105" s="213" t="s">
        <v>137</v>
      </c>
      <c r="BK105" s="210"/>
      <c r="BL105" s="210"/>
      <c r="BM105" s="210"/>
    </row>
    <row r="106" s="2" customFormat="1" ht="18" customHeight="1">
      <c r="A106" s="38"/>
      <c r="B106" s="39"/>
      <c r="C106" s="40"/>
      <c r="D106" s="206" t="s">
        <v>141</v>
      </c>
      <c r="E106" s="207"/>
      <c r="F106" s="207"/>
      <c r="G106" s="40"/>
      <c r="H106" s="40"/>
      <c r="I106" s="40"/>
      <c r="J106" s="40"/>
      <c r="K106" s="208">
        <v>0</v>
      </c>
      <c r="L106" s="40"/>
      <c r="M106" s="209"/>
      <c r="N106" s="210"/>
      <c r="O106" s="211" t="s">
        <v>41</v>
      </c>
      <c r="P106" s="210"/>
      <c r="Q106" s="210"/>
      <c r="R106" s="210"/>
      <c r="S106" s="212"/>
      <c r="T106" s="212"/>
      <c r="U106" s="212"/>
      <c r="V106" s="212"/>
      <c r="W106" s="212"/>
      <c r="X106" s="212"/>
      <c r="Y106" s="212"/>
      <c r="Z106" s="212"/>
      <c r="AA106" s="212"/>
      <c r="AB106" s="212"/>
      <c r="AC106" s="212"/>
      <c r="AD106" s="212"/>
      <c r="AE106" s="212"/>
      <c r="AF106" s="210"/>
      <c r="AG106" s="210"/>
      <c r="AH106" s="210"/>
      <c r="AI106" s="210"/>
      <c r="AJ106" s="210"/>
      <c r="AK106" s="210"/>
      <c r="AL106" s="210"/>
      <c r="AM106" s="210"/>
      <c r="AN106" s="210"/>
      <c r="AO106" s="210"/>
      <c r="AP106" s="210"/>
      <c r="AQ106" s="210"/>
      <c r="AR106" s="210"/>
      <c r="AS106" s="210"/>
      <c r="AT106" s="210"/>
      <c r="AU106" s="210"/>
      <c r="AV106" s="210"/>
      <c r="AW106" s="210"/>
      <c r="AX106" s="210"/>
      <c r="AY106" s="213" t="s">
        <v>136</v>
      </c>
      <c r="AZ106" s="210"/>
      <c r="BA106" s="210"/>
      <c r="BB106" s="210"/>
      <c r="BC106" s="210"/>
      <c r="BD106" s="210"/>
      <c r="BE106" s="214">
        <f>IF(O106="základná",K106,0)</f>
        <v>0</v>
      </c>
      <c r="BF106" s="214">
        <f>IF(O106="znížená",K106,0)</f>
        <v>0</v>
      </c>
      <c r="BG106" s="214">
        <f>IF(O106="zákl. prenesená",K106,0)</f>
        <v>0</v>
      </c>
      <c r="BH106" s="214">
        <f>IF(O106="zníž. prenesená",K106,0)</f>
        <v>0</v>
      </c>
      <c r="BI106" s="214">
        <f>IF(O106="nulová",K106,0)</f>
        <v>0</v>
      </c>
      <c r="BJ106" s="213" t="s">
        <v>137</v>
      </c>
      <c r="BK106" s="210"/>
      <c r="BL106" s="210"/>
      <c r="BM106" s="210"/>
    </row>
    <row r="107" s="2" customFormat="1" ht="18" customHeight="1">
      <c r="A107" s="38"/>
      <c r="B107" s="39"/>
      <c r="C107" s="40"/>
      <c r="D107" s="207" t="s">
        <v>142</v>
      </c>
      <c r="E107" s="40"/>
      <c r="F107" s="40"/>
      <c r="G107" s="40"/>
      <c r="H107" s="40"/>
      <c r="I107" s="40"/>
      <c r="J107" s="40"/>
      <c r="K107" s="208">
        <f>ROUND(K30*T107,2)</f>
        <v>0</v>
      </c>
      <c r="L107" s="40"/>
      <c r="M107" s="209"/>
      <c r="N107" s="210"/>
      <c r="O107" s="211" t="s">
        <v>41</v>
      </c>
      <c r="P107" s="210"/>
      <c r="Q107" s="210"/>
      <c r="R107" s="210"/>
      <c r="S107" s="212"/>
      <c r="T107" s="212"/>
      <c r="U107" s="212"/>
      <c r="V107" s="212"/>
      <c r="W107" s="212"/>
      <c r="X107" s="212"/>
      <c r="Y107" s="212"/>
      <c r="Z107" s="212"/>
      <c r="AA107" s="212"/>
      <c r="AB107" s="212"/>
      <c r="AC107" s="212"/>
      <c r="AD107" s="212"/>
      <c r="AE107" s="212"/>
      <c r="AF107" s="210"/>
      <c r="AG107" s="210"/>
      <c r="AH107" s="210"/>
      <c r="AI107" s="210"/>
      <c r="AJ107" s="210"/>
      <c r="AK107" s="210"/>
      <c r="AL107" s="210"/>
      <c r="AM107" s="210"/>
      <c r="AN107" s="210"/>
      <c r="AO107" s="210"/>
      <c r="AP107" s="210"/>
      <c r="AQ107" s="210"/>
      <c r="AR107" s="210"/>
      <c r="AS107" s="210"/>
      <c r="AT107" s="210"/>
      <c r="AU107" s="210"/>
      <c r="AV107" s="210"/>
      <c r="AW107" s="210"/>
      <c r="AX107" s="210"/>
      <c r="AY107" s="213" t="s">
        <v>143</v>
      </c>
      <c r="AZ107" s="210"/>
      <c r="BA107" s="210"/>
      <c r="BB107" s="210"/>
      <c r="BC107" s="210"/>
      <c r="BD107" s="210"/>
      <c r="BE107" s="214">
        <f>IF(O107="základná",K107,0)</f>
        <v>0</v>
      </c>
      <c r="BF107" s="214">
        <f>IF(O107="znížená",K107,0)</f>
        <v>0</v>
      </c>
      <c r="BG107" s="214">
        <f>IF(O107="zákl. prenesená",K107,0)</f>
        <v>0</v>
      </c>
      <c r="BH107" s="214">
        <f>IF(O107="zníž. prenesená",K107,0)</f>
        <v>0</v>
      </c>
      <c r="BI107" s="214">
        <f>IF(O107="nulová",K107,0)</f>
        <v>0</v>
      </c>
      <c r="BJ107" s="213" t="s">
        <v>137</v>
      </c>
      <c r="BK107" s="210"/>
      <c r="BL107" s="210"/>
      <c r="BM107" s="210"/>
    </row>
    <row r="108" s="2" customForma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69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29.28" customHeight="1">
      <c r="A109" s="38"/>
      <c r="B109" s="39"/>
      <c r="C109" s="215" t="s">
        <v>144</v>
      </c>
      <c r="D109" s="189"/>
      <c r="E109" s="189"/>
      <c r="F109" s="189"/>
      <c r="G109" s="189"/>
      <c r="H109" s="189"/>
      <c r="I109" s="189"/>
      <c r="J109" s="189"/>
      <c r="K109" s="216">
        <f>ROUND(K96+K101,2)</f>
        <v>0</v>
      </c>
      <c r="L109" s="189"/>
      <c r="M109" s="69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6.96" customHeight="1">
      <c r="A110" s="38"/>
      <c r="B110" s="72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69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4" s="2" customFormat="1" ht="6.96" customHeight="1">
      <c r="A114" s="38"/>
      <c r="B114" s="74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69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24.96" customHeight="1">
      <c r="A115" s="38"/>
      <c r="B115" s="39"/>
      <c r="C115" s="23" t="s">
        <v>145</v>
      </c>
      <c r="D115" s="40"/>
      <c r="E115" s="40"/>
      <c r="F115" s="40"/>
      <c r="G115" s="40"/>
      <c r="H115" s="40"/>
      <c r="I115" s="40"/>
      <c r="J115" s="40"/>
      <c r="K115" s="40"/>
      <c r="L115" s="40"/>
      <c r="M115" s="69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69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15</v>
      </c>
      <c r="D117" s="40"/>
      <c r="E117" s="40"/>
      <c r="F117" s="40"/>
      <c r="G117" s="40"/>
      <c r="H117" s="40"/>
      <c r="I117" s="40"/>
      <c r="J117" s="40"/>
      <c r="K117" s="40"/>
      <c r="L117" s="40"/>
      <c r="M117" s="69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6.5" customHeight="1">
      <c r="A118" s="38"/>
      <c r="B118" s="39"/>
      <c r="C118" s="40"/>
      <c r="D118" s="40"/>
      <c r="E118" s="187" t="str">
        <f>E7</f>
        <v>Suhrnny vykaz-vymer SO 01 - marec 2025</v>
      </c>
      <c r="F118" s="32"/>
      <c r="G118" s="32"/>
      <c r="H118" s="32"/>
      <c r="I118" s="40"/>
      <c r="J118" s="40"/>
      <c r="K118" s="40"/>
      <c r="L118" s="40"/>
      <c r="M118" s="69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99</v>
      </c>
      <c r="D119" s="40"/>
      <c r="E119" s="40"/>
      <c r="F119" s="40"/>
      <c r="G119" s="40"/>
      <c r="H119" s="40"/>
      <c r="I119" s="40"/>
      <c r="J119" s="40"/>
      <c r="K119" s="40"/>
      <c r="L119" s="40"/>
      <c r="M119" s="69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6.5" customHeight="1">
      <c r="A120" s="38"/>
      <c r="B120" s="39"/>
      <c r="C120" s="40"/>
      <c r="D120" s="40"/>
      <c r="E120" s="82" t="str">
        <f>E9</f>
        <v>BLZ - Bleskozvod</v>
      </c>
      <c r="F120" s="40"/>
      <c r="G120" s="40"/>
      <c r="H120" s="40"/>
      <c r="I120" s="40"/>
      <c r="J120" s="40"/>
      <c r="K120" s="40"/>
      <c r="L120" s="40"/>
      <c r="M120" s="69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69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2" customHeight="1">
      <c r="A122" s="38"/>
      <c r="B122" s="39"/>
      <c r="C122" s="32" t="s">
        <v>19</v>
      </c>
      <c r="D122" s="40"/>
      <c r="E122" s="40"/>
      <c r="F122" s="27" t="str">
        <f>F12</f>
        <v>Poltár, Rovňany</v>
      </c>
      <c r="G122" s="40"/>
      <c r="H122" s="40"/>
      <c r="I122" s="32" t="s">
        <v>21</v>
      </c>
      <c r="J122" s="85" t="str">
        <f>IF(J12="","",J12)</f>
        <v>1. 3. 2025</v>
      </c>
      <c r="K122" s="40"/>
      <c r="L122" s="40"/>
      <c r="M122" s="69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6.96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69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40.05" customHeight="1">
      <c r="A124" s="38"/>
      <c r="B124" s="39"/>
      <c r="C124" s="32" t="s">
        <v>23</v>
      </c>
      <c r="D124" s="40"/>
      <c r="E124" s="40"/>
      <c r="F124" s="27" t="str">
        <f>E15</f>
        <v>Banskobystrický samosprávny kraj</v>
      </c>
      <c r="G124" s="40"/>
      <c r="H124" s="40"/>
      <c r="I124" s="32" t="s">
        <v>29</v>
      </c>
      <c r="J124" s="36" t="str">
        <f>E21</f>
        <v>D&amp;T Solutions, s.r.o., Magnezitárska 2/A, Košice</v>
      </c>
      <c r="K124" s="40"/>
      <c r="L124" s="40"/>
      <c r="M124" s="69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5.15" customHeight="1">
      <c r="A125" s="38"/>
      <c r="B125" s="39"/>
      <c r="C125" s="32" t="s">
        <v>27</v>
      </c>
      <c r="D125" s="40"/>
      <c r="E125" s="40"/>
      <c r="F125" s="27" t="str">
        <f>IF(E18="","",E18)</f>
        <v>Vyplň údaj</v>
      </c>
      <c r="G125" s="40"/>
      <c r="H125" s="40"/>
      <c r="I125" s="32" t="s">
        <v>32</v>
      </c>
      <c r="J125" s="36" t="str">
        <f>E24</f>
        <v xml:space="preserve"> </v>
      </c>
      <c r="K125" s="40"/>
      <c r="L125" s="40"/>
      <c r="M125" s="69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0.32" customHeight="1">
      <c r="A126" s="38"/>
      <c r="B126" s="39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69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11" customFormat="1" ht="29.28" customHeight="1">
      <c r="A127" s="217"/>
      <c r="B127" s="218"/>
      <c r="C127" s="219" t="s">
        <v>146</v>
      </c>
      <c r="D127" s="220" t="s">
        <v>60</v>
      </c>
      <c r="E127" s="220" t="s">
        <v>56</v>
      </c>
      <c r="F127" s="220" t="s">
        <v>57</v>
      </c>
      <c r="G127" s="220" t="s">
        <v>147</v>
      </c>
      <c r="H127" s="220" t="s">
        <v>148</v>
      </c>
      <c r="I127" s="220" t="s">
        <v>149</v>
      </c>
      <c r="J127" s="220" t="s">
        <v>150</v>
      </c>
      <c r="K127" s="221" t="s">
        <v>109</v>
      </c>
      <c r="L127" s="222" t="s">
        <v>151</v>
      </c>
      <c r="M127" s="223"/>
      <c r="N127" s="106" t="s">
        <v>1</v>
      </c>
      <c r="O127" s="107" t="s">
        <v>39</v>
      </c>
      <c r="P127" s="107" t="s">
        <v>152</v>
      </c>
      <c r="Q127" s="107" t="s">
        <v>153</v>
      </c>
      <c r="R127" s="107" t="s">
        <v>154</v>
      </c>
      <c r="S127" s="107" t="s">
        <v>155</v>
      </c>
      <c r="T127" s="107" t="s">
        <v>156</v>
      </c>
      <c r="U127" s="107" t="s">
        <v>157</v>
      </c>
      <c r="V127" s="107" t="s">
        <v>158</v>
      </c>
      <c r="W127" s="107" t="s">
        <v>159</v>
      </c>
      <c r="X127" s="108" t="s">
        <v>160</v>
      </c>
      <c r="Y127" s="217"/>
      <c r="Z127" s="217"/>
      <c r="AA127" s="217"/>
      <c r="AB127" s="217"/>
      <c r="AC127" s="217"/>
      <c r="AD127" s="217"/>
      <c r="AE127" s="217"/>
    </row>
    <row r="128" s="2" customFormat="1" ht="22.8" customHeight="1">
      <c r="A128" s="38"/>
      <c r="B128" s="39"/>
      <c r="C128" s="113" t="s">
        <v>101</v>
      </c>
      <c r="D128" s="40"/>
      <c r="E128" s="40"/>
      <c r="F128" s="40"/>
      <c r="G128" s="40"/>
      <c r="H128" s="40"/>
      <c r="I128" s="40"/>
      <c r="J128" s="40"/>
      <c r="K128" s="224">
        <f>BK128</f>
        <v>0</v>
      </c>
      <c r="L128" s="40"/>
      <c r="M128" s="44"/>
      <c r="N128" s="109"/>
      <c r="O128" s="225"/>
      <c r="P128" s="110"/>
      <c r="Q128" s="226">
        <f>Q129+Q173</f>
        <v>0</v>
      </c>
      <c r="R128" s="226">
        <f>R129+R173</f>
        <v>0</v>
      </c>
      <c r="S128" s="110"/>
      <c r="T128" s="227">
        <f>T129+T173</f>
        <v>0</v>
      </c>
      <c r="U128" s="110"/>
      <c r="V128" s="227">
        <f>V129+V173</f>
        <v>0</v>
      </c>
      <c r="W128" s="110"/>
      <c r="X128" s="228">
        <f>X129+X173</f>
        <v>0</v>
      </c>
      <c r="Y128" s="38"/>
      <c r="Z128" s="38"/>
      <c r="AA128" s="38"/>
      <c r="AB128" s="38"/>
      <c r="AC128" s="38"/>
      <c r="AD128" s="38"/>
      <c r="AE128" s="38"/>
      <c r="AT128" s="17" t="s">
        <v>76</v>
      </c>
      <c r="AU128" s="17" t="s">
        <v>111</v>
      </c>
      <c r="BK128" s="229">
        <f>BK129+BK173</f>
        <v>0</v>
      </c>
    </row>
    <row r="129" s="12" customFormat="1" ht="25.92" customHeight="1">
      <c r="A129" s="12"/>
      <c r="B129" s="230"/>
      <c r="C129" s="231"/>
      <c r="D129" s="232" t="s">
        <v>76</v>
      </c>
      <c r="E129" s="233" t="s">
        <v>1179</v>
      </c>
      <c r="F129" s="233" t="s">
        <v>1363</v>
      </c>
      <c r="G129" s="231"/>
      <c r="H129" s="231"/>
      <c r="I129" s="234"/>
      <c r="J129" s="234"/>
      <c r="K129" s="235">
        <f>BK129</f>
        <v>0</v>
      </c>
      <c r="L129" s="231"/>
      <c r="M129" s="236"/>
      <c r="N129" s="237"/>
      <c r="O129" s="238"/>
      <c r="P129" s="238"/>
      <c r="Q129" s="239">
        <f>SUM(Q130:Q172)</f>
        <v>0</v>
      </c>
      <c r="R129" s="239">
        <f>SUM(R130:R172)</f>
        <v>0</v>
      </c>
      <c r="S129" s="238"/>
      <c r="T129" s="240">
        <f>SUM(T130:T172)</f>
        <v>0</v>
      </c>
      <c r="U129" s="238"/>
      <c r="V129" s="240">
        <f>SUM(V130:V172)</f>
        <v>0</v>
      </c>
      <c r="W129" s="238"/>
      <c r="X129" s="241">
        <f>SUM(X130:X172)</f>
        <v>0</v>
      </c>
      <c r="Y129" s="12"/>
      <c r="Z129" s="12"/>
      <c r="AA129" s="12"/>
      <c r="AB129" s="12"/>
      <c r="AC129" s="12"/>
      <c r="AD129" s="12"/>
      <c r="AE129" s="12"/>
      <c r="AR129" s="242" t="s">
        <v>85</v>
      </c>
      <c r="AT129" s="243" t="s">
        <v>76</v>
      </c>
      <c r="AU129" s="243" t="s">
        <v>77</v>
      </c>
      <c r="AY129" s="242" t="s">
        <v>163</v>
      </c>
      <c r="BK129" s="244">
        <f>SUM(BK130:BK172)</f>
        <v>0</v>
      </c>
    </row>
    <row r="130" s="2" customFormat="1" ht="24.15" customHeight="1">
      <c r="A130" s="38"/>
      <c r="B130" s="39"/>
      <c r="C130" s="247" t="s">
        <v>85</v>
      </c>
      <c r="D130" s="247" t="s">
        <v>165</v>
      </c>
      <c r="E130" s="248" t="s">
        <v>1364</v>
      </c>
      <c r="F130" s="249" t="s">
        <v>1365</v>
      </c>
      <c r="G130" s="250" t="s">
        <v>520</v>
      </c>
      <c r="H130" s="251">
        <v>180</v>
      </c>
      <c r="I130" s="252"/>
      <c r="J130" s="252"/>
      <c r="K130" s="251">
        <f>ROUND(P130*H130,3)</f>
        <v>0</v>
      </c>
      <c r="L130" s="253"/>
      <c r="M130" s="44"/>
      <c r="N130" s="254" t="s">
        <v>1</v>
      </c>
      <c r="O130" s="255" t="s">
        <v>41</v>
      </c>
      <c r="P130" s="256">
        <f>I130+J130</f>
        <v>0</v>
      </c>
      <c r="Q130" s="256">
        <f>ROUND(I130*H130,3)</f>
        <v>0</v>
      </c>
      <c r="R130" s="256">
        <f>ROUND(J130*H130,3)</f>
        <v>0</v>
      </c>
      <c r="S130" s="97"/>
      <c r="T130" s="257">
        <f>S130*H130</f>
        <v>0</v>
      </c>
      <c r="U130" s="257">
        <v>0</v>
      </c>
      <c r="V130" s="257">
        <f>U130*H130</f>
        <v>0</v>
      </c>
      <c r="W130" s="257">
        <v>0</v>
      </c>
      <c r="X130" s="258">
        <f>W130*H130</f>
        <v>0</v>
      </c>
      <c r="Y130" s="38"/>
      <c r="Z130" s="38"/>
      <c r="AA130" s="38"/>
      <c r="AB130" s="38"/>
      <c r="AC130" s="38"/>
      <c r="AD130" s="38"/>
      <c r="AE130" s="38"/>
      <c r="AR130" s="259" t="s">
        <v>169</v>
      </c>
      <c r="AT130" s="259" t="s">
        <v>165</v>
      </c>
      <c r="AU130" s="259" t="s">
        <v>85</v>
      </c>
      <c r="AY130" s="17" t="s">
        <v>163</v>
      </c>
      <c r="BE130" s="260">
        <f>IF(O130="základná",K130,0)</f>
        <v>0</v>
      </c>
      <c r="BF130" s="260">
        <f>IF(O130="znížená",K130,0)</f>
        <v>0</v>
      </c>
      <c r="BG130" s="260">
        <f>IF(O130="zákl. prenesená",K130,0)</f>
        <v>0</v>
      </c>
      <c r="BH130" s="260">
        <f>IF(O130="zníž. prenesená",K130,0)</f>
        <v>0</v>
      </c>
      <c r="BI130" s="260">
        <f>IF(O130="nulová",K130,0)</f>
        <v>0</v>
      </c>
      <c r="BJ130" s="17" t="s">
        <v>137</v>
      </c>
      <c r="BK130" s="261">
        <f>ROUND(P130*H130,3)</f>
        <v>0</v>
      </c>
      <c r="BL130" s="17" t="s">
        <v>169</v>
      </c>
      <c r="BM130" s="259" t="s">
        <v>137</v>
      </c>
    </row>
    <row r="131" s="2" customFormat="1" ht="16.5" customHeight="1">
      <c r="A131" s="38"/>
      <c r="B131" s="39"/>
      <c r="C131" s="295" t="s">
        <v>137</v>
      </c>
      <c r="D131" s="295" t="s">
        <v>466</v>
      </c>
      <c r="E131" s="296" t="s">
        <v>1366</v>
      </c>
      <c r="F131" s="297" t="s">
        <v>1367</v>
      </c>
      <c r="G131" s="298" t="s">
        <v>710</v>
      </c>
      <c r="H131" s="299">
        <v>24.300000000000001</v>
      </c>
      <c r="I131" s="300"/>
      <c r="J131" s="301"/>
      <c r="K131" s="299">
        <f>ROUND(P131*H131,3)</f>
        <v>0</v>
      </c>
      <c r="L131" s="301"/>
      <c r="M131" s="302"/>
      <c r="N131" s="303" t="s">
        <v>1</v>
      </c>
      <c r="O131" s="255" t="s">
        <v>41</v>
      </c>
      <c r="P131" s="256">
        <f>I131+J131</f>
        <v>0</v>
      </c>
      <c r="Q131" s="256">
        <f>ROUND(I131*H131,3)</f>
        <v>0</v>
      </c>
      <c r="R131" s="256">
        <f>ROUND(J131*H131,3)</f>
        <v>0</v>
      </c>
      <c r="S131" s="97"/>
      <c r="T131" s="257">
        <f>S131*H131</f>
        <v>0</v>
      </c>
      <c r="U131" s="257">
        <v>0</v>
      </c>
      <c r="V131" s="257">
        <f>U131*H131</f>
        <v>0</v>
      </c>
      <c r="W131" s="257">
        <v>0</v>
      </c>
      <c r="X131" s="258">
        <f>W131*H131</f>
        <v>0</v>
      </c>
      <c r="Y131" s="38"/>
      <c r="Z131" s="38"/>
      <c r="AA131" s="38"/>
      <c r="AB131" s="38"/>
      <c r="AC131" s="38"/>
      <c r="AD131" s="38"/>
      <c r="AE131" s="38"/>
      <c r="AR131" s="259" t="s">
        <v>182</v>
      </c>
      <c r="AT131" s="259" t="s">
        <v>466</v>
      </c>
      <c r="AU131" s="259" t="s">
        <v>85</v>
      </c>
      <c r="AY131" s="17" t="s">
        <v>163</v>
      </c>
      <c r="BE131" s="260">
        <f>IF(O131="základná",K131,0)</f>
        <v>0</v>
      </c>
      <c r="BF131" s="260">
        <f>IF(O131="znížená",K131,0)</f>
        <v>0</v>
      </c>
      <c r="BG131" s="260">
        <f>IF(O131="zákl. prenesená",K131,0)</f>
        <v>0</v>
      </c>
      <c r="BH131" s="260">
        <f>IF(O131="zníž. prenesená",K131,0)</f>
        <v>0</v>
      </c>
      <c r="BI131" s="260">
        <f>IF(O131="nulová",K131,0)</f>
        <v>0</v>
      </c>
      <c r="BJ131" s="17" t="s">
        <v>137</v>
      </c>
      <c r="BK131" s="261">
        <f>ROUND(P131*H131,3)</f>
        <v>0</v>
      </c>
      <c r="BL131" s="17" t="s">
        <v>169</v>
      </c>
      <c r="BM131" s="259" t="s">
        <v>169</v>
      </c>
    </row>
    <row r="132" s="2" customFormat="1" ht="24.15" customHeight="1">
      <c r="A132" s="38"/>
      <c r="B132" s="39"/>
      <c r="C132" s="247" t="s">
        <v>176</v>
      </c>
      <c r="D132" s="247" t="s">
        <v>165</v>
      </c>
      <c r="E132" s="248" t="s">
        <v>1368</v>
      </c>
      <c r="F132" s="249" t="s">
        <v>1369</v>
      </c>
      <c r="G132" s="250" t="s">
        <v>520</v>
      </c>
      <c r="H132" s="251">
        <v>90</v>
      </c>
      <c r="I132" s="252"/>
      <c r="J132" s="252"/>
      <c r="K132" s="251">
        <f>ROUND(P132*H132,3)</f>
        <v>0</v>
      </c>
      <c r="L132" s="253"/>
      <c r="M132" s="44"/>
      <c r="N132" s="254" t="s">
        <v>1</v>
      </c>
      <c r="O132" s="255" t="s">
        <v>41</v>
      </c>
      <c r="P132" s="256">
        <f>I132+J132</f>
        <v>0</v>
      </c>
      <c r="Q132" s="256">
        <f>ROUND(I132*H132,3)</f>
        <v>0</v>
      </c>
      <c r="R132" s="256">
        <f>ROUND(J132*H132,3)</f>
        <v>0</v>
      </c>
      <c r="S132" s="97"/>
      <c r="T132" s="257">
        <f>S132*H132</f>
        <v>0</v>
      </c>
      <c r="U132" s="257">
        <v>0</v>
      </c>
      <c r="V132" s="257">
        <f>U132*H132</f>
        <v>0</v>
      </c>
      <c r="W132" s="257">
        <v>0</v>
      </c>
      <c r="X132" s="258">
        <f>W132*H132</f>
        <v>0</v>
      </c>
      <c r="Y132" s="38"/>
      <c r="Z132" s="38"/>
      <c r="AA132" s="38"/>
      <c r="AB132" s="38"/>
      <c r="AC132" s="38"/>
      <c r="AD132" s="38"/>
      <c r="AE132" s="38"/>
      <c r="AR132" s="259" t="s">
        <v>169</v>
      </c>
      <c r="AT132" s="259" t="s">
        <v>165</v>
      </c>
      <c r="AU132" s="259" t="s">
        <v>85</v>
      </c>
      <c r="AY132" s="17" t="s">
        <v>163</v>
      </c>
      <c r="BE132" s="260">
        <f>IF(O132="základná",K132,0)</f>
        <v>0</v>
      </c>
      <c r="BF132" s="260">
        <f>IF(O132="znížená",K132,0)</f>
        <v>0</v>
      </c>
      <c r="BG132" s="260">
        <f>IF(O132="zákl. prenesená",K132,0)</f>
        <v>0</v>
      </c>
      <c r="BH132" s="260">
        <f>IF(O132="zníž. prenesená",K132,0)</f>
        <v>0</v>
      </c>
      <c r="BI132" s="260">
        <f>IF(O132="nulová",K132,0)</f>
        <v>0</v>
      </c>
      <c r="BJ132" s="17" t="s">
        <v>137</v>
      </c>
      <c r="BK132" s="261">
        <f>ROUND(P132*H132,3)</f>
        <v>0</v>
      </c>
      <c r="BL132" s="17" t="s">
        <v>169</v>
      </c>
      <c r="BM132" s="259" t="s">
        <v>179</v>
      </c>
    </row>
    <row r="133" s="2" customFormat="1" ht="21.75" customHeight="1">
      <c r="A133" s="38"/>
      <c r="B133" s="39"/>
      <c r="C133" s="295" t="s">
        <v>169</v>
      </c>
      <c r="D133" s="295" t="s">
        <v>466</v>
      </c>
      <c r="E133" s="296" t="s">
        <v>1370</v>
      </c>
      <c r="F133" s="297" t="s">
        <v>1371</v>
      </c>
      <c r="G133" s="298" t="s">
        <v>520</v>
      </c>
      <c r="H133" s="299">
        <v>90</v>
      </c>
      <c r="I133" s="300"/>
      <c r="J133" s="301"/>
      <c r="K133" s="299">
        <f>ROUND(P133*H133,3)</f>
        <v>0</v>
      </c>
      <c r="L133" s="301"/>
      <c r="M133" s="302"/>
      <c r="N133" s="303" t="s">
        <v>1</v>
      </c>
      <c r="O133" s="255" t="s">
        <v>41</v>
      </c>
      <c r="P133" s="256">
        <f>I133+J133</f>
        <v>0</v>
      </c>
      <c r="Q133" s="256">
        <f>ROUND(I133*H133,3)</f>
        <v>0</v>
      </c>
      <c r="R133" s="256">
        <f>ROUND(J133*H133,3)</f>
        <v>0</v>
      </c>
      <c r="S133" s="97"/>
      <c r="T133" s="257">
        <f>S133*H133</f>
        <v>0</v>
      </c>
      <c r="U133" s="257">
        <v>0</v>
      </c>
      <c r="V133" s="257">
        <f>U133*H133</f>
        <v>0</v>
      </c>
      <c r="W133" s="257">
        <v>0</v>
      </c>
      <c r="X133" s="258">
        <f>W133*H133</f>
        <v>0</v>
      </c>
      <c r="Y133" s="38"/>
      <c r="Z133" s="38"/>
      <c r="AA133" s="38"/>
      <c r="AB133" s="38"/>
      <c r="AC133" s="38"/>
      <c r="AD133" s="38"/>
      <c r="AE133" s="38"/>
      <c r="AR133" s="259" t="s">
        <v>182</v>
      </c>
      <c r="AT133" s="259" t="s">
        <v>466</v>
      </c>
      <c r="AU133" s="259" t="s">
        <v>85</v>
      </c>
      <c r="AY133" s="17" t="s">
        <v>163</v>
      </c>
      <c r="BE133" s="260">
        <f>IF(O133="základná",K133,0)</f>
        <v>0</v>
      </c>
      <c r="BF133" s="260">
        <f>IF(O133="znížená",K133,0)</f>
        <v>0</v>
      </c>
      <c r="BG133" s="260">
        <f>IF(O133="zákl. prenesená",K133,0)</f>
        <v>0</v>
      </c>
      <c r="BH133" s="260">
        <f>IF(O133="zníž. prenesená",K133,0)</f>
        <v>0</v>
      </c>
      <c r="BI133" s="260">
        <f>IF(O133="nulová",K133,0)</f>
        <v>0</v>
      </c>
      <c r="BJ133" s="17" t="s">
        <v>137</v>
      </c>
      <c r="BK133" s="261">
        <f>ROUND(P133*H133,3)</f>
        <v>0</v>
      </c>
      <c r="BL133" s="17" t="s">
        <v>169</v>
      </c>
      <c r="BM133" s="259" t="s">
        <v>182</v>
      </c>
    </row>
    <row r="134" s="2" customFormat="1" ht="16.5" customHeight="1">
      <c r="A134" s="38"/>
      <c r="B134" s="39"/>
      <c r="C134" s="295" t="s">
        <v>183</v>
      </c>
      <c r="D134" s="295" t="s">
        <v>466</v>
      </c>
      <c r="E134" s="296" t="s">
        <v>1372</v>
      </c>
      <c r="F134" s="297" t="s">
        <v>1373</v>
      </c>
      <c r="G134" s="298" t="s">
        <v>234</v>
      </c>
      <c r="H134" s="299">
        <v>27</v>
      </c>
      <c r="I134" s="300"/>
      <c r="J134" s="301"/>
      <c r="K134" s="299">
        <f>ROUND(P134*H134,3)</f>
        <v>0</v>
      </c>
      <c r="L134" s="301"/>
      <c r="M134" s="302"/>
      <c r="N134" s="303" t="s">
        <v>1</v>
      </c>
      <c r="O134" s="255" t="s">
        <v>41</v>
      </c>
      <c r="P134" s="256">
        <f>I134+J134</f>
        <v>0</v>
      </c>
      <c r="Q134" s="256">
        <f>ROUND(I134*H134,3)</f>
        <v>0</v>
      </c>
      <c r="R134" s="256">
        <f>ROUND(J134*H134,3)</f>
        <v>0</v>
      </c>
      <c r="S134" s="97"/>
      <c r="T134" s="257">
        <f>S134*H134</f>
        <v>0</v>
      </c>
      <c r="U134" s="257">
        <v>0</v>
      </c>
      <c r="V134" s="257">
        <f>U134*H134</f>
        <v>0</v>
      </c>
      <c r="W134" s="257">
        <v>0</v>
      </c>
      <c r="X134" s="258">
        <f>W134*H134</f>
        <v>0</v>
      </c>
      <c r="Y134" s="38"/>
      <c r="Z134" s="38"/>
      <c r="AA134" s="38"/>
      <c r="AB134" s="38"/>
      <c r="AC134" s="38"/>
      <c r="AD134" s="38"/>
      <c r="AE134" s="38"/>
      <c r="AR134" s="259" t="s">
        <v>182</v>
      </c>
      <c r="AT134" s="259" t="s">
        <v>466</v>
      </c>
      <c r="AU134" s="259" t="s">
        <v>85</v>
      </c>
      <c r="AY134" s="17" t="s">
        <v>163</v>
      </c>
      <c r="BE134" s="260">
        <f>IF(O134="základná",K134,0)</f>
        <v>0</v>
      </c>
      <c r="BF134" s="260">
        <f>IF(O134="znížená",K134,0)</f>
        <v>0</v>
      </c>
      <c r="BG134" s="260">
        <f>IF(O134="zákl. prenesená",K134,0)</f>
        <v>0</v>
      </c>
      <c r="BH134" s="260">
        <f>IF(O134="zníž. prenesená",K134,0)</f>
        <v>0</v>
      </c>
      <c r="BI134" s="260">
        <f>IF(O134="nulová",K134,0)</f>
        <v>0</v>
      </c>
      <c r="BJ134" s="17" t="s">
        <v>137</v>
      </c>
      <c r="BK134" s="261">
        <f>ROUND(P134*H134,3)</f>
        <v>0</v>
      </c>
      <c r="BL134" s="17" t="s">
        <v>169</v>
      </c>
      <c r="BM134" s="259" t="s">
        <v>186</v>
      </c>
    </row>
    <row r="135" s="2" customFormat="1" ht="24.15" customHeight="1">
      <c r="A135" s="38"/>
      <c r="B135" s="39"/>
      <c r="C135" s="295" t="s">
        <v>179</v>
      </c>
      <c r="D135" s="295" t="s">
        <v>466</v>
      </c>
      <c r="E135" s="296" t="s">
        <v>1374</v>
      </c>
      <c r="F135" s="297" t="s">
        <v>1375</v>
      </c>
      <c r="G135" s="298" t="s">
        <v>710</v>
      </c>
      <c r="H135" s="299">
        <v>12.15</v>
      </c>
      <c r="I135" s="300"/>
      <c r="J135" s="301"/>
      <c r="K135" s="299">
        <f>ROUND(P135*H135,3)</f>
        <v>0</v>
      </c>
      <c r="L135" s="301"/>
      <c r="M135" s="302"/>
      <c r="N135" s="303" t="s">
        <v>1</v>
      </c>
      <c r="O135" s="255" t="s">
        <v>41</v>
      </c>
      <c r="P135" s="256">
        <f>I135+J135</f>
        <v>0</v>
      </c>
      <c r="Q135" s="256">
        <f>ROUND(I135*H135,3)</f>
        <v>0</v>
      </c>
      <c r="R135" s="256">
        <f>ROUND(J135*H135,3)</f>
        <v>0</v>
      </c>
      <c r="S135" s="97"/>
      <c r="T135" s="257">
        <f>S135*H135</f>
        <v>0</v>
      </c>
      <c r="U135" s="257">
        <v>0</v>
      </c>
      <c r="V135" s="257">
        <f>U135*H135</f>
        <v>0</v>
      </c>
      <c r="W135" s="257">
        <v>0</v>
      </c>
      <c r="X135" s="258">
        <f>W135*H135</f>
        <v>0</v>
      </c>
      <c r="Y135" s="38"/>
      <c r="Z135" s="38"/>
      <c r="AA135" s="38"/>
      <c r="AB135" s="38"/>
      <c r="AC135" s="38"/>
      <c r="AD135" s="38"/>
      <c r="AE135" s="38"/>
      <c r="AR135" s="259" t="s">
        <v>182</v>
      </c>
      <c r="AT135" s="259" t="s">
        <v>466</v>
      </c>
      <c r="AU135" s="259" t="s">
        <v>85</v>
      </c>
      <c r="AY135" s="17" t="s">
        <v>163</v>
      </c>
      <c r="BE135" s="260">
        <f>IF(O135="základná",K135,0)</f>
        <v>0</v>
      </c>
      <c r="BF135" s="260">
        <f>IF(O135="znížená",K135,0)</f>
        <v>0</v>
      </c>
      <c r="BG135" s="260">
        <f>IF(O135="zákl. prenesená",K135,0)</f>
        <v>0</v>
      </c>
      <c r="BH135" s="260">
        <f>IF(O135="zníž. prenesená",K135,0)</f>
        <v>0</v>
      </c>
      <c r="BI135" s="260">
        <f>IF(O135="nulová",K135,0)</f>
        <v>0</v>
      </c>
      <c r="BJ135" s="17" t="s">
        <v>137</v>
      </c>
      <c r="BK135" s="261">
        <f>ROUND(P135*H135,3)</f>
        <v>0</v>
      </c>
      <c r="BL135" s="17" t="s">
        <v>169</v>
      </c>
      <c r="BM135" s="259" t="s">
        <v>196</v>
      </c>
    </row>
    <row r="136" s="2" customFormat="1" ht="16.5" customHeight="1">
      <c r="A136" s="38"/>
      <c r="B136" s="39"/>
      <c r="C136" s="247" t="s">
        <v>199</v>
      </c>
      <c r="D136" s="247" t="s">
        <v>165</v>
      </c>
      <c r="E136" s="248" t="s">
        <v>1376</v>
      </c>
      <c r="F136" s="249" t="s">
        <v>1377</v>
      </c>
      <c r="G136" s="250" t="s">
        <v>234</v>
      </c>
      <c r="H136" s="251">
        <v>4</v>
      </c>
      <c r="I136" s="252"/>
      <c r="J136" s="252"/>
      <c r="K136" s="251">
        <f>ROUND(P136*H136,3)</f>
        <v>0</v>
      </c>
      <c r="L136" s="253"/>
      <c r="M136" s="44"/>
      <c r="N136" s="254" t="s">
        <v>1</v>
      </c>
      <c r="O136" s="255" t="s">
        <v>41</v>
      </c>
      <c r="P136" s="256">
        <f>I136+J136</f>
        <v>0</v>
      </c>
      <c r="Q136" s="256">
        <f>ROUND(I136*H136,3)</f>
        <v>0</v>
      </c>
      <c r="R136" s="256">
        <f>ROUND(J136*H136,3)</f>
        <v>0</v>
      </c>
      <c r="S136" s="97"/>
      <c r="T136" s="257">
        <f>S136*H136</f>
        <v>0</v>
      </c>
      <c r="U136" s="257">
        <v>0</v>
      </c>
      <c r="V136" s="257">
        <f>U136*H136</f>
        <v>0</v>
      </c>
      <c r="W136" s="257">
        <v>0</v>
      </c>
      <c r="X136" s="258">
        <f>W136*H136</f>
        <v>0</v>
      </c>
      <c r="Y136" s="38"/>
      <c r="Z136" s="38"/>
      <c r="AA136" s="38"/>
      <c r="AB136" s="38"/>
      <c r="AC136" s="38"/>
      <c r="AD136" s="38"/>
      <c r="AE136" s="38"/>
      <c r="AR136" s="259" t="s">
        <v>169</v>
      </c>
      <c r="AT136" s="259" t="s">
        <v>165</v>
      </c>
      <c r="AU136" s="259" t="s">
        <v>85</v>
      </c>
      <c r="AY136" s="17" t="s">
        <v>163</v>
      </c>
      <c r="BE136" s="260">
        <f>IF(O136="základná",K136,0)</f>
        <v>0</v>
      </c>
      <c r="BF136" s="260">
        <f>IF(O136="znížená",K136,0)</f>
        <v>0</v>
      </c>
      <c r="BG136" s="260">
        <f>IF(O136="zákl. prenesená",K136,0)</f>
        <v>0</v>
      </c>
      <c r="BH136" s="260">
        <f>IF(O136="zníž. prenesená",K136,0)</f>
        <v>0</v>
      </c>
      <c r="BI136" s="260">
        <f>IF(O136="nulová",K136,0)</f>
        <v>0</v>
      </c>
      <c r="BJ136" s="17" t="s">
        <v>137</v>
      </c>
      <c r="BK136" s="261">
        <f>ROUND(P136*H136,3)</f>
        <v>0</v>
      </c>
      <c r="BL136" s="17" t="s">
        <v>169</v>
      </c>
      <c r="BM136" s="259" t="s">
        <v>202</v>
      </c>
    </row>
    <row r="137" s="2" customFormat="1" ht="24.15" customHeight="1">
      <c r="A137" s="38"/>
      <c r="B137" s="39"/>
      <c r="C137" s="295" t="s">
        <v>182</v>
      </c>
      <c r="D137" s="295" t="s">
        <v>466</v>
      </c>
      <c r="E137" s="296" t="s">
        <v>1378</v>
      </c>
      <c r="F137" s="297" t="s">
        <v>1379</v>
      </c>
      <c r="G137" s="298" t="s">
        <v>234</v>
      </c>
      <c r="H137" s="299">
        <v>4</v>
      </c>
      <c r="I137" s="300"/>
      <c r="J137" s="301"/>
      <c r="K137" s="299">
        <f>ROUND(P137*H137,3)</f>
        <v>0</v>
      </c>
      <c r="L137" s="301"/>
      <c r="M137" s="302"/>
      <c r="N137" s="303" t="s">
        <v>1</v>
      </c>
      <c r="O137" s="255" t="s">
        <v>41</v>
      </c>
      <c r="P137" s="256">
        <f>I137+J137</f>
        <v>0</v>
      </c>
      <c r="Q137" s="256">
        <f>ROUND(I137*H137,3)</f>
        <v>0</v>
      </c>
      <c r="R137" s="256">
        <f>ROUND(J137*H137,3)</f>
        <v>0</v>
      </c>
      <c r="S137" s="97"/>
      <c r="T137" s="257">
        <f>S137*H137</f>
        <v>0</v>
      </c>
      <c r="U137" s="257">
        <v>0</v>
      </c>
      <c r="V137" s="257">
        <f>U137*H137</f>
        <v>0</v>
      </c>
      <c r="W137" s="257">
        <v>0</v>
      </c>
      <c r="X137" s="258">
        <f>W137*H137</f>
        <v>0</v>
      </c>
      <c r="Y137" s="38"/>
      <c r="Z137" s="38"/>
      <c r="AA137" s="38"/>
      <c r="AB137" s="38"/>
      <c r="AC137" s="38"/>
      <c r="AD137" s="38"/>
      <c r="AE137" s="38"/>
      <c r="AR137" s="259" t="s">
        <v>182</v>
      </c>
      <c r="AT137" s="259" t="s">
        <v>466</v>
      </c>
      <c r="AU137" s="259" t="s">
        <v>85</v>
      </c>
      <c r="AY137" s="17" t="s">
        <v>163</v>
      </c>
      <c r="BE137" s="260">
        <f>IF(O137="základná",K137,0)</f>
        <v>0</v>
      </c>
      <c r="BF137" s="260">
        <f>IF(O137="znížená",K137,0)</f>
        <v>0</v>
      </c>
      <c r="BG137" s="260">
        <f>IF(O137="zákl. prenesená",K137,0)</f>
        <v>0</v>
      </c>
      <c r="BH137" s="260">
        <f>IF(O137="zníž. prenesená",K137,0)</f>
        <v>0</v>
      </c>
      <c r="BI137" s="260">
        <f>IF(O137="nulová",K137,0)</f>
        <v>0</v>
      </c>
      <c r="BJ137" s="17" t="s">
        <v>137</v>
      </c>
      <c r="BK137" s="261">
        <f>ROUND(P137*H137,3)</f>
        <v>0</v>
      </c>
      <c r="BL137" s="17" t="s">
        <v>169</v>
      </c>
      <c r="BM137" s="259" t="s">
        <v>206</v>
      </c>
    </row>
    <row r="138" s="2" customFormat="1" ht="24.15" customHeight="1">
      <c r="A138" s="38"/>
      <c r="B138" s="39"/>
      <c r="C138" s="247" t="s">
        <v>210</v>
      </c>
      <c r="D138" s="247" t="s">
        <v>165</v>
      </c>
      <c r="E138" s="248" t="s">
        <v>1380</v>
      </c>
      <c r="F138" s="249" t="s">
        <v>1381</v>
      </c>
      <c r="G138" s="250" t="s">
        <v>234</v>
      </c>
      <c r="H138" s="251">
        <v>4</v>
      </c>
      <c r="I138" s="252"/>
      <c r="J138" s="252"/>
      <c r="K138" s="251">
        <f>ROUND(P138*H138,3)</f>
        <v>0</v>
      </c>
      <c r="L138" s="253"/>
      <c r="M138" s="44"/>
      <c r="N138" s="254" t="s">
        <v>1</v>
      </c>
      <c r="O138" s="255" t="s">
        <v>41</v>
      </c>
      <c r="P138" s="256">
        <f>I138+J138</f>
        <v>0</v>
      </c>
      <c r="Q138" s="256">
        <f>ROUND(I138*H138,3)</f>
        <v>0</v>
      </c>
      <c r="R138" s="256">
        <f>ROUND(J138*H138,3)</f>
        <v>0</v>
      </c>
      <c r="S138" s="97"/>
      <c r="T138" s="257">
        <f>S138*H138</f>
        <v>0</v>
      </c>
      <c r="U138" s="257">
        <v>0</v>
      </c>
      <c r="V138" s="257">
        <f>U138*H138</f>
        <v>0</v>
      </c>
      <c r="W138" s="257">
        <v>0</v>
      </c>
      <c r="X138" s="258">
        <f>W138*H138</f>
        <v>0</v>
      </c>
      <c r="Y138" s="38"/>
      <c r="Z138" s="38"/>
      <c r="AA138" s="38"/>
      <c r="AB138" s="38"/>
      <c r="AC138" s="38"/>
      <c r="AD138" s="38"/>
      <c r="AE138" s="38"/>
      <c r="AR138" s="259" t="s">
        <v>169</v>
      </c>
      <c r="AT138" s="259" t="s">
        <v>165</v>
      </c>
      <c r="AU138" s="259" t="s">
        <v>85</v>
      </c>
      <c r="AY138" s="17" t="s">
        <v>163</v>
      </c>
      <c r="BE138" s="260">
        <f>IF(O138="základná",K138,0)</f>
        <v>0</v>
      </c>
      <c r="BF138" s="260">
        <f>IF(O138="znížená",K138,0)</f>
        <v>0</v>
      </c>
      <c r="BG138" s="260">
        <f>IF(O138="zákl. prenesená",K138,0)</f>
        <v>0</v>
      </c>
      <c r="BH138" s="260">
        <f>IF(O138="zníž. prenesená",K138,0)</f>
        <v>0</v>
      </c>
      <c r="BI138" s="260">
        <f>IF(O138="nulová",K138,0)</f>
        <v>0</v>
      </c>
      <c r="BJ138" s="17" t="s">
        <v>137</v>
      </c>
      <c r="BK138" s="261">
        <f>ROUND(P138*H138,3)</f>
        <v>0</v>
      </c>
      <c r="BL138" s="17" t="s">
        <v>169</v>
      </c>
      <c r="BM138" s="259" t="s">
        <v>214</v>
      </c>
    </row>
    <row r="139" s="2" customFormat="1" ht="33" customHeight="1">
      <c r="A139" s="38"/>
      <c r="B139" s="39"/>
      <c r="C139" s="295" t="s">
        <v>186</v>
      </c>
      <c r="D139" s="295" t="s">
        <v>466</v>
      </c>
      <c r="E139" s="296" t="s">
        <v>1382</v>
      </c>
      <c r="F139" s="297" t="s">
        <v>1383</v>
      </c>
      <c r="G139" s="298" t="s">
        <v>234</v>
      </c>
      <c r="H139" s="299">
        <v>4</v>
      </c>
      <c r="I139" s="300"/>
      <c r="J139" s="301"/>
      <c r="K139" s="299">
        <f>ROUND(P139*H139,3)</f>
        <v>0</v>
      </c>
      <c r="L139" s="301"/>
      <c r="M139" s="302"/>
      <c r="N139" s="303" t="s">
        <v>1</v>
      </c>
      <c r="O139" s="255" t="s">
        <v>41</v>
      </c>
      <c r="P139" s="256">
        <f>I139+J139</f>
        <v>0</v>
      </c>
      <c r="Q139" s="256">
        <f>ROUND(I139*H139,3)</f>
        <v>0</v>
      </c>
      <c r="R139" s="256">
        <f>ROUND(J139*H139,3)</f>
        <v>0</v>
      </c>
      <c r="S139" s="97"/>
      <c r="T139" s="257">
        <f>S139*H139</f>
        <v>0</v>
      </c>
      <c r="U139" s="257">
        <v>0</v>
      </c>
      <c r="V139" s="257">
        <f>U139*H139</f>
        <v>0</v>
      </c>
      <c r="W139" s="257">
        <v>0</v>
      </c>
      <c r="X139" s="258">
        <f>W139*H139</f>
        <v>0</v>
      </c>
      <c r="Y139" s="38"/>
      <c r="Z139" s="38"/>
      <c r="AA139" s="38"/>
      <c r="AB139" s="38"/>
      <c r="AC139" s="38"/>
      <c r="AD139" s="38"/>
      <c r="AE139" s="38"/>
      <c r="AR139" s="259" t="s">
        <v>182</v>
      </c>
      <c r="AT139" s="259" t="s">
        <v>466</v>
      </c>
      <c r="AU139" s="259" t="s">
        <v>85</v>
      </c>
      <c r="AY139" s="17" t="s">
        <v>163</v>
      </c>
      <c r="BE139" s="260">
        <f>IF(O139="základná",K139,0)</f>
        <v>0</v>
      </c>
      <c r="BF139" s="260">
        <f>IF(O139="znížená",K139,0)</f>
        <v>0</v>
      </c>
      <c r="BG139" s="260">
        <f>IF(O139="zákl. prenesená",K139,0)</f>
        <v>0</v>
      </c>
      <c r="BH139" s="260">
        <f>IF(O139="zníž. prenesená",K139,0)</f>
        <v>0</v>
      </c>
      <c r="BI139" s="260">
        <f>IF(O139="nulová",K139,0)</f>
        <v>0</v>
      </c>
      <c r="BJ139" s="17" t="s">
        <v>137</v>
      </c>
      <c r="BK139" s="261">
        <f>ROUND(P139*H139,3)</f>
        <v>0</v>
      </c>
      <c r="BL139" s="17" t="s">
        <v>169</v>
      </c>
      <c r="BM139" s="259" t="s">
        <v>218</v>
      </c>
    </row>
    <row r="140" s="2" customFormat="1" ht="24.15" customHeight="1">
      <c r="A140" s="38"/>
      <c r="B140" s="39"/>
      <c r="C140" s="247" t="s">
        <v>221</v>
      </c>
      <c r="D140" s="247" t="s">
        <v>165</v>
      </c>
      <c r="E140" s="248" t="s">
        <v>1384</v>
      </c>
      <c r="F140" s="249" t="s">
        <v>1385</v>
      </c>
      <c r="G140" s="250" t="s">
        <v>234</v>
      </c>
      <c r="H140" s="251">
        <v>210</v>
      </c>
      <c r="I140" s="252"/>
      <c r="J140" s="252"/>
      <c r="K140" s="251">
        <f>ROUND(P140*H140,3)</f>
        <v>0</v>
      </c>
      <c r="L140" s="253"/>
      <c r="M140" s="44"/>
      <c r="N140" s="254" t="s">
        <v>1</v>
      </c>
      <c r="O140" s="255" t="s">
        <v>41</v>
      </c>
      <c r="P140" s="256">
        <f>I140+J140</f>
        <v>0</v>
      </c>
      <c r="Q140" s="256">
        <f>ROUND(I140*H140,3)</f>
        <v>0</v>
      </c>
      <c r="R140" s="256">
        <f>ROUND(J140*H140,3)</f>
        <v>0</v>
      </c>
      <c r="S140" s="97"/>
      <c r="T140" s="257">
        <f>S140*H140</f>
        <v>0</v>
      </c>
      <c r="U140" s="257">
        <v>0</v>
      </c>
      <c r="V140" s="257">
        <f>U140*H140</f>
        <v>0</v>
      </c>
      <c r="W140" s="257">
        <v>0</v>
      </c>
      <c r="X140" s="258">
        <f>W140*H140</f>
        <v>0</v>
      </c>
      <c r="Y140" s="38"/>
      <c r="Z140" s="38"/>
      <c r="AA140" s="38"/>
      <c r="AB140" s="38"/>
      <c r="AC140" s="38"/>
      <c r="AD140" s="38"/>
      <c r="AE140" s="38"/>
      <c r="AR140" s="259" t="s">
        <v>169</v>
      </c>
      <c r="AT140" s="259" t="s">
        <v>165</v>
      </c>
      <c r="AU140" s="259" t="s">
        <v>85</v>
      </c>
      <c r="AY140" s="17" t="s">
        <v>163</v>
      </c>
      <c r="BE140" s="260">
        <f>IF(O140="základná",K140,0)</f>
        <v>0</v>
      </c>
      <c r="BF140" s="260">
        <f>IF(O140="znížená",K140,0)</f>
        <v>0</v>
      </c>
      <c r="BG140" s="260">
        <f>IF(O140="zákl. prenesená",K140,0)</f>
        <v>0</v>
      </c>
      <c r="BH140" s="260">
        <f>IF(O140="zníž. prenesená",K140,0)</f>
        <v>0</v>
      </c>
      <c r="BI140" s="260">
        <f>IF(O140="nulová",K140,0)</f>
        <v>0</v>
      </c>
      <c r="BJ140" s="17" t="s">
        <v>137</v>
      </c>
      <c r="BK140" s="261">
        <f>ROUND(P140*H140,3)</f>
        <v>0</v>
      </c>
      <c r="BL140" s="17" t="s">
        <v>169</v>
      </c>
      <c r="BM140" s="259" t="s">
        <v>224</v>
      </c>
    </row>
    <row r="141" s="2" customFormat="1" ht="24.15" customHeight="1">
      <c r="A141" s="38"/>
      <c r="B141" s="39"/>
      <c r="C141" s="295" t="s">
        <v>196</v>
      </c>
      <c r="D141" s="295" t="s">
        <v>466</v>
      </c>
      <c r="E141" s="296" t="s">
        <v>1386</v>
      </c>
      <c r="F141" s="297" t="s">
        <v>1387</v>
      </c>
      <c r="G141" s="298" t="s">
        <v>234</v>
      </c>
      <c r="H141" s="299">
        <v>210</v>
      </c>
      <c r="I141" s="300"/>
      <c r="J141" s="301"/>
      <c r="K141" s="299">
        <f>ROUND(P141*H141,3)</f>
        <v>0</v>
      </c>
      <c r="L141" s="301"/>
      <c r="M141" s="302"/>
      <c r="N141" s="303" t="s">
        <v>1</v>
      </c>
      <c r="O141" s="255" t="s">
        <v>41</v>
      </c>
      <c r="P141" s="256">
        <f>I141+J141</f>
        <v>0</v>
      </c>
      <c r="Q141" s="256">
        <f>ROUND(I141*H141,3)</f>
        <v>0</v>
      </c>
      <c r="R141" s="256">
        <f>ROUND(J141*H141,3)</f>
        <v>0</v>
      </c>
      <c r="S141" s="97"/>
      <c r="T141" s="257">
        <f>S141*H141</f>
        <v>0</v>
      </c>
      <c r="U141" s="257">
        <v>0</v>
      </c>
      <c r="V141" s="257">
        <f>U141*H141</f>
        <v>0</v>
      </c>
      <c r="W141" s="257">
        <v>0</v>
      </c>
      <c r="X141" s="258">
        <f>W141*H141</f>
        <v>0</v>
      </c>
      <c r="Y141" s="38"/>
      <c r="Z141" s="38"/>
      <c r="AA141" s="38"/>
      <c r="AB141" s="38"/>
      <c r="AC141" s="38"/>
      <c r="AD141" s="38"/>
      <c r="AE141" s="38"/>
      <c r="AR141" s="259" t="s">
        <v>182</v>
      </c>
      <c r="AT141" s="259" t="s">
        <v>466</v>
      </c>
      <c r="AU141" s="259" t="s">
        <v>85</v>
      </c>
      <c r="AY141" s="17" t="s">
        <v>163</v>
      </c>
      <c r="BE141" s="260">
        <f>IF(O141="základná",K141,0)</f>
        <v>0</v>
      </c>
      <c r="BF141" s="260">
        <f>IF(O141="znížená",K141,0)</f>
        <v>0</v>
      </c>
      <c r="BG141" s="260">
        <f>IF(O141="zákl. prenesená",K141,0)</f>
        <v>0</v>
      </c>
      <c r="BH141" s="260">
        <f>IF(O141="zníž. prenesená",K141,0)</f>
        <v>0</v>
      </c>
      <c r="BI141" s="260">
        <f>IF(O141="nulová",K141,0)</f>
        <v>0</v>
      </c>
      <c r="BJ141" s="17" t="s">
        <v>137</v>
      </c>
      <c r="BK141" s="261">
        <f>ROUND(P141*H141,3)</f>
        <v>0</v>
      </c>
      <c r="BL141" s="17" t="s">
        <v>169</v>
      </c>
      <c r="BM141" s="259" t="s">
        <v>229</v>
      </c>
    </row>
    <row r="142" s="2" customFormat="1" ht="16.5" customHeight="1">
      <c r="A142" s="38"/>
      <c r="B142" s="39"/>
      <c r="C142" s="247" t="s">
        <v>231</v>
      </c>
      <c r="D142" s="247" t="s">
        <v>165</v>
      </c>
      <c r="E142" s="248" t="s">
        <v>1388</v>
      </c>
      <c r="F142" s="249" t="s">
        <v>1389</v>
      </c>
      <c r="G142" s="250" t="s">
        <v>234</v>
      </c>
      <c r="H142" s="251">
        <v>55</v>
      </c>
      <c r="I142" s="252"/>
      <c r="J142" s="252"/>
      <c r="K142" s="251">
        <f>ROUND(P142*H142,3)</f>
        <v>0</v>
      </c>
      <c r="L142" s="253"/>
      <c r="M142" s="44"/>
      <c r="N142" s="254" t="s">
        <v>1</v>
      </c>
      <c r="O142" s="255" t="s">
        <v>41</v>
      </c>
      <c r="P142" s="256">
        <f>I142+J142</f>
        <v>0</v>
      </c>
      <c r="Q142" s="256">
        <f>ROUND(I142*H142,3)</f>
        <v>0</v>
      </c>
      <c r="R142" s="256">
        <f>ROUND(J142*H142,3)</f>
        <v>0</v>
      </c>
      <c r="S142" s="97"/>
      <c r="T142" s="257">
        <f>S142*H142</f>
        <v>0</v>
      </c>
      <c r="U142" s="257">
        <v>0</v>
      </c>
      <c r="V142" s="257">
        <f>U142*H142</f>
        <v>0</v>
      </c>
      <c r="W142" s="257">
        <v>0</v>
      </c>
      <c r="X142" s="258">
        <f>W142*H142</f>
        <v>0</v>
      </c>
      <c r="Y142" s="38"/>
      <c r="Z142" s="38"/>
      <c r="AA142" s="38"/>
      <c r="AB142" s="38"/>
      <c r="AC142" s="38"/>
      <c r="AD142" s="38"/>
      <c r="AE142" s="38"/>
      <c r="AR142" s="259" t="s">
        <v>169</v>
      </c>
      <c r="AT142" s="259" t="s">
        <v>165</v>
      </c>
      <c r="AU142" s="259" t="s">
        <v>85</v>
      </c>
      <c r="AY142" s="17" t="s">
        <v>163</v>
      </c>
      <c r="BE142" s="260">
        <f>IF(O142="základná",K142,0)</f>
        <v>0</v>
      </c>
      <c r="BF142" s="260">
        <f>IF(O142="znížená",K142,0)</f>
        <v>0</v>
      </c>
      <c r="BG142" s="260">
        <f>IF(O142="zákl. prenesená",K142,0)</f>
        <v>0</v>
      </c>
      <c r="BH142" s="260">
        <f>IF(O142="zníž. prenesená",K142,0)</f>
        <v>0</v>
      </c>
      <c r="BI142" s="260">
        <f>IF(O142="nulová",K142,0)</f>
        <v>0</v>
      </c>
      <c r="BJ142" s="17" t="s">
        <v>137</v>
      </c>
      <c r="BK142" s="261">
        <f>ROUND(P142*H142,3)</f>
        <v>0</v>
      </c>
      <c r="BL142" s="17" t="s">
        <v>169</v>
      </c>
      <c r="BM142" s="259" t="s">
        <v>235</v>
      </c>
    </row>
    <row r="143" s="2" customFormat="1" ht="24.15" customHeight="1">
      <c r="A143" s="38"/>
      <c r="B143" s="39"/>
      <c r="C143" s="295" t="s">
        <v>202</v>
      </c>
      <c r="D143" s="295" t="s">
        <v>466</v>
      </c>
      <c r="E143" s="296" t="s">
        <v>1390</v>
      </c>
      <c r="F143" s="297" t="s">
        <v>1391</v>
      </c>
      <c r="G143" s="298" t="s">
        <v>234</v>
      </c>
      <c r="H143" s="299">
        <v>55</v>
      </c>
      <c r="I143" s="300"/>
      <c r="J143" s="301"/>
      <c r="K143" s="299">
        <f>ROUND(P143*H143,3)</f>
        <v>0</v>
      </c>
      <c r="L143" s="301"/>
      <c r="M143" s="302"/>
      <c r="N143" s="303" t="s">
        <v>1</v>
      </c>
      <c r="O143" s="255" t="s">
        <v>41</v>
      </c>
      <c r="P143" s="256">
        <f>I143+J143</f>
        <v>0</v>
      </c>
      <c r="Q143" s="256">
        <f>ROUND(I143*H143,3)</f>
        <v>0</v>
      </c>
      <c r="R143" s="256">
        <f>ROUND(J143*H143,3)</f>
        <v>0</v>
      </c>
      <c r="S143" s="97"/>
      <c r="T143" s="257">
        <f>S143*H143</f>
        <v>0</v>
      </c>
      <c r="U143" s="257">
        <v>0</v>
      </c>
      <c r="V143" s="257">
        <f>U143*H143</f>
        <v>0</v>
      </c>
      <c r="W143" s="257">
        <v>0</v>
      </c>
      <c r="X143" s="258">
        <f>W143*H143</f>
        <v>0</v>
      </c>
      <c r="Y143" s="38"/>
      <c r="Z143" s="38"/>
      <c r="AA143" s="38"/>
      <c r="AB143" s="38"/>
      <c r="AC143" s="38"/>
      <c r="AD143" s="38"/>
      <c r="AE143" s="38"/>
      <c r="AR143" s="259" t="s">
        <v>182</v>
      </c>
      <c r="AT143" s="259" t="s">
        <v>466</v>
      </c>
      <c r="AU143" s="259" t="s">
        <v>85</v>
      </c>
      <c r="AY143" s="17" t="s">
        <v>163</v>
      </c>
      <c r="BE143" s="260">
        <f>IF(O143="základná",K143,0)</f>
        <v>0</v>
      </c>
      <c r="BF143" s="260">
        <f>IF(O143="znížená",K143,0)</f>
        <v>0</v>
      </c>
      <c r="BG143" s="260">
        <f>IF(O143="zákl. prenesená",K143,0)</f>
        <v>0</v>
      </c>
      <c r="BH143" s="260">
        <f>IF(O143="zníž. prenesená",K143,0)</f>
        <v>0</v>
      </c>
      <c r="BI143" s="260">
        <f>IF(O143="nulová",K143,0)</f>
        <v>0</v>
      </c>
      <c r="BJ143" s="17" t="s">
        <v>137</v>
      </c>
      <c r="BK143" s="261">
        <f>ROUND(P143*H143,3)</f>
        <v>0</v>
      </c>
      <c r="BL143" s="17" t="s">
        <v>169</v>
      </c>
      <c r="BM143" s="259" t="s">
        <v>239</v>
      </c>
    </row>
    <row r="144" s="2" customFormat="1" ht="16.5" customHeight="1">
      <c r="A144" s="38"/>
      <c r="B144" s="39"/>
      <c r="C144" s="247" t="s">
        <v>241</v>
      </c>
      <c r="D144" s="247" t="s">
        <v>165</v>
      </c>
      <c r="E144" s="248" t="s">
        <v>1392</v>
      </c>
      <c r="F144" s="249" t="s">
        <v>1393</v>
      </c>
      <c r="G144" s="250" t="s">
        <v>234</v>
      </c>
      <c r="H144" s="251">
        <v>9</v>
      </c>
      <c r="I144" s="252"/>
      <c r="J144" s="252"/>
      <c r="K144" s="251">
        <f>ROUND(P144*H144,3)</f>
        <v>0</v>
      </c>
      <c r="L144" s="253"/>
      <c r="M144" s="44"/>
      <c r="N144" s="254" t="s">
        <v>1</v>
      </c>
      <c r="O144" s="255" t="s">
        <v>41</v>
      </c>
      <c r="P144" s="256">
        <f>I144+J144</f>
        <v>0</v>
      </c>
      <c r="Q144" s="256">
        <f>ROUND(I144*H144,3)</f>
        <v>0</v>
      </c>
      <c r="R144" s="256">
        <f>ROUND(J144*H144,3)</f>
        <v>0</v>
      </c>
      <c r="S144" s="97"/>
      <c r="T144" s="257">
        <f>S144*H144</f>
        <v>0</v>
      </c>
      <c r="U144" s="257">
        <v>0</v>
      </c>
      <c r="V144" s="257">
        <f>U144*H144</f>
        <v>0</v>
      </c>
      <c r="W144" s="257">
        <v>0</v>
      </c>
      <c r="X144" s="258">
        <f>W144*H144</f>
        <v>0</v>
      </c>
      <c r="Y144" s="38"/>
      <c r="Z144" s="38"/>
      <c r="AA144" s="38"/>
      <c r="AB144" s="38"/>
      <c r="AC144" s="38"/>
      <c r="AD144" s="38"/>
      <c r="AE144" s="38"/>
      <c r="AR144" s="259" t="s">
        <v>169</v>
      </c>
      <c r="AT144" s="259" t="s">
        <v>165</v>
      </c>
      <c r="AU144" s="259" t="s">
        <v>85</v>
      </c>
      <c r="AY144" s="17" t="s">
        <v>163</v>
      </c>
      <c r="BE144" s="260">
        <f>IF(O144="základná",K144,0)</f>
        <v>0</v>
      </c>
      <c r="BF144" s="260">
        <f>IF(O144="znížená",K144,0)</f>
        <v>0</v>
      </c>
      <c r="BG144" s="260">
        <f>IF(O144="zákl. prenesená",K144,0)</f>
        <v>0</v>
      </c>
      <c r="BH144" s="260">
        <f>IF(O144="zníž. prenesená",K144,0)</f>
        <v>0</v>
      </c>
      <c r="BI144" s="260">
        <f>IF(O144="nulová",K144,0)</f>
        <v>0</v>
      </c>
      <c r="BJ144" s="17" t="s">
        <v>137</v>
      </c>
      <c r="BK144" s="261">
        <f>ROUND(P144*H144,3)</f>
        <v>0</v>
      </c>
      <c r="BL144" s="17" t="s">
        <v>169</v>
      </c>
      <c r="BM144" s="259" t="s">
        <v>244</v>
      </c>
    </row>
    <row r="145" s="2" customFormat="1" ht="16.5" customHeight="1">
      <c r="A145" s="38"/>
      <c r="B145" s="39"/>
      <c r="C145" s="295" t="s">
        <v>206</v>
      </c>
      <c r="D145" s="295" t="s">
        <v>466</v>
      </c>
      <c r="E145" s="296" t="s">
        <v>1394</v>
      </c>
      <c r="F145" s="297" t="s">
        <v>1395</v>
      </c>
      <c r="G145" s="298" t="s">
        <v>234</v>
      </c>
      <c r="H145" s="299">
        <v>9</v>
      </c>
      <c r="I145" s="300"/>
      <c r="J145" s="301"/>
      <c r="K145" s="299">
        <f>ROUND(P145*H145,3)</f>
        <v>0</v>
      </c>
      <c r="L145" s="301"/>
      <c r="M145" s="302"/>
      <c r="N145" s="303" t="s">
        <v>1</v>
      </c>
      <c r="O145" s="255" t="s">
        <v>41</v>
      </c>
      <c r="P145" s="256">
        <f>I145+J145</f>
        <v>0</v>
      </c>
      <c r="Q145" s="256">
        <f>ROUND(I145*H145,3)</f>
        <v>0</v>
      </c>
      <c r="R145" s="256">
        <f>ROUND(J145*H145,3)</f>
        <v>0</v>
      </c>
      <c r="S145" s="97"/>
      <c r="T145" s="257">
        <f>S145*H145</f>
        <v>0</v>
      </c>
      <c r="U145" s="257">
        <v>0</v>
      </c>
      <c r="V145" s="257">
        <f>U145*H145</f>
        <v>0</v>
      </c>
      <c r="W145" s="257">
        <v>0</v>
      </c>
      <c r="X145" s="258">
        <f>W145*H145</f>
        <v>0</v>
      </c>
      <c r="Y145" s="38"/>
      <c r="Z145" s="38"/>
      <c r="AA145" s="38"/>
      <c r="AB145" s="38"/>
      <c r="AC145" s="38"/>
      <c r="AD145" s="38"/>
      <c r="AE145" s="38"/>
      <c r="AR145" s="259" t="s">
        <v>182</v>
      </c>
      <c r="AT145" s="259" t="s">
        <v>466</v>
      </c>
      <c r="AU145" s="259" t="s">
        <v>85</v>
      </c>
      <c r="AY145" s="17" t="s">
        <v>163</v>
      </c>
      <c r="BE145" s="260">
        <f>IF(O145="základná",K145,0)</f>
        <v>0</v>
      </c>
      <c r="BF145" s="260">
        <f>IF(O145="znížená",K145,0)</f>
        <v>0</v>
      </c>
      <c r="BG145" s="260">
        <f>IF(O145="zákl. prenesená",K145,0)</f>
        <v>0</v>
      </c>
      <c r="BH145" s="260">
        <f>IF(O145="zníž. prenesená",K145,0)</f>
        <v>0</v>
      </c>
      <c r="BI145" s="260">
        <f>IF(O145="nulová",K145,0)</f>
        <v>0</v>
      </c>
      <c r="BJ145" s="17" t="s">
        <v>137</v>
      </c>
      <c r="BK145" s="261">
        <f>ROUND(P145*H145,3)</f>
        <v>0</v>
      </c>
      <c r="BL145" s="17" t="s">
        <v>169</v>
      </c>
      <c r="BM145" s="259" t="s">
        <v>247</v>
      </c>
    </row>
    <row r="146" s="2" customFormat="1" ht="16.5" customHeight="1">
      <c r="A146" s="38"/>
      <c r="B146" s="39"/>
      <c r="C146" s="247" t="s">
        <v>248</v>
      </c>
      <c r="D146" s="247" t="s">
        <v>165</v>
      </c>
      <c r="E146" s="248" t="s">
        <v>1396</v>
      </c>
      <c r="F146" s="249" t="s">
        <v>1397</v>
      </c>
      <c r="G146" s="250" t="s">
        <v>234</v>
      </c>
      <c r="H146" s="251">
        <v>9</v>
      </c>
      <c r="I146" s="252"/>
      <c r="J146" s="252"/>
      <c r="K146" s="251">
        <f>ROUND(P146*H146,3)</f>
        <v>0</v>
      </c>
      <c r="L146" s="253"/>
      <c r="M146" s="44"/>
      <c r="N146" s="254" t="s">
        <v>1</v>
      </c>
      <c r="O146" s="255" t="s">
        <v>41</v>
      </c>
      <c r="P146" s="256">
        <f>I146+J146</f>
        <v>0</v>
      </c>
      <c r="Q146" s="256">
        <f>ROUND(I146*H146,3)</f>
        <v>0</v>
      </c>
      <c r="R146" s="256">
        <f>ROUND(J146*H146,3)</f>
        <v>0</v>
      </c>
      <c r="S146" s="97"/>
      <c r="T146" s="257">
        <f>S146*H146</f>
        <v>0</v>
      </c>
      <c r="U146" s="257">
        <v>0</v>
      </c>
      <c r="V146" s="257">
        <f>U146*H146</f>
        <v>0</v>
      </c>
      <c r="W146" s="257">
        <v>0</v>
      </c>
      <c r="X146" s="258">
        <f>W146*H146</f>
        <v>0</v>
      </c>
      <c r="Y146" s="38"/>
      <c r="Z146" s="38"/>
      <c r="AA146" s="38"/>
      <c r="AB146" s="38"/>
      <c r="AC146" s="38"/>
      <c r="AD146" s="38"/>
      <c r="AE146" s="38"/>
      <c r="AR146" s="259" t="s">
        <v>169</v>
      </c>
      <c r="AT146" s="259" t="s">
        <v>165</v>
      </c>
      <c r="AU146" s="259" t="s">
        <v>85</v>
      </c>
      <c r="AY146" s="17" t="s">
        <v>163</v>
      </c>
      <c r="BE146" s="260">
        <f>IF(O146="základná",K146,0)</f>
        <v>0</v>
      </c>
      <c r="BF146" s="260">
        <f>IF(O146="znížená",K146,0)</f>
        <v>0</v>
      </c>
      <c r="BG146" s="260">
        <f>IF(O146="zákl. prenesená",K146,0)</f>
        <v>0</v>
      </c>
      <c r="BH146" s="260">
        <f>IF(O146="zníž. prenesená",K146,0)</f>
        <v>0</v>
      </c>
      <c r="BI146" s="260">
        <f>IF(O146="nulová",K146,0)</f>
        <v>0</v>
      </c>
      <c r="BJ146" s="17" t="s">
        <v>137</v>
      </c>
      <c r="BK146" s="261">
        <f>ROUND(P146*H146,3)</f>
        <v>0</v>
      </c>
      <c r="BL146" s="17" t="s">
        <v>169</v>
      </c>
      <c r="BM146" s="259" t="s">
        <v>251</v>
      </c>
    </row>
    <row r="147" s="2" customFormat="1" ht="16.5" customHeight="1">
      <c r="A147" s="38"/>
      <c r="B147" s="39"/>
      <c r="C147" s="295" t="s">
        <v>214</v>
      </c>
      <c r="D147" s="295" t="s">
        <v>466</v>
      </c>
      <c r="E147" s="296" t="s">
        <v>1398</v>
      </c>
      <c r="F147" s="297" t="s">
        <v>1399</v>
      </c>
      <c r="G147" s="298" t="s">
        <v>234</v>
      </c>
      <c r="H147" s="299">
        <v>9</v>
      </c>
      <c r="I147" s="300"/>
      <c r="J147" s="301"/>
      <c r="K147" s="299">
        <f>ROUND(P147*H147,3)</f>
        <v>0</v>
      </c>
      <c r="L147" s="301"/>
      <c r="M147" s="302"/>
      <c r="N147" s="303" t="s">
        <v>1</v>
      </c>
      <c r="O147" s="255" t="s">
        <v>41</v>
      </c>
      <c r="P147" s="256">
        <f>I147+J147</f>
        <v>0</v>
      </c>
      <c r="Q147" s="256">
        <f>ROUND(I147*H147,3)</f>
        <v>0</v>
      </c>
      <c r="R147" s="256">
        <f>ROUND(J147*H147,3)</f>
        <v>0</v>
      </c>
      <c r="S147" s="97"/>
      <c r="T147" s="257">
        <f>S147*H147</f>
        <v>0</v>
      </c>
      <c r="U147" s="257">
        <v>0</v>
      </c>
      <c r="V147" s="257">
        <f>U147*H147</f>
        <v>0</v>
      </c>
      <c r="W147" s="257">
        <v>0</v>
      </c>
      <c r="X147" s="258">
        <f>W147*H147</f>
        <v>0</v>
      </c>
      <c r="Y147" s="38"/>
      <c r="Z147" s="38"/>
      <c r="AA147" s="38"/>
      <c r="AB147" s="38"/>
      <c r="AC147" s="38"/>
      <c r="AD147" s="38"/>
      <c r="AE147" s="38"/>
      <c r="AR147" s="259" t="s">
        <v>182</v>
      </c>
      <c r="AT147" s="259" t="s">
        <v>466</v>
      </c>
      <c r="AU147" s="259" t="s">
        <v>85</v>
      </c>
      <c r="AY147" s="17" t="s">
        <v>163</v>
      </c>
      <c r="BE147" s="260">
        <f>IF(O147="základná",K147,0)</f>
        <v>0</v>
      </c>
      <c r="BF147" s="260">
        <f>IF(O147="znížená",K147,0)</f>
        <v>0</v>
      </c>
      <c r="BG147" s="260">
        <f>IF(O147="zákl. prenesená",K147,0)</f>
        <v>0</v>
      </c>
      <c r="BH147" s="260">
        <f>IF(O147="zníž. prenesená",K147,0)</f>
        <v>0</v>
      </c>
      <c r="BI147" s="260">
        <f>IF(O147="nulová",K147,0)</f>
        <v>0</v>
      </c>
      <c r="BJ147" s="17" t="s">
        <v>137</v>
      </c>
      <c r="BK147" s="261">
        <f>ROUND(P147*H147,3)</f>
        <v>0</v>
      </c>
      <c r="BL147" s="17" t="s">
        <v>169</v>
      </c>
      <c r="BM147" s="259" t="s">
        <v>254</v>
      </c>
    </row>
    <row r="148" s="2" customFormat="1" ht="24.15" customHeight="1">
      <c r="A148" s="38"/>
      <c r="B148" s="39"/>
      <c r="C148" s="247" t="s">
        <v>255</v>
      </c>
      <c r="D148" s="247" t="s">
        <v>165</v>
      </c>
      <c r="E148" s="248" t="s">
        <v>1400</v>
      </c>
      <c r="F148" s="249" t="s">
        <v>1401</v>
      </c>
      <c r="G148" s="250" t="s">
        <v>520</v>
      </c>
      <c r="H148" s="251">
        <v>45</v>
      </c>
      <c r="I148" s="252"/>
      <c r="J148" s="252"/>
      <c r="K148" s="251">
        <f>ROUND(P148*H148,3)</f>
        <v>0</v>
      </c>
      <c r="L148" s="253"/>
      <c r="M148" s="44"/>
      <c r="N148" s="254" t="s">
        <v>1</v>
      </c>
      <c r="O148" s="255" t="s">
        <v>41</v>
      </c>
      <c r="P148" s="256">
        <f>I148+J148</f>
        <v>0</v>
      </c>
      <c r="Q148" s="256">
        <f>ROUND(I148*H148,3)</f>
        <v>0</v>
      </c>
      <c r="R148" s="256">
        <f>ROUND(J148*H148,3)</f>
        <v>0</v>
      </c>
      <c r="S148" s="97"/>
      <c r="T148" s="257">
        <f>S148*H148</f>
        <v>0</v>
      </c>
      <c r="U148" s="257">
        <v>0</v>
      </c>
      <c r="V148" s="257">
        <f>U148*H148</f>
        <v>0</v>
      </c>
      <c r="W148" s="257">
        <v>0</v>
      </c>
      <c r="X148" s="258">
        <f>W148*H148</f>
        <v>0</v>
      </c>
      <c r="Y148" s="38"/>
      <c r="Z148" s="38"/>
      <c r="AA148" s="38"/>
      <c r="AB148" s="38"/>
      <c r="AC148" s="38"/>
      <c r="AD148" s="38"/>
      <c r="AE148" s="38"/>
      <c r="AR148" s="259" t="s">
        <v>169</v>
      </c>
      <c r="AT148" s="259" t="s">
        <v>165</v>
      </c>
      <c r="AU148" s="259" t="s">
        <v>85</v>
      </c>
      <c r="AY148" s="17" t="s">
        <v>163</v>
      </c>
      <c r="BE148" s="260">
        <f>IF(O148="základná",K148,0)</f>
        <v>0</v>
      </c>
      <c r="BF148" s="260">
        <f>IF(O148="znížená",K148,0)</f>
        <v>0</v>
      </c>
      <c r="BG148" s="260">
        <f>IF(O148="zákl. prenesená",K148,0)</f>
        <v>0</v>
      </c>
      <c r="BH148" s="260">
        <f>IF(O148="zníž. prenesená",K148,0)</f>
        <v>0</v>
      </c>
      <c r="BI148" s="260">
        <f>IF(O148="nulová",K148,0)</f>
        <v>0</v>
      </c>
      <c r="BJ148" s="17" t="s">
        <v>137</v>
      </c>
      <c r="BK148" s="261">
        <f>ROUND(P148*H148,3)</f>
        <v>0</v>
      </c>
      <c r="BL148" s="17" t="s">
        <v>169</v>
      </c>
      <c r="BM148" s="259" t="s">
        <v>258</v>
      </c>
    </row>
    <row r="149" s="2" customFormat="1" ht="16.5" customHeight="1">
      <c r="A149" s="38"/>
      <c r="B149" s="39"/>
      <c r="C149" s="295" t="s">
        <v>218</v>
      </c>
      <c r="D149" s="295" t="s">
        <v>466</v>
      </c>
      <c r="E149" s="296" t="s">
        <v>1402</v>
      </c>
      <c r="F149" s="297" t="s">
        <v>1403</v>
      </c>
      <c r="G149" s="298" t="s">
        <v>710</v>
      </c>
      <c r="H149" s="299">
        <v>28.125</v>
      </c>
      <c r="I149" s="300"/>
      <c r="J149" s="301"/>
      <c r="K149" s="299">
        <f>ROUND(P149*H149,3)</f>
        <v>0</v>
      </c>
      <c r="L149" s="301"/>
      <c r="M149" s="302"/>
      <c r="N149" s="303" t="s">
        <v>1</v>
      </c>
      <c r="O149" s="255" t="s">
        <v>41</v>
      </c>
      <c r="P149" s="256">
        <f>I149+J149</f>
        <v>0</v>
      </c>
      <c r="Q149" s="256">
        <f>ROUND(I149*H149,3)</f>
        <v>0</v>
      </c>
      <c r="R149" s="256">
        <f>ROUND(J149*H149,3)</f>
        <v>0</v>
      </c>
      <c r="S149" s="97"/>
      <c r="T149" s="257">
        <f>S149*H149</f>
        <v>0</v>
      </c>
      <c r="U149" s="257">
        <v>0</v>
      </c>
      <c r="V149" s="257">
        <f>U149*H149</f>
        <v>0</v>
      </c>
      <c r="W149" s="257">
        <v>0</v>
      </c>
      <c r="X149" s="258">
        <f>W149*H149</f>
        <v>0</v>
      </c>
      <c r="Y149" s="38"/>
      <c r="Z149" s="38"/>
      <c r="AA149" s="38"/>
      <c r="AB149" s="38"/>
      <c r="AC149" s="38"/>
      <c r="AD149" s="38"/>
      <c r="AE149" s="38"/>
      <c r="AR149" s="259" t="s">
        <v>182</v>
      </c>
      <c r="AT149" s="259" t="s">
        <v>466</v>
      </c>
      <c r="AU149" s="259" t="s">
        <v>85</v>
      </c>
      <c r="AY149" s="17" t="s">
        <v>163</v>
      </c>
      <c r="BE149" s="260">
        <f>IF(O149="základná",K149,0)</f>
        <v>0</v>
      </c>
      <c r="BF149" s="260">
        <f>IF(O149="znížená",K149,0)</f>
        <v>0</v>
      </c>
      <c r="BG149" s="260">
        <f>IF(O149="zákl. prenesená",K149,0)</f>
        <v>0</v>
      </c>
      <c r="BH149" s="260">
        <f>IF(O149="zníž. prenesená",K149,0)</f>
        <v>0</v>
      </c>
      <c r="BI149" s="260">
        <f>IF(O149="nulová",K149,0)</f>
        <v>0</v>
      </c>
      <c r="BJ149" s="17" t="s">
        <v>137</v>
      </c>
      <c r="BK149" s="261">
        <f>ROUND(P149*H149,3)</f>
        <v>0</v>
      </c>
      <c r="BL149" s="17" t="s">
        <v>169</v>
      </c>
      <c r="BM149" s="259" t="s">
        <v>262</v>
      </c>
    </row>
    <row r="150" s="2" customFormat="1" ht="16.5" customHeight="1">
      <c r="A150" s="38"/>
      <c r="B150" s="39"/>
      <c r="C150" s="247" t="s">
        <v>264</v>
      </c>
      <c r="D150" s="247" t="s">
        <v>165</v>
      </c>
      <c r="E150" s="248" t="s">
        <v>1404</v>
      </c>
      <c r="F150" s="249" t="s">
        <v>1405</v>
      </c>
      <c r="G150" s="250" t="s">
        <v>234</v>
      </c>
      <c r="H150" s="251">
        <v>45</v>
      </c>
      <c r="I150" s="252"/>
      <c r="J150" s="252"/>
      <c r="K150" s="251">
        <f>ROUND(P150*H150,3)</f>
        <v>0</v>
      </c>
      <c r="L150" s="253"/>
      <c r="M150" s="44"/>
      <c r="N150" s="254" t="s">
        <v>1</v>
      </c>
      <c r="O150" s="255" t="s">
        <v>41</v>
      </c>
      <c r="P150" s="256">
        <f>I150+J150</f>
        <v>0</v>
      </c>
      <c r="Q150" s="256">
        <f>ROUND(I150*H150,3)</f>
        <v>0</v>
      </c>
      <c r="R150" s="256">
        <f>ROUND(J150*H150,3)</f>
        <v>0</v>
      </c>
      <c r="S150" s="97"/>
      <c r="T150" s="257">
        <f>S150*H150</f>
        <v>0</v>
      </c>
      <c r="U150" s="257">
        <v>0</v>
      </c>
      <c r="V150" s="257">
        <f>U150*H150</f>
        <v>0</v>
      </c>
      <c r="W150" s="257">
        <v>0</v>
      </c>
      <c r="X150" s="258">
        <f>W150*H150</f>
        <v>0</v>
      </c>
      <c r="Y150" s="38"/>
      <c r="Z150" s="38"/>
      <c r="AA150" s="38"/>
      <c r="AB150" s="38"/>
      <c r="AC150" s="38"/>
      <c r="AD150" s="38"/>
      <c r="AE150" s="38"/>
      <c r="AR150" s="259" t="s">
        <v>169</v>
      </c>
      <c r="AT150" s="259" t="s">
        <v>165</v>
      </c>
      <c r="AU150" s="259" t="s">
        <v>85</v>
      </c>
      <c r="AY150" s="17" t="s">
        <v>163</v>
      </c>
      <c r="BE150" s="260">
        <f>IF(O150="základná",K150,0)</f>
        <v>0</v>
      </c>
      <c r="BF150" s="260">
        <f>IF(O150="znížená",K150,0)</f>
        <v>0</v>
      </c>
      <c r="BG150" s="260">
        <f>IF(O150="zákl. prenesená",K150,0)</f>
        <v>0</v>
      </c>
      <c r="BH150" s="260">
        <f>IF(O150="zníž. prenesená",K150,0)</f>
        <v>0</v>
      </c>
      <c r="BI150" s="260">
        <f>IF(O150="nulová",K150,0)</f>
        <v>0</v>
      </c>
      <c r="BJ150" s="17" t="s">
        <v>137</v>
      </c>
      <c r="BK150" s="261">
        <f>ROUND(P150*H150,3)</f>
        <v>0</v>
      </c>
      <c r="BL150" s="17" t="s">
        <v>169</v>
      </c>
      <c r="BM150" s="259" t="s">
        <v>267</v>
      </c>
    </row>
    <row r="151" s="2" customFormat="1" ht="16.5" customHeight="1">
      <c r="A151" s="38"/>
      <c r="B151" s="39"/>
      <c r="C151" s="295" t="s">
        <v>224</v>
      </c>
      <c r="D151" s="295" t="s">
        <v>466</v>
      </c>
      <c r="E151" s="296" t="s">
        <v>1406</v>
      </c>
      <c r="F151" s="297" t="s">
        <v>1407</v>
      </c>
      <c r="G151" s="298" t="s">
        <v>234</v>
      </c>
      <c r="H151" s="299">
        <v>45</v>
      </c>
      <c r="I151" s="300"/>
      <c r="J151" s="301"/>
      <c r="K151" s="299">
        <f>ROUND(P151*H151,3)</f>
        <v>0</v>
      </c>
      <c r="L151" s="301"/>
      <c r="M151" s="302"/>
      <c r="N151" s="303" t="s">
        <v>1</v>
      </c>
      <c r="O151" s="255" t="s">
        <v>41</v>
      </c>
      <c r="P151" s="256">
        <f>I151+J151</f>
        <v>0</v>
      </c>
      <c r="Q151" s="256">
        <f>ROUND(I151*H151,3)</f>
        <v>0</v>
      </c>
      <c r="R151" s="256">
        <f>ROUND(J151*H151,3)</f>
        <v>0</v>
      </c>
      <c r="S151" s="97"/>
      <c r="T151" s="257">
        <f>S151*H151</f>
        <v>0</v>
      </c>
      <c r="U151" s="257">
        <v>0</v>
      </c>
      <c r="V151" s="257">
        <f>U151*H151</f>
        <v>0</v>
      </c>
      <c r="W151" s="257">
        <v>0</v>
      </c>
      <c r="X151" s="258">
        <f>W151*H151</f>
        <v>0</v>
      </c>
      <c r="Y151" s="38"/>
      <c r="Z151" s="38"/>
      <c r="AA151" s="38"/>
      <c r="AB151" s="38"/>
      <c r="AC151" s="38"/>
      <c r="AD151" s="38"/>
      <c r="AE151" s="38"/>
      <c r="AR151" s="259" t="s">
        <v>182</v>
      </c>
      <c r="AT151" s="259" t="s">
        <v>466</v>
      </c>
      <c r="AU151" s="259" t="s">
        <v>85</v>
      </c>
      <c r="AY151" s="17" t="s">
        <v>163</v>
      </c>
      <c r="BE151" s="260">
        <f>IF(O151="základná",K151,0)</f>
        <v>0</v>
      </c>
      <c r="BF151" s="260">
        <f>IF(O151="znížená",K151,0)</f>
        <v>0</v>
      </c>
      <c r="BG151" s="260">
        <f>IF(O151="zákl. prenesená",K151,0)</f>
        <v>0</v>
      </c>
      <c r="BH151" s="260">
        <f>IF(O151="zníž. prenesená",K151,0)</f>
        <v>0</v>
      </c>
      <c r="BI151" s="260">
        <f>IF(O151="nulová",K151,0)</f>
        <v>0</v>
      </c>
      <c r="BJ151" s="17" t="s">
        <v>137</v>
      </c>
      <c r="BK151" s="261">
        <f>ROUND(P151*H151,3)</f>
        <v>0</v>
      </c>
      <c r="BL151" s="17" t="s">
        <v>169</v>
      </c>
      <c r="BM151" s="259" t="s">
        <v>270</v>
      </c>
    </row>
    <row r="152" s="2" customFormat="1" ht="16.5" customHeight="1">
      <c r="A152" s="38"/>
      <c r="B152" s="39"/>
      <c r="C152" s="247" t="s">
        <v>8</v>
      </c>
      <c r="D152" s="247" t="s">
        <v>165</v>
      </c>
      <c r="E152" s="248" t="s">
        <v>1408</v>
      </c>
      <c r="F152" s="249" t="s">
        <v>1409</v>
      </c>
      <c r="G152" s="250" t="s">
        <v>234</v>
      </c>
      <c r="H152" s="251">
        <v>9</v>
      </c>
      <c r="I152" s="252"/>
      <c r="J152" s="252"/>
      <c r="K152" s="251">
        <f>ROUND(P152*H152,3)</f>
        <v>0</v>
      </c>
      <c r="L152" s="253"/>
      <c r="M152" s="44"/>
      <c r="N152" s="254" t="s">
        <v>1</v>
      </c>
      <c r="O152" s="255" t="s">
        <v>41</v>
      </c>
      <c r="P152" s="256">
        <f>I152+J152</f>
        <v>0</v>
      </c>
      <c r="Q152" s="256">
        <f>ROUND(I152*H152,3)</f>
        <v>0</v>
      </c>
      <c r="R152" s="256">
        <f>ROUND(J152*H152,3)</f>
        <v>0</v>
      </c>
      <c r="S152" s="97"/>
      <c r="T152" s="257">
        <f>S152*H152</f>
        <v>0</v>
      </c>
      <c r="U152" s="257">
        <v>0</v>
      </c>
      <c r="V152" s="257">
        <f>U152*H152</f>
        <v>0</v>
      </c>
      <c r="W152" s="257">
        <v>0</v>
      </c>
      <c r="X152" s="258">
        <f>W152*H152</f>
        <v>0</v>
      </c>
      <c r="Y152" s="38"/>
      <c r="Z152" s="38"/>
      <c r="AA152" s="38"/>
      <c r="AB152" s="38"/>
      <c r="AC152" s="38"/>
      <c r="AD152" s="38"/>
      <c r="AE152" s="38"/>
      <c r="AR152" s="259" t="s">
        <v>169</v>
      </c>
      <c r="AT152" s="259" t="s">
        <v>165</v>
      </c>
      <c r="AU152" s="259" t="s">
        <v>85</v>
      </c>
      <c r="AY152" s="17" t="s">
        <v>163</v>
      </c>
      <c r="BE152" s="260">
        <f>IF(O152="základná",K152,0)</f>
        <v>0</v>
      </c>
      <c r="BF152" s="260">
        <f>IF(O152="znížená",K152,0)</f>
        <v>0</v>
      </c>
      <c r="BG152" s="260">
        <f>IF(O152="zákl. prenesená",K152,0)</f>
        <v>0</v>
      </c>
      <c r="BH152" s="260">
        <f>IF(O152="zníž. prenesená",K152,0)</f>
        <v>0</v>
      </c>
      <c r="BI152" s="260">
        <f>IF(O152="nulová",K152,0)</f>
        <v>0</v>
      </c>
      <c r="BJ152" s="17" t="s">
        <v>137</v>
      </c>
      <c r="BK152" s="261">
        <f>ROUND(P152*H152,3)</f>
        <v>0</v>
      </c>
      <c r="BL152" s="17" t="s">
        <v>169</v>
      </c>
      <c r="BM152" s="259" t="s">
        <v>274</v>
      </c>
    </row>
    <row r="153" s="2" customFormat="1" ht="21.75" customHeight="1">
      <c r="A153" s="38"/>
      <c r="B153" s="39"/>
      <c r="C153" s="295" t="s">
        <v>229</v>
      </c>
      <c r="D153" s="295" t="s">
        <v>466</v>
      </c>
      <c r="E153" s="296" t="s">
        <v>1410</v>
      </c>
      <c r="F153" s="297" t="s">
        <v>1411</v>
      </c>
      <c r="G153" s="298" t="s">
        <v>234</v>
      </c>
      <c r="H153" s="299">
        <v>9</v>
      </c>
      <c r="I153" s="300"/>
      <c r="J153" s="301"/>
      <c r="K153" s="299">
        <f>ROUND(P153*H153,3)</f>
        <v>0</v>
      </c>
      <c r="L153" s="301"/>
      <c r="M153" s="302"/>
      <c r="N153" s="303" t="s">
        <v>1</v>
      </c>
      <c r="O153" s="255" t="s">
        <v>41</v>
      </c>
      <c r="P153" s="256">
        <f>I153+J153</f>
        <v>0</v>
      </c>
      <c r="Q153" s="256">
        <f>ROUND(I153*H153,3)</f>
        <v>0</v>
      </c>
      <c r="R153" s="256">
        <f>ROUND(J153*H153,3)</f>
        <v>0</v>
      </c>
      <c r="S153" s="97"/>
      <c r="T153" s="257">
        <f>S153*H153</f>
        <v>0</v>
      </c>
      <c r="U153" s="257">
        <v>0</v>
      </c>
      <c r="V153" s="257">
        <f>U153*H153</f>
        <v>0</v>
      </c>
      <c r="W153" s="257">
        <v>0</v>
      </c>
      <c r="X153" s="258">
        <f>W153*H153</f>
        <v>0</v>
      </c>
      <c r="Y153" s="38"/>
      <c r="Z153" s="38"/>
      <c r="AA153" s="38"/>
      <c r="AB153" s="38"/>
      <c r="AC153" s="38"/>
      <c r="AD153" s="38"/>
      <c r="AE153" s="38"/>
      <c r="AR153" s="259" t="s">
        <v>182</v>
      </c>
      <c r="AT153" s="259" t="s">
        <v>466</v>
      </c>
      <c r="AU153" s="259" t="s">
        <v>85</v>
      </c>
      <c r="AY153" s="17" t="s">
        <v>163</v>
      </c>
      <c r="BE153" s="260">
        <f>IF(O153="základná",K153,0)</f>
        <v>0</v>
      </c>
      <c r="BF153" s="260">
        <f>IF(O153="znížená",K153,0)</f>
        <v>0</v>
      </c>
      <c r="BG153" s="260">
        <f>IF(O153="zákl. prenesená",K153,0)</f>
        <v>0</v>
      </c>
      <c r="BH153" s="260">
        <f>IF(O153="zníž. prenesená",K153,0)</f>
        <v>0</v>
      </c>
      <c r="BI153" s="260">
        <f>IF(O153="nulová",K153,0)</f>
        <v>0</v>
      </c>
      <c r="BJ153" s="17" t="s">
        <v>137</v>
      </c>
      <c r="BK153" s="261">
        <f>ROUND(P153*H153,3)</f>
        <v>0</v>
      </c>
      <c r="BL153" s="17" t="s">
        <v>169</v>
      </c>
      <c r="BM153" s="259" t="s">
        <v>280</v>
      </c>
    </row>
    <row r="154" s="2" customFormat="1" ht="16.5" customHeight="1">
      <c r="A154" s="38"/>
      <c r="B154" s="39"/>
      <c r="C154" s="247" t="s">
        <v>283</v>
      </c>
      <c r="D154" s="247" t="s">
        <v>165</v>
      </c>
      <c r="E154" s="248" t="s">
        <v>1412</v>
      </c>
      <c r="F154" s="249" t="s">
        <v>1413</v>
      </c>
      <c r="G154" s="250" t="s">
        <v>520</v>
      </c>
      <c r="H154" s="251">
        <v>9</v>
      </c>
      <c r="I154" s="252"/>
      <c r="J154" s="252"/>
      <c r="K154" s="251">
        <f>ROUND(P154*H154,3)</f>
        <v>0</v>
      </c>
      <c r="L154" s="253"/>
      <c r="M154" s="44"/>
      <c r="N154" s="254" t="s">
        <v>1</v>
      </c>
      <c r="O154" s="255" t="s">
        <v>41</v>
      </c>
      <c r="P154" s="256">
        <f>I154+J154</f>
        <v>0</v>
      </c>
      <c r="Q154" s="256">
        <f>ROUND(I154*H154,3)</f>
        <v>0</v>
      </c>
      <c r="R154" s="256">
        <f>ROUND(J154*H154,3)</f>
        <v>0</v>
      </c>
      <c r="S154" s="97"/>
      <c r="T154" s="257">
        <f>S154*H154</f>
        <v>0</v>
      </c>
      <c r="U154" s="257">
        <v>0</v>
      </c>
      <c r="V154" s="257">
        <f>U154*H154</f>
        <v>0</v>
      </c>
      <c r="W154" s="257">
        <v>0</v>
      </c>
      <c r="X154" s="258">
        <f>W154*H154</f>
        <v>0</v>
      </c>
      <c r="Y154" s="38"/>
      <c r="Z154" s="38"/>
      <c r="AA154" s="38"/>
      <c r="AB154" s="38"/>
      <c r="AC154" s="38"/>
      <c r="AD154" s="38"/>
      <c r="AE154" s="38"/>
      <c r="AR154" s="259" t="s">
        <v>169</v>
      </c>
      <c r="AT154" s="259" t="s">
        <v>165</v>
      </c>
      <c r="AU154" s="259" t="s">
        <v>85</v>
      </c>
      <c r="AY154" s="17" t="s">
        <v>163</v>
      </c>
      <c r="BE154" s="260">
        <f>IF(O154="základná",K154,0)</f>
        <v>0</v>
      </c>
      <c r="BF154" s="260">
        <f>IF(O154="znížená",K154,0)</f>
        <v>0</v>
      </c>
      <c r="BG154" s="260">
        <f>IF(O154="zákl. prenesená",K154,0)</f>
        <v>0</v>
      </c>
      <c r="BH154" s="260">
        <f>IF(O154="zníž. prenesená",K154,0)</f>
        <v>0</v>
      </c>
      <c r="BI154" s="260">
        <f>IF(O154="nulová",K154,0)</f>
        <v>0</v>
      </c>
      <c r="BJ154" s="17" t="s">
        <v>137</v>
      </c>
      <c r="BK154" s="261">
        <f>ROUND(P154*H154,3)</f>
        <v>0</v>
      </c>
      <c r="BL154" s="17" t="s">
        <v>169</v>
      </c>
      <c r="BM154" s="259" t="s">
        <v>286</v>
      </c>
    </row>
    <row r="155" s="2" customFormat="1" ht="16.5" customHeight="1">
      <c r="A155" s="38"/>
      <c r="B155" s="39"/>
      <c r="C155" s="295" t="s">
        <v>235</v>
      </c>
      <c r="D155" s="295" t="s">
        <v>466</v>
      </c>
      <c r="E155" s="296" t="s">
        <v>1414</v>
      </c>
      <c r="F155" s="297" t="s">
        <v>1415</v>
      </c>
      <c r="G155" s="298" t="s">
        <v>234</v>
      </c>
      <c r="H155" s="299">
        <v>9</v>
      </c>
      <c r="I155" s="300"/>
      <c r="J155" s="301"/>
      <c r="K155" s="299">
        <f>ROUND(P155*H155,3)</f>
        <v>0</v>
      </c>
      <c r="L155" s="301"/>
      <c r="M155" s="302"/>
      <c r="N155" s="303" t="s">
        <v>1</v>
      </c>
      <c r="O155" s="255" t="s">
        <v>41</v>
      </c>
      <c r="P155" s="256">
        <f>I155+J155</f>
        <v>0</v>
      </c>
      <c r="Q155" s="256">
        <f>ROUND(I155*H155,3)</f>
        <v>0</v>
      </c>
      <c r="R155" s="256">
        <f>ROUND(J155*H155,3)</f>
        <v>0</v>
      </c>
      <c r="S155" s="97"/>
      <c r="T155" s="257">
        <f>S155*H155</f>
        <v>0</v>
      </c>
      <c r="U155" s="257">
        <v>0</v>
      </c>
      <c r="V155" s="257">
        <f>U155*H155</f>
        <v>0</v>
      </c>
      <c r="W155" s="257">
        <v>0</v>
      </c>
      <c r="X155" s="258">
        <f>W155*H155</f>
        <v>0</v>
      </c>
      <c r="Y155" s="38"/>
      <c r="Z155" s="38"/>
      <c r="AA155" s="38"/>
      <c r="AB155" s="38"/>
      <c r="AC155" s="38"/>
      <c r="AD155" s="38"/>
      <c r="AE155" s="38"/>
      <c r="AR155" s="259" t="s">
        <v>182</v>
      </c>
      <c r="AT155" s="259" t="s">
        <v>466</v>
      </c>
      <c r="AU155" s="259" t="s">
        <v>85</v>
      </c>
      <c r="AY155" s="17" t="s">
        <v>163</v>
      </c>
      <c r="BE155" s="260">
        <f>IF(O155="základná",K155,0)</f>
        <v>0</v>
      </c>
      <c r="BF155" s="260">
        <f>IF(O155="znížená",K155,0)</f>
        <v>0</v>
      </c>
      <c r="BG155" s="260">
        <f>IF(O155="zákl. prenesená",K155,0)</f>
        <v>0</v>
      </c>
      <c r="BH155" s="260">
        <f>IF(O155="zníž. prenesená",K155,0)</f>
        <v>0</v>
      </c>
      <c r="BI155" s="260">
        <f>IF(O155="nulová",K155,0)</f>
        <v>0</v>
      </c>
      <c r="BJ155" s="17" t="s">
        <v>137</v>
      </c>
      <c r="BK155" s="261">
        <f>ROUND(P155*H155,3)</f>
        <v>0</v>
      </c>
      <c r="BL155" s="17" t="s">
        <v>169</v>
      </c>
      <c r="BM155" s="259" t="s">
        <v>289</v>
      </c>
    </row>
    <row r="156" s="2" customFormat="1" ht="24.15" customHeight="1">
      <c r="A156" s="38"/>
      <c r="B156" s="39"/>
      <c r="C156" s="247" t="s">
        <v>292</v>
      </c>
      <c r="D156" s="247" t="s">
        <v>165</v>
      </c>
      <c r="E156" s="248" t="s">
        <v>1416</v>
      </c>
      <c r="F156" s="249" t="s">
        <v>1417</v>
      </c>
      <c r="G156" s="250" t="s">
        <v>234</v>
      </c>
      <c r="H156" s="251">
        <v>9</v>
      </c>
      <c r="I156" s="252"/>
      <c r="J156" s="252"/>
      <c r="K156" s="251">
        <f>ROUND(P156*H156,3)</f>
        <v>0</v>
      </c>
      <c r="L156" s="253"/>
      <c r="M156" s="44"/>
      <c r="N156" s="254" t="s">
        <v>1</v>
      </c>
      <c r="O156" s="255" t="s">
        <v>41</v>
      </c>
      <c r="P156" s="256">
        <f>I156+J156</f>
        <v>0</v>
      </c>
      <c r="Q156" s="256">
        <f>ROUND(I156*H156,3)</f>
        <v>0</v>
      </c>
      <c r="R156" s="256">
        <f>ROUND(J156*H156,3)</f>
        <v>0</v>
      </c>
      <c r="S156" s="97"/>
      <c r="T156" s="257">
        <f>S156*H156</f>
        <v>0</v>
      </c>
      <c r="U156" s="257">
        <v>0</v>
      </c>
      <c r="V156" s="257">
        <f>U156*H156</f>
        <v>0</v>
      </c>
      <c r="W156" s="257">
        <v>0</v>
      </c>
      <c r="X156" s="258">
        <f>W156*H156</f>
        <v>0</v>
      </c>
      <c r="Y156" s="38"/>
      <c r="Z156" s="38"/>
      <c r="AA156" s="38"/>
      <c r="AB156" s="38"/>
      <c r="AC156" s="38"/>
      <c r="AD156" s="38"/>
      <c r="AE156" s="38"/>
      <c r="AR156" s="259" t="s">
        <v>169</v>
      </c>
      <c r="AT156" s="259" t="s">
        <v>165</v>
      </c>
      <c r="AU156" s="259" t="s">
        <v>85</v>
      </c>
      <c r="AY156" s="17" t="s">
        <v>163</v>
      </c>
      <c r="BE156" s="260">
        <f>IF(O156="základná",K156,0)</f>
        <v>0</v>
      </c>
      <c r="BF156" s="260">
        <f>IF(O156="znížená",K156,0)</f>
        <v>0</v>
      </c>
      <c r="BG156" s="260">
        <f>IF(O156="zákl. prenesená",K156,0)</f>
        <v>0</v>
      </c>
      <c r="BH156" s="260">
        <f>IF(O156="zníž. prenesená",K156,0)</f>
        <v>0</v>
      </c>
      <c r="BI156" s="260">
        <f>IF(O156="nulová",K156,0)</f>
        <v>0</v>
      </c>
      <c r="BJ156" s="17" t="s">
        <v>137</v>
      </c>
      <c r="BK156" s="261">
        <f>ROUND(P156*H156,3)</f>
        <v>0</v>
      </c>
      <c r="BL156" s="17" t="s">
        <v>169</v>
      </c>
      <c r="BM156" s="259" t="s">
        <v>295</v>
      </c>
    </row>
    <row r="157" s="2" customFormat="1" ht="24.15" customHeight="1">
      <c r="A157" s="38"/>
      <c r="B157" s="39"/>
      <c r="C157" s="295" t="s">
        <v>239</v>
      </c>
      <c r="D157" s="295" t="s">
        <v>466</v>
      </c>
      <c r="E157" s="296" t="s">
        <v>1418</v>
      </c>
      <c r="F157" s="297" t="s">
        <v>1419</v>
      </c>
      <c r="G157" s="298" t="s">
        <v>234</v>
      </c>
      <c r="H157" s="299">
        <v>9</v>
      </c>
      <c r="I157" s="300"/>
      <c r="J157" s="301"/>
      <c r="K157" s="299">
        <f>ROUND(P157*H157,3)</f>
        <v>0</v>
      </c>
      <c r="L157" s="301"/>
      <c r="M157" s="302"/>
      <c r="N157" s="303" t="s">
        <v>1</v>
      </c>
      <c r="O157" s="255" t="s">
        <v>41</v>
      </c>
      <c r="P157" s="256">
        <f>I157+J157</f>
        <v>0</v>
      </c>
      <c r="Q157" s="256">
        <f>ROUND(I157*H157,3)</f>
        <v>0</v>
      </c>
      <c r="R157" s="256">
        <f>ROUND(J157*H157,3)</f>
        <v>0</v>
      </c>
      <c r="S157" s="97"/>
      <c r="T157" s="257">
        <f>S157*H157</f>
        <v>0</v>
      </c>
      <c r="U157" s="257">
        <v>0</v>
      </c>
      <c r="V157" s="257">
        <f>U157*H157</f>
        <v>0</v>
      </c>
      <c r="W157" s="257">
        <v>0</v>
      </c>
      <c r="X157" s="258">
        <f>W157*H157</f>
        <v>0</v>
      </c>
      <c r="Y157" s="38"/>
      <c r="Z157" s="38"/>
      <c r="AA157" s="38"/>
      <c r="AB157" s="38"/>
      <c r="AC157" s="38"/>
      <c r="AD157" s="38"/>
      <c r="AE157" s="38"/>
      <c r="AR157" s="259" t="s">
        <v>182</v>
      </c>
      <c r="AT157" s="259" t="s">
        <v>466</v>
      </c>
      <c r="AU157" s="259" t="s">
        <v>85</v>
      </c>
      <c r="AY157" s="17" t="s">
        <v>163</v>
      </c>
      <c r="BE157" s="260">
        <f>IF(O157="základná",K157,0)</f>
        <v>0</v>
      </c>
      <c r="BF157" s="260">
        <f>IF(O157="znížená",K157,0)</f>
        <v>0</v>
      </c>
      <c r="BG157" s="260">
        <f>IF(O157="zákl. prenesená",K157,0)</f>
        <v>0</v>
      </c>
      <c r="BH157" s="260">
        <f>IF(O157="zníž. prenesená",K157,0)</f>
        <v>0</v>
      </c>
      <c r="BI157" s="260">
        <f>IF(O157="nulová",K157,0)</f>
        <v>0</v>
      </c>
      <c r="BJ157" s="17" t="s">
        <v>137</v>
      </c>
      <c r="BK157" s="261">
        <f>ROUND(P157*H157,3)</f>
        <v>0</v>
      </c>
      <c r="BL157" s="17" t="s">
        <v>169</v>
      </c>
      <c r="BM157" s="259" t="s">
        <v>299</v>
      </c>
    </row>
    <row r="158" s="2" customFormat="1" ht="16.5" customHeight="1">
      <c r="A158" s="38"/>
      <c r="B158" s="39"/>
      <c r="C158" s="247" t="s">
        <v>301</v>
      </c>
      <c r="D158" s="247" t="s">
        <v>165</v>
      </c>
      <c r="E158" s="248" t="s">
        <v>1420</v>
      </c>
      <c r="F158" s="249" t="s">
        <v>1421</v>
      </c>
      <c r="G158" s="250" t="s">
        <v>234</v>
      </c>
      <c r="H158" s="251">
        <v>50</v>
      </c>
      <c r="I158" s="252"/>
      <c r="J158" s="252"/>
      <c r="K158" s="251">
        <f>ROUND(P158*H158,3)</f>
        <v>0</v>
      </c>
      <c r="L158" s="253"/>
      <c r="M158" s="44"/>
      <c r="N158" s="254" t="s">
        <v>1</v>
      </c>
      <c r="O158" s="255" t="s">
        <v>41</v>
      </c>
      <c r="P158" s="256">
        <f>I158+J158</f>
        <v>0</v>
      </c>
      <c r="Q158" s="256">
        <f>ROUND(I158*H158,3)</f>
        <v>0</v>
      </c>
      <c r="R158" s="256">
        <f>ROUND(J158*H158,3)</f>
        <v>0</v>
      </c>
      <c r="S158" s="97"/>
      <c r="T158" s="257">
        <f>S158*H158</f>
        <v>0</v>
      </c>
      <c r="U158" s="257">
        <v>0</v>
      </c>
      <c r="V158" s="257">
        <f>U158*H158</f>
        <v>0</v>
      </c>
      <c r="W158" s="257">
        <v>0</v>
      </c>
      <c r="X158" s="258">
        <f>W158*H158</f>
        <v>0</v>
      </c>
      <c r="Y158" s="38"/>
      <c r="Z158" s="38"/>
      <c r="AA158" s="38"/>
      <c r="AB158" s="38"/>
      <c r="AC158" s="38"/>
      <c r="AD158" s="38"/>
      <c r="AE158" s="38"/>
      <c r="AR158" s="259" t="s">
        <v>169</v>
      </c>
      <c r="AT158" s="259" t="s">
        <v>165</v>
      </c>
      <c r="AU158" s="259" t="s">
        <v>85</v>
      </c>
      <c r="AY158" s="17" t="s">
        <v>163</v>
      </c>
      <c r="BE158" s="260">
        <f>IF(O158="základná",K158,0)</f>
        <v>0</v>
      </c>
      <c r="BF158" s="260">
        <f>IF(O158="znížená",K158,0)</f>
        <v>0</v>
      </c>
      <c r="BG158" s="260">
        <f>IF(O158="zákl. prenesená",K158,0)</f>
        <v>0</v>
      </c>
      <c r="BH158" s="260">
        <f>IF(O158="zníž. prenesená",K158,0)</f>
        <v>0</v>
      </c>
      <c r="BI158" s="260">
        <f>IF(O158="nulová",K158,0)</f>
        <v>0</v>
      </c>
      <c r="BJ158" s="17" t="s">
        <v>137</v>
      </c>
      <c r="BK158" s="261">
        <f>ROUND(P158*H158,3)</f>
        <v>0</v>
      </c>
      <c r="BL158" s="17" t="s">
        <v>169</v>
      </c>
      <c r="BM158" s="259" t="s">
        <v>304</v>
      </c>
    </row>
    <row r="159" s="2" customFormat="1" ht="24.15" customHeight="1">
      <c r="A159" s="38"/>
      <c r="B159" s="39"/>
      <c r="C159" s="295" t="s">
        <v>244</v>
      </c>
      <c r="D159" s="295" t="s">
        <v>466</v>
      </c>
      <c r="E159" s="296" t="s">
        <v>1422</v>
      </c>
      <c r="F159" s="297" t="s">
        <v>1423</v>
      </c>
      <c r="G159" s="298" t="s">
        <v>234</v>
      </c>
      <c r="H159" s="299">
        <v>50</v>
      </c>
      <c r="I159" s="300"/>
      <c r="J159" s="301"/>
      <c r="K159" s="299">
        <f>ROUND(P159*H159,3)</f>
        <v>0</v>
      </c>
      <c r="L159" s="301"/>
      <c r="M159" s="302"/>
      <c r="N159" s="303" t="s">
        <v>1</v>
      </c>
      <c r="O159" s="255" t="s">
        <v>41</v>
      </c>
      <c r="P159" s="256">
        <f>I159+J159</f>
        <v>0</v>
      </c>
      <c r="Q159" s="256">
        <f>ROUND(I159*H159,3)</f>
        <v>0</v>
      </c>
      <c r="R159" s="256">
        <f>ROUND(J159*H159,3)</f>
        <v>0</v>
      </c>
      <c r="S159" s="97"/>
      <c r="T159" s="257">
        <f>S159*H159</f>
        <v>0</v>
      </c>
      <c r="U159" s="257">
        <v>0</v>
      </c>
      <c r="V159" s="257">
        <f>U159*H159</f>
        <v>0</v>
      </c>
      <c r="W159" s="257">
        <v>0</v>
      </c>
      <c r="X159" s="258">
        <f>W159*H159</f>
        <v>0</v>
      </c>
      <c r="Y159" s="38"/>
      <c r="Z159" s="38"/>
      <c r="AA159" s="38"/>
      <c r="AB159" s="38"/>
      <c r="AC159" s="38"/>
      <c r="AD159" s="38"/>
      <c r="AE159" s="38"/>
      <c r="AR159" s="259" t="s">
        <v>182</v>
      </c>
      <c r="AT159" s="259" t="s">
        <v>466</v>
      </c>
      <c r="AU159" s="259" t="s">
        <v>85</v>
      </c>
      <c r="AY159" s="17" t="s">
        <v>163</v>
      </c>
      <c r="BE159" s="260">
        <f>IF(O159="základná",K159,0)</f>
        <v>0</v>
      </c>
      <c r="BF159" s="260">
        <f>IF(O159="znížená",K159,0)</f>
        <v>0</v>
      </c>
      <c r="BG159" s="260">
        <f>IF(O159="zákl. prenesená",K159,0)</f>
        <v>0</v>
      </c>
      <c r="BH159" s="260">
        <f>IF(O159="zníž. prenesená",K159,0)</f>
        <v>0</v>
      </c>
      <c r="BI159" s="260">
        <f>IF(O159="nulová",K159,0)</f>
        <v>0</v>
      </c>
      <c r="BJ159" s="17" t="s">
        <v>137</v>
      </c>
      <c r="BK159" s="261">
        <f>ROUND(P159*H159,3)</f>
        <v>0</v>
      </c>
      <c r="BL159" s="17" t="s">
        <v>169</v>
      </c>
      <c r="BM159" s="259" t="s">
        <v>309</v>
      </c>
    </row>
    <row r="160" s="2" customFormat="1" ht="16.5" customHeight="1">
      <c r="A160" s="38"/>
      <c r="B160" s="39"/>
      <c r="C160" s="247" t="s">
        <v>320</v>
      </c>
      <c r="D160" s="247" t="s">
        <v>165</v>
      </c>
      <c r="E160" s="248" t="s">
        <v>1424</v>
      </c>
      <c r="F160" s="249" t="s">
        <v>1425</v>
      </c>
      <c r="G160" s="250" t="s">
        <v>234</v>
      </c>
      <c r="H160" s="251">
        <v>9</v>
      </c>
      <c r="I160" s="252"/>
      <c r="J160" s="252"/>
      <c r="K160" s="251">
        <f>ROUND(P160*H160,3)</f>
        <v>0</v>
      </c>
      <c r="L160" s="253"/>
      <c r="M160" s="44"/>
      <c r="N160" s="254" t="s">
        <v>1</v>
      </c>
      <c r="O160" s="255" t="s">
        <v>41</v>
      </c>
      <c r="P160" s="256">
        <f>I160+J160</f>
        <v>0</v>
      </c>
      <c r="Q160" s="256">
        <f>ROUND(I160*H160,3)</f>
        <v>0</v>
      </c>
      <c r="R160" s="256">
        <f>ROUND(J160*H160,3)</f>
        <v>0</v>
      </c>
      <c r="S160" s="97"/>
      <c r="T160" s="257">
        <f>S160*H160</f>
        <v>0</v>
      </c>
      <c r="U160" s="257">
        <v>0</v>
      </c>
      <c r="V160" s="257">
        <f>U160*H160</f>
        <v>0</v>
      </c>
      <c r="W160" s="257">
        <v>0</v>
      </c>
      <c r="X160" s="258">
        <f>W160*H160</f>
        <v>0</v>
      </c>
      <c r="Y160" s="38"/>
      <c r="Z160" s="38"/>
      <c r="AA160" s="38"/>
      <c r="AB160" s="38"/>
      <c r="AC160" s="38"/>
      <c r="AD160" s="38"/>
      <c r="AE160" s="38"/>
      <c r="AR160" s="259" t="s">
        <v>169</v>
      </c>
      <c r="AT160" s="259" t="s">
        <v>165</v>
      </c>
      <c r="AU160" s="259" t="s">
        <v>85</v>
      </c>
      <c r="AY160" s="17" t="s">
        <v>163</v>
      </c>
      <c r="BE160" s="260">
        <f>IF(O160="základná",K160,0)</f>
        <v>0</v>
      </c>
      <c r="BF160" s="260">
        <f>IF(O160="znížená",K160,0)</f>
        <v>0</v>
      </c>
      <c r="BG160" s="260">
        <f>IF(O160="zákl. prenesená",K160,0)</f>
        <v>0</v>
      </c>
      <c r="BH160" s="260">
        <f>IF(O160="zníž. prenesená",K160,0)</f>
        <v>0</v>
      </c>
      <c r="BI160" s="260">
        <f>IF(O160="nulová",K160,0)</f>
        <v>0</v>
      </c>
      <c r="BJ160" s="17" t="s">
        <v>137</v>
      </c>
      <c r="BK160" s="261">
        <f>ROUND(P160*H160,3)</f>
        <v>0</v>
      </c>
      <c r="BL160" s="17" t="s">
        <v>169</v>
      </c>
      <c r="BM160" s="259" t="s">
        <v>323</v>
      </c>
    </row>
    <row r="161" s="2" customFormat="1" ht="16.5" customHeight="1">
      <c r="A161" s="38"/>
      <c r="B161" s="39"/>
      <c r="C161" s="295" t="s">
        <v>247</v>
      </c>
      <c r="D161" s="295" t="s">
        <v>466</v>
      </c>
      <c r="E161" s="296" t="s">
        <v>1426</v>
      </c>
      <c r="F161" s="297" t="s">
        <v>1427</v>
      </c>
      <c r="G161" s="298" t="s">
        <v>234</v>
      </c>
      <c r="H161" s="299">
        <v>9</v>
      </c>
      <c r="I161" s="300"/>
      <c r="J161" s="301"/>
      <c r="K161" s="299">
        <f>ROUND(P161*H161,3)</f>
        <v>0</v>
      </c>
      <c r="L161" s="301"/>
      <c r="M161" s="302"/>
      <c r="N161" s="303" t="s">
        <v>1</v>
      </c>
      <c r="O161" s="255" t="s">
        <v>41</v>
      </c>
      <c r="P161" s="256">
        <f>I161+J161</f>
        <v>0</v>
      </c>
      <c r="Q161" s="256">
        <f>ROUND(I161*H161,3)</f>
        <v>0</v>
      </c>
      <c r="R161" s="256">
        <f>ROUND(J161*H161,3)</f>
        <v>0</v>
      </c>
      <c r="S161" s="97"/>
      <c r="T161" s="257">
        <f>S161*H161</f>
        <v>0</v>
      </c>
      <c r="U161" s="257">
        <v>0</v>
      </c>
      <c r="V161" s="257">
        <f>U161*H161</f>
        <v>0</v>
      </c>
      <c r="W161" s="257">
        <v>0</v>
      </c>
      <c r="X161" s="258">
        <f>W161*H161</f>
        <v>0</v>
      </c>
      <c r="Y161" s="38"/>
      <c r="Z161" s="38"/>
      <c r="AA161" s="38"/>
      <c r="AB161" s="38"/>
      <c r="AC161" s="38"/>
      <c r="AD161" s="38"/>
      <c r="AE161" s="38"/>
      <c r="AR161" s="259" t="s">
        <v>182</v>
      </c>
      <c r="AT161" s="259" t="s">
        <v>466</v>
      </c>
      <c r="AU161" s="259" t="s">
        <v>85</v>
      </c>
      <c r="AY161" s="17" t="s">
        <v>163</v>
      </c>
      <c r="BE161" s="260">
        <f>IF(O161="základná",K161,0)</f>
        <v>0</v>
      </c>
      <c r="BF161" s="260">
        <f>IF(O161="znížená",K161,0)</f>
        <v>0</v>
      </c>
      <c r="BG161" s="260">
        <f>IF(O161="zákl. prenesená",K161,0)</f>
        <v>0</v>
      </c>
      <c r="BH161" s="260">
        <f>IF(O161="zníž. prenesená",K161,0)</f>
        <v>0</v>
      </c>
      <c r="BI161" s="260">
        <f>IF(O161="nulová",K161,0)</f>
        <v>0</v>
      </c>
      <c r="BJ161" s="17" t="s">
        <v>137</v>
      </c>
      <c r="BK161" s="261">
        <f>ROUND(P161*H161,3)</f>
        <v>0</v>
      </c>
      <c r="BL161" s="17" t="s">
        <v>169</v>
      </c>
      <c r="BM161" s="259" t="s">
        <v>327</v>
      </c>
    </row>
    <row r="162" s="2" customFormat="1" ht="16.5" customHeight="1">
      <c r="A162" s="38"/>
      <c r="B162" s="39"/>
      <c r="C162" s="247" t="s">
        <v>329</v>
      </c>
      <c r="D162" s="247" t="s">
        <v>165</v>
      </c>
      <c r="E162" s="248" t="s">
        <v>1428</v>
      </c>
      <c r="F162" s="249" t="s">
        <v>1429</v>
      </c>
      <c r="G162" s="250" t="s">
        <v>234</v>
      </c>
      <c r="H162" s="251">
        <v>16</v>
      </c>
      <c r="I162" s="252"/>
      <c r="J162" s="252"/>
      <c r="K162" s="251">
        <f>ROUND(P162*H162,3)</f>
        <v>0</v>
      </c>
      <c r="L162" s="253"/>
      <c r="M162" s="44"/>
      <c r="N162" s="254" t="s">
        <v>1</v>
      </c>
      <c r="O162" s="255" t="s">
        <v>41</v>
      </c>
      <c r="P162" s="256">
        <f>I162+J162</f>
        <v>0</v>
      </c>
      <c r="Q162" s="256">
        <f>ROUND(I162*H162,3)</f>
        <v>0</v>
      </c>
      <c r="R162" s="256">
        <f>ROUND(J162*H162,3)</f>
        <v>0</v>
      </c>
      <c r="S162" s="97"/>
      <c r="T162" s="257">
        <f>S162*H162</f>
        <v>0</v>
      </c>
      <c r="U162" s="257">
        <v>0</v>
      </c>
      <c r="V162" s="257">
        <f>U162*H162</f>
        <v>0</v>
      </c>
      <c r="W162" s="257">
        <v>0</v>
      </c>
      <c r="X162" s="258">
        <f>W162*H162</f>
        <v>0</v>
      </c>
      <c r="Y162" s="38"/>
      <c r="Z162" s="38"/>
      <c r="AA162" s="38"/>
      <c r="AB162" s="38"/>
      <c r="AC162" s="38"/>
      <c r="AD162" s="38"/>
      <c r="AE162" s="38"/>
      <c r="AR162" s="259" t="s">
        <v>169</v>
      </c>
      <c r="AT162" s="259" t="s">
        <v>165</v>
      </c>
      <c r="AU162" s="259" t="s">
        <v>85</v>
      </c>
      <c r="AY162" s="17" t="s">
        <v>163</v>
      </c>
      <c r="BE162" s="260">
        <f>IF(O162="základná",K162,0)</f>
        <v>0</v>
      </c>
      <c r="BF162" s="260">
        <f>IF(O162="znížená",K162,0)</f>
        <v>0</v>
      </c>
      <c r="BG162" s="260">
        <f>IF(O162="zákl. prenesená",K162,0)</f>
        <v>0</v>
      </c>
      <c r="BH162" s="260">
        <f>IF(O162="zníž. prenesená",K162,0)</f>
        <v>0</v>
      </c>
      <c r="BI162" s="260">
        <f>IF(O162="nulová",K162,0)</f>
        <v>0</v>
      </c>
      <c r="BJ162" s="17" t="s">
        <v>137</v>
      </c>
      <c r="BK162" s="261">
        <f>ROUND(P162*H162,3)</f>
        <v>0</v>
      </c>
      <c r="BL162" s="17" t="s">
        <v>169</v>
      </c>
      <c r="BM162" s="259" t="s">
        <v>332</v>
      </c>
    </row>
    <row r="163" s="2" customFormat="1" ht="21.75" customHeight="1">
      <c r="A163" s="38"/>
      <c r="B163" s="39"/>
      <c r="C163" s="295" t="s">
        <v>251</v>
      </c>
      <c r="D163" s="295" t="s">
        <v>466</v>
      </c>
      <c r="E163" s="296" t="s">
        <v>1430</v>
      </c>
      <c r="F163" s="297" t="s">
        <v>1431</v>
      </c>
      <c r="G163" s="298" t="s">
        <v>234</v>
      </c>
      <c r="H163" s="299">
        <v>16</v>
      </c>
      <c r="I163" s="300"/>
      <c r="J163" s="301"/>
      <c r="K163" s="299">
        <f>ROUND(P163*H163,3)</f>
        <v>0</v>
      </c>
      <c r="L163" s="301"/>
      <c r="M163" s="302"/>
      <c r="N163" s="303" t="s">
        <v>1</v>
      </c>
      <c r="O163" s="255" t="s">
        <v>41</v>
      </c>
      <c r="P163" s="256">
        <f>I163+J163</f>
        <v>0</v>
      </c>
      <c r="Q163" s="256">
        <f>ROUND(I163*H163,3)</f>
        <v>0</v>
      </c>
      <c r="R163" s="256">
        <f>ROUND(J163*H163,3)</f>
        <v>0</v>
      </c>
      <c r="S163" s="97"/>
      <c r="T163" s="257">
        <f>S163*H163</f>
        <v>0</v>
      </c>
      <c r="U163" s="257">
        <v>0</v>
      </c>
      <c r="V163" s="257">
        <f>U163*H163</f>
        <v>0</v>
      </c>
      <c r="W163" s="257">
        <v>0</v>
      </c>
      <c r="X163" s="258">
        <f>W163*H163</f>
        <v>0</v>
      </c>
      <c r="Y163" s="38"/>
      <c r="Z163" s="38"/>
      <c r="AA163" s="38"/>
      <c r="AB163" s="38"/>
      <c r="AC163" s="38"/>
      <c r="AD163" s="38"/>
      <c r="AE163" s="38"/>
      <c r="AR163" s="259" t="s">
        <v>182</v>
      </c>
      <c r="AT163" s="259" t="s">
        <v>466</v>
      </c>
      <c r="AU163" s="259" t="s">
        <v>85</v>
      </c>
      <c r="AY163" s="17" t="s">
        <v>163</v>
      </c>
      <c r="BE163" s="260">
        <f>IF(O163="základná",K163,0)</f>
        <v>0</v>
      </c>
      <c r="BF163" s="260">
        <f>IF(O163="znížená",K163,0)</f>
        <v>0</v>
      </c>
      <c r="BG163" s="260">
        <f>IF(O163="zákl. prenesená",K163,0)</f>
        <v>0</v>
      </c>
      <c r="BH163" s="260">
        <f>IF(O163="zníž. prenesená",K163,0)</f>
        <v>0</v>
      </c>
      <c r="BI163" s="260">
        <f>IF(O163="nulová",K163,0)</f>
        <v>0</v>
      </c>
      <c r="BJ163" s="17" t="s">
        <v>137</v>
      </c>
      <c r="BK163" s="261">
        <f>ROUND(P163*H163,3)</f>
        <v>0</v>
      </c>
      <c r="BL163" s="17" t="s">
        <v>169</v>
      </c>
      <c r="BM163" s="259" t="s">
        <v>335</v>
      </c>
    </row>
    <row r="164" s="2" customFormat="1" ht="21.75" customHeight="1">
      <c r="A164" s="38"/>
      <c r="B164" s="39"/>
      <c r="C164" s="247" t="s">
        <v>336</v>
      </c>
      <c r="D164" s="247" t="s">
        <v>165</v>
      </c>
      <c r="E164" s="248" t="s">
        <v>1432</v>
      </c>
      <c r="F164" s="249" t="s">
        <v>1433</v>
      </c>
      <c r="G164" s="250" t="s">
        <v>234</v>
      </c>
      <c r="H164" s="251">
        <v>1</v>
      </c>
      <c r="I164" s="252"/>
      <c r="J164" s="252"/>
      <c r="K164" s="251">
        <f>ROUND(P164*H164,3)</f>
        <v>0</v>
      </c>
      <c r="L164" s="253"/>
      <c r="M164" s="44"/>
      <c r="N164" s="254" t="s">
        <v>1</v>
      </c>
      <c r="O164" s="255" t="s">
        <v>41</v>
      </c>
      <c r="P164" s="256">
        <f>I164+J164</f>
        <v>0</v>
      </c>
      <c r="Q164" s="256">
        <f>ROUND(I164*H164,3)</f>
        <v>0</v>
      </c>
      <c r="R164" s="256">
        <f>ROUND(J164*H164,3)</f>
        <v>0</v>
      </c>
      <c r="S164" s="97"/>
      <c r="T164" s="257">
        <f>S164*H164</f>
        <v>0</v>
      </c>
      <c r="U164" s="257">
        <v>0</v>
      </c>
      <c r="V164" s="257">
        <f>U164*H164</f>
        <v>0</v>
      </c>
      <c r="W164" s="257">
        <v>0</v>
      </c>
      <c r="X164" s="258">
        <f>W164*H164</f>
        <v>0</v>
      </c>
      <c r="Y164" s="38"/>
      <c r="Z164" s="38"/>
      <c r="AA164" s="38"/>
      <c r="AB164" s="38"/>
      <c r="AC164" s="38"/>
      <c r="AD164" s="38"/>
      <c r="AE164" s="38"/>
      <c r="AR164" s="259" t="s">
        <v>169</v>
      </c>
      <c r="AT164" s="259" t="s">
        <v>165</v>
      </c>
      <c r="AU164" s="259" t="s">
        <v>85</v>
      </c>
      <c r="AY164" s="17" t="s">
        <v>163</v>
      </c>
      <c r="BE164" s="260">
        <f>IF(O164="základná",K164,0)</f>
        <v>0</v>
      </c>
      <c r="BF164" s="260">
        <f>IF(O164="znížená",K164,0)</f>
        <v>0</v>
      </c>
      <c r="BG164" s="260">
        <f>IF(O164="zákl. prenesená",K164,0)</f>
        <v>0</v>
      </c>
      <c r="BH164" s="260">
        <f>IF(O164="zníž. prenesená",K164,0)</f>
        <v>0</v>
      </c>
      <c r="BI164" s="260">
        <f>IF(O164="nulová",K164,0)</f>
        <v>0</v>
      </c>
      <c r="BJ164" s="17" t="s">
        <v>137</v>
      </c>
      <c r="BK164" s="261">
        <f>ROUND(P164*H164,3)</f>
        <v>0</v>
      </c>
      <c r="BL164" s="17" t="s">
        <v>169</v>
      </c>
      <c r="BM164" s="259" t="s">
        <v>339</v>
      </c>
    </row>
    <row r="165" s="2" customFormat="1" ht="24.15" customHeight="1">
      <c r="A165" s="38"/>
      <c r="B165" s="39"/>
      <c r="C165" s="295" t="s">
        <v>254</v>
      </c>
      <c r="D165" s="295" t="s">
        <v>466</v>
      </c>
      <c r="E165" s="296" t="s">
        <v>1306</v>
      </c>
      <c r="F165" s="297" t="s">
        <v>1307</v>
      </c>
      <c r="G165" s="298" t="s">
        <v>234</v>
      </c>
      <c r="H165" s="299">
        <v>1</v>
      </c>
      <c r="I165" s="300"/>
      <c r="J165" s="301"/>
      <c r="K165" s="299">
        <f>ROUND(P165*H165,3)</f>
        <v>0</v>
      </c>
      <c r="L165" s="301"/>
      <c r="M165" s="302"/>
      <c r="N165" s="303" t="s">
        <v>1</v>
      </c>
      <c r="O165" s="255" t="s">
        <v>41</v>
      </c>
      <c r="P165" s="256">
        <f>I165+J165</f>
        <v>0</v>
      </c>
      <c r="Q165" s="256">
        <f>ROUND(I165*H165,3)</f>
        <v>0</v>
      </c>
      <c r="R165" s="256">
        <f>ROUND(J165*H165,3)</f>
        <v>0</v>
      </c>
      <c r="S165" s="97"/>
      <c r="T165" s="257">
        <f>S165*H165</f>
        <v>0</v>
      </c>
      <c r="U165" s="257">
        <v>0</v>
      </c>
      <c r="V165" s="257">
        <f>U165*H165</f>
        <v>0</v>
      </c>
      <c r="W165" s="257">
        <v>0</v>
      </c>
      <c r="X165" s="258">
        <f>W165*H165</f>
        <v>0</v>
      </c>
      <c r="Y165" s="38"/>
      <c r="Z165" s="38"/>
      <c r="AA165" s="38"/>
      <c r="AB165" s="38"/>
      <c r="AC165" s="38"/>
      <c r="AD165" s="38"/>
      <c r="AE165" s="38"/>
      <c r="AR165" s="259" t="s">
        <v>182</v>
      </c>
      <c r="AT165" s="259" t="s">
        <v>466</v>
      </c>
      <c r="AU165" s="259" t="s">
        <v>85</v>
      </c>
      <c r="AY165" s="17" t="s">
        <v>163</v>
      </c>
      <c r="BE165" s="260">
        <f>IF(O165="základná",K165,0)</f>
        <v>0</v>
      </c>
      <c r="BF165" s="260">
        <f>IF(O165="znížená",K165,0)</f>
        <v>0</v>
      </c>
      <c r="BG165" s="260">
        <f>IF(O165="zákl. prenesená",K165,0)</f>
        <v>0</v>
      </c>
      <c r="BH165" s="260">
        <f>IF(O165="zníž. prenesená",K165,0)</f>
        <v>0</v>
      </c>
      <c r="BI165" s="260">
        <f>IF(O165="nulová",K165,0)</f>
        <v>0</v>
      </c>
      <c r="BJ165" s="17" t="s">
        <v>137</v>
      </c>
      <c r="BK165" s="261">
        <f>ROUND(P165*H165,3)</f>
        <v>0</v>
      </c>
      <c r="BL165" s="17" t="s">
        <v>169</v>
      </c>
      <c r="BM165" s="259" t="s">
        <v>343</v>
      </c>
    </row>
    <row r="166" s="2" customFormat="1" ht="24.15" customHeight="1">
      <c r="A166" s="38"/>
      <c r="B166" s="39"/>
      <c r="C166" s="295" t="s">
        <v>345</v>
      </c>
      <c r="D166" s="295" t="s">
        <v>466</v>
      </c>
      <c r="E166" s="296" t="s">
        <v>1308</v>
      </c>
      <c r="F166" s="297" t="s">
        <v>1309</v>
      </c>
      <c r="G166" s="298" t="s">
        <v>234</v>
      </c>
      <c r="H166" s="299">
        <v>1</v>
      </c>
      <c r="I166" s="300"/>
      <c r="J166" s="301"/>
      <c r="K166" s="299">
        <f>ROUND(P166*H166,3)</f>
        <v>0</v>
      </c>
      <c r="L166" s="301"/>
      <c r="M166" s="302"/>
      <c r="N166" s="303" t="s">
        <v>1</v>
      </c>
      <c r="O166" s="255" t="s">
        <v>41</v>
      </c>
      <c r="P166" s="256">
        <f>I166+J166</f>
        <v>0</v>
      </c>
      <c r="Q166" s="256">
        <f>ROUND(I166*H166,3)</f>
        <v>0</v>
      </c>
      <c r="R166" s="256">
        <f>ROUND(J166*H166,3)</f>
        <v>0</v>
      </c>
      <c r="S166" s="97"/>
      <c r="T166" s="257">
        <f>S166*H166</f>
        <v>0</v>
      </c>
      <c r="U166" s="257">
        <v>0</v>
      </c>
      <c r="V166" s="257">
        <f>U166*H166</f>
        <v>0</v>
      </c>
      <c r="W166" s="257">
        <v>0</v>
      </c>
      <c r="X166" s="258">
        <f>W166*H166</f>
        <v>0</v>
      </c>
      <c r="Y166" s="38"/>
      <c r="Z166" s="38"/>
      <c r="AA166" s="38"/>
      <c r="AB166" s="38"/>
      <c r="AC166" s="38"/>
      <c r="AD166" s="38"/>
      <c r="AE166" s="38"/>
      <c r="AR166" s="259" t="s">
        <v>182</v>
      </c>
      <c r="AT166" s="259" t="s">
        <v>466</v>
      </c>
      <c r="AU166" s="259" t="s">
        <v>85</v>
      </c>
      <c r="AY166" s="17" t="s">
        <v>163</v>
      </c>
      <c r="BE166" s="260">
        <f>IF(O166="základná",K166,0)</f>
        <v>0</v>
      </c>
      <c r="BF166" s="260">
        <f>IF(O166="znížená",K166,0)</f>
        <v>0</v>
      </c>
      <c r="BG166" s="260">
        <f>IF(O166="zákl. prenesená",K166,0)</f>
        <v>0</v>
      </c>
      <c r="BH166" s="260">
        <f>IF(O166="zníž. prenesená",K166,0)</f>
        <v>0</v>
      </c>
      <c r="BI166" s="260">
        <f>IF(O166="nulová",K166,0)</f>
        <v>0</v>
      </c>
      <c r="BJ166" s="17" t="s">
        <v>137</v>
      </c>
      <c r="BK166" s="261">
        <f>ROUND(P166*H166,3)</f>
        <v>0</v>
      </c>
      <c r="BL166" s="17" t="s">
        <v>169</v>
      </c>
      <c r="BM166" s="259" t="s">
        <v>348</v>
      </c>
    </row>
    <row r="167" s="2" customFormat="1" ht="16.5" customHeight="1">
      <c r="A167" s="38"/>
      <c r="B167" s="39"/>
      <c r="C167" s="295" t="s">
        <v>258</v>
      </c>
      <c r="D167" s="295" t="s">
        <v>466</v>
      </c>
      <c r="E167" s="296" t="s">
        <v>1434</v>
      </c>
      <c r="F167" s="297" t="s">
        <v>1435</v>
      </c>
      <c r="G167" s="298" t="s">
        <v>474</v>
      </c>
      <c r="H167" s="299">
        <v>1</v>
      </c>
      <c r="I167" s="300"/>
      <c r="J167" s="301"/>
      <c r="K167" s="299">
        <f>ROUND(P167*H167,3)</f>
        <v>0</v>
      </c>
      <c r="L167" s="301"/>
      <c r="M167" s="302"/>
      <c r="N167" s="303" t="s">
        <v>1</v>
      </c>
      <c r="O167" s="255" t="s">
        <v>41</v>
      </c>
      <c r="P167" s="256">
        <f>I167+J167</f>
        <v>0</v>
      </c>
      <c r="Q167" s="256">
        <f>ROUND(I167*H167,3)</f>
        <v>0</v>
      </c>
      <c r="R167" s="256">
        <f>ROUND(J167*H167,3)</f>
        <v>0</v>
      </c>
      <c r="S167" s="97"/>
      <c r="T167" s="257">
        <f>S167*H167</f>
        <v>0</v>
      </c>
      <c r="U167" s="257">
        <v>0</v>
      </c>
      <c r="V167" s="257">
        <f>U167*H167</f>
        <v>0</v>
      </c>
      <c r="W167" s="257">
        <v>0</v>
      </c>
      <c r="X167" s="258">
        <f>W167*H167</f>
        <v>0</v>
      </c>
      <c r="Y167" s="38"/>
      <c r="Z167" s="38"/>
      <c r="AA167" s="38"/>
      <c r="AB167" s="38"/>
      <c r="AC167" s="38"/>
      <c r="AD167" s="38"/>
      <c r="AE167" s="38"/>
      <c r="AR167" s="259" t="s">
        <v>182</v>
      </c>
      <c r="AT167" s="259" t="s">
        <v>466</v>
      </c>
      <c r="AU167" s="259" t="s">
        <v>85</v>
      </c>
      <c r="AY167" s="17" t="s">
        <v>163</v>
      </c>
      <c r="BE167" s="260">
        <f>IF(O167="základná",K167,0)</f>
        <v>0</v>
      </c>
      <c r="BF167" s="260">
        <f>IF(O167="znížená",K167,0)</f>
        <v>0</v>
      </c>
      <c r="BG167" s="260">
        <f>IF(O167="zákl. prenesená",K167,0)</f>
        <v>0</v>
      </c>
      <c r="BH167" s="260">
        <f>IF(O167="zníž. prenesená",K167,0)</f>
        <v>0</v>
      </c>
      <c r="BI167" s="260">
        <f>IF(O167="nulová",K167,0)</f>
        <v>0</v>
      </c>
      <c r="BJ167" s="17" t="s">
        <v>137</v>
      </c>
      <c r="BK167" s="261">
        <f>ROUND(P167*H167,3)</f>
        <v>0</v>
      </c>
      <c r="BL167" s="17" t="s">
        <v>169</v>
      </c>
      <c r="BM167" s="259" t="s">
        <v>352</v>
      </c>
    </row>
    <row r="168" s="2" customFormat="1" ht="16.5" customHeight="1">
      <c r="A168" s="38"/>
      <c r="B168" s="39"/>
      <c r="C168" s="247" t="s">
        <v>354</v>
      </c>
      <c r="D168" s="247" t="s">
        <v>165</v>
      </c>
      <c r="E168" s="248" t="s">
        <v>1436</v>
      </c>
      <c r="F168" s="249" t="s">
        <v>1435</v>
      </c>
      <c r="G168" s="250" t="s">
        <v>474</v>
      </c>
      <c r="H168" s="251">
        <v>1</v>
      </c>
      <c r="I168" s="252"/>
      <c r="J168" s="252"/>
      <c r="K168" s="251">
        <f>ROUND(P168*H168,3)</f>
        <v>0</v>
      </c>
      <c r="L168" s="253"/>
      <c r="M168" s="44"/>
      <c r="N168" s="254" t="s">
        <v>1</v>
      </c>
      <c r="O168" s="255" t="s">
        <v>41</v>
      </c>
      <c r="P168" s="256">
        <f>I168+J168</f>
        <v>0</v>
      </c>
      <c r="Q168" s="256">
        <f>ROUND(I168*H168,3)</f>
        <v>0</v>
      </c>
      <c r="R168" s="256">
        <f>ROUND(J168*H168,3)</f>
        <v>0</v>
      </c>
      <c r="S168" s="97"/>
      <c r="T168" s="257">
        <f>S168*H168</f>
        <v>0</v>
      </c>
      <c r="U168" s="257">
        <v>0</v>
      </c>
      <c r="V168" s="257">
        <f>U168*H168</f>
        <v>0</v>
      </c>
      <c r="W168" s="257">
        <v>0</v>
      </c>
      <c r="X168" s="258">
        <f>W168*H168</f>
        <v>0</v>
      </c>
      <c r="Y168" s="38"/>
      <c r="Z168" s="38"/>
      <c r="AA168" s="38"/>
      <c r="AB168" s="38"/>
      <c r="AC168" s="38"/>
      <c r="AD168" s="38"/>
      <c r="AE168" s="38"/>
      <c r="AR168" s="259" t="s">
        <v>169</v>
      </c>
      <c r="AT168" s="259" t="s">
        <v>165</v>
      </c>
      <c r="AU168" s="259" t="s">
        <v>85</v>
      </c>
      <c r="AY168" s="17" t="s">
        <v>163</v>
      </c>
      <c r="BE168" s="260">
        <f>IF(O168="základná",K168,0)</f>
        <v>0</v>
      </c>
      <c r="BF168" s="260">
        <f>IF(O168="znížená",K168,0)</f>
        <v>0</v>
      </c>
      <c r="BG168" s="260">
        <f>IF(O168="zákl. prenesená",K168,0)</f>
        <v>0</v>
      </c>
      <c r="BH168" s="260">
        <f>IF(O168="zníž. prenesená",K168,0)</f>
        <v>0</v>
      </c>
      <c r="BI168" s="260">
        <f>IF(O168="nulová",K168,0)</f>
        <v>0</v>
      </c>
      <c r="BJ168" s="17" t="s">
        <v>137</v>
      </c>
      <c r="BK168" s="261">
        <f>ROUND(P168*H168,3)</f>
        <v>0</v>
      </c>
      <c r="BL168" s="17" t="s">
        <v>169</v>
      </c>
      <c r="BM168" s="259" t="s">
        <v>357</v>
      </c>
    </row>
    <row r="169" s="2" customFormat="1" ht="21.75" customHeight="1">
      <c r="A169" s="38"/>
      <c r="B169" s="39"/>
      <c r="C169" s="295" t="s">
        <v>262</v>
      </c>
      <c r="D169" s="295" t="s">
        <v>466</v>
      </c>
      <c r="E169" s="296" t="s">
        <v>1437</v>
      </c>
      <c r="F169" s="297" t="s">
        <v>1438</v>
      </c>
      <c r="G169" s="298" t="s">
        <v>520</v>
      </c>
      <c r="H169" s="299">
        <v>40</v>
      </c>
      <c r="I169" s="300"/>
      <c r="J169" s="301"/>
      <c r="K169" s="299">
        <f>ROUND(P169*H169,3)</f>
        <v>0</v>
      </c>
      <c r="L169" s="301"/>
      <c r="M169" s="302"/>
      <c r="N169" s="303" t="s">
        <v>1</v>
      </c>
      <c r="O169" s="255" t="s">
        <v>41</v>
      </c>
      <c r="P169" s="256">
        <f>I169+J169</f>
        <v>0</v>
      </c>
      <c r="Q169" s="256">
        <f>ROUND(I169*H169,3)</f>
        <v>0</v>
      </c>
      <c r="R169" s="256">
        <f>ROUND(J169*H169,3)</f>
        <v>0</v>
      </c>
      <c r="S169" s="97"/>
      <c r="T169" s="257">
        <f>S169*H169</f>
        <v>0</v>
      </c>
      <c r="U169" s="257">
        <v>0</v>
      </c>
      <c r="V169" s="257">
        <f>U169*H169</f>
        <v>0</v>
      </c>
      <c r="W169" s="257">
        <v>0</v>
      </c>
      <c r="X169" s="258">
        <f>W169*H169</f>
        <v>0</v>
      </c>
      <c r="Y169" s="38"/>
      <c r="Z169" s="38"/>
      <c r="AA169" s="38"/>
      <c r="AB169" s="38"/>
      <c r="AC169" s="38"/>
      <c r="AD169" s="38"/>
      <c r="AE169" s="38"/>
      <c r="AR169" s="259" t="s">
        <v>182</v>
      </c>
      <c r="AT169" s="259" t="s">
        <v>466</v>
      </c>
      <c r="AU169" s="259" t="s">
        <v>85</v>
      </c>
      <c r="AY169" s="17" t="s">
        <v>163</v>
      </c>
      <c r="BE169" s="260">
        <f>IF(O169="základná",K169,0)</f>
        <v>0</v>
      </c>
      <c r="BF169" s="260">
        <f>IF(O169="znížená",K169,0)</f>
        <v>0</v>
      </c>
      <c r="BG169" s="260">
        <f>IF(O169="zákl. prenesená",K169,0)</f>
        <v>0</v>
      </c>
      <c r="BH169" s="260">
        <f>IF(O169="zníž. prenesená",K169,0)</f>
        <v>0</v>
      </c>
      <c r="BI169" s="260">
        <f>IF(O169="nulová",K169,0)</f>
        <v>0</v>
      </c>
      <c r="BJ169" s="17" t="s">
        <v>137</v>
      </c>
      <c r="BK169" s="261">
        <f>ROUND(P169*H169,3)</f>
        <v>0</v>
      </c>
      <c r="BL169" s="17" t="s">
        <v>169</v>
      </c>
      <c r="BM169" s="259" t="s">
        <v>361</v>
      </c>
    </row>
    <row r="170" s="2" customFormat="1" ht="24.15" customHeight="1">
      <c r="A170" s="38"/>
      <c r="B170" s="39"/>
      <c r="C170" s="247" t="s">
        <v>364</v>
      </c>
      <c r="D170" s="247" t="s">
        <v>165</v>
      </c>
      <c r="E170" s="248" t="s">
        <v>1439</v>
      </c>
      <c r="F170" s="249" t="s">
        <v>1440</v>
      </c>
      <c r="G170" s="250" t="s">
        <v>520</v>
      </c>
      <c r="H170" s="251">
        <v>40</v>
      </c>
      <c r="I170" s="252"/>
      <c r="J170" s="252"/>
      <c r="K170" s="251">
        <f>ROUND(P170*H170,3)</f>
        <v>0</v>
      </c>
      <c r="L170" s="253"/>
      <c r="M170" s="44"/>
      <c r="N170" s="254" t="s">
        <v>1</v>
      </c>
      <c r="O170" s="255" t="s">
        <v>41</v>
      </c>
      <c r="P170" s="256">
        <f>I170+J170</f>
        <v>0</v>
      </c>
      <c r="Q170" s="256">
        <f>ROUND(I170*H170,3)</f>
        <v>0</v>
      </c>
      <c r="R170" s="256">
        <f>ROUND(J170*H170,3)</f>
        <v>0</v>
      </c>
      <c r="S170" s="97"/>
      <c r="T170" s="257">
        <f>S170*H170</f>
        <v>0</v>
      </c>
      <c r="U170" s="257">
        <v>0</v>
      </c>
      <c r="V170" s="257">
        <f>U170*H170</f>
        <v>0</v>
      </c>
      <c r="W170" s="257">
        <v>0</v>
      </c>
      <c r="X170" s="258">
        <f>W170*H170</f>
        <v>0</v>
      </c>
      <c r="Y170" s="38"/>
      <c r="Z170" s="38"/>
      <c r="AA170" s="38"/>
      <c r="AB170" s="38"/>
      <c r="AC170" s="38"/>
      <c r="AD170" s="38"/>
      <c r="AE170" s="38"/>
      <c r="AR170" s="259" t="s">
        <v>169</v>
      </c>
      <c r="AT170" s="259" t="s">
        <v>165</v>
      </c>
      <c r="AU170" s="259" t="s">
        <v>85</v>
      </c>
      <c r="AY170" s="17" t="s">
        <v>163</v>
      </c>
      <c r="BE170" s="260">
        <f>IF(O170="základná",K170,0)</f>
        <v>0</v>
      </c>
      <c r="BF170" s="260">
        <f>IF(O170="znížená",K170,0)</f>
        <v>0</v>
      </c>
      <c r="BG170" s="260">
        <f>IF(O170="zákl. prenesená",K170,0)</f>
        <v>0</v>
      </c>
      <c r="BH170" s="260">
        <f>IF(O170="zníž. prenesená",K170,0)</f>
        <v>0</v>
      </c>
      <c r="BI170" s="260">
        <f>IF(O170="nulová",K170,0)</f>
        <v>0</v>
      </c>
      <c r="BJ170" s="17" t="s">
        <v>137</v>
      </c>
      <c r="BK170" s="261">
        <f>ROUND(P170*H170,3)</f>
        <v>0</v>
      </c>
      <c r="BL170" s="17" t="s">
        <v>169</v>
      </c>
      <c r="BM170" s="259" t="s">
        <v>367</v>
      </c>
    </row>
    <row r="171" s="2" customFormat="1" ht="24.15" customHeight="1">
      <c r="A171" s="38"/>
      <c r="B171" s="39"/>
      <c r="C171" s="247" t="s">
        <v>267</v>
      </c>
      <c r="D171" s="247" t="s">
        <v>165</v>
      </c>
      <c r="E171" s="248" t="s">
        <v>1441</v>
      </c>
      <c r="F171" s="249" t="s">
        <v>1442</v>
      </c>
      <c r="G171" s="250" t="s">
        <v>520</v>
      </c>
      <c r="H171" s="251">
        <v>25</v>
      </c>
      <c r="I171" s="252"/>
      <c r="J171" s="252"/>
      <c r="K171" s="251">
        <f>ROUND(P171*H171,3)</f>
        <v>0</v>
      </c>
      <c r="L171" s="253"/>
      <c r="M171" s="44"/>
      <c r="N171" s="254" t="s">
        <v>1</v>
      </c>
      <c r="O171" s="255" t="s">
        <v>41</v>
      </c>
      <c r="P171" s="256">
        <f>I171+J171</f>
        <v>0</v>
      </c>
      <c r="Q171" s="256">
        <f>ROUND(I171*H171,3)</f>
        <v>0</v>
      </c>
      <c r="R171" s="256">
        <f>ROUND(J171*H171,3)</f>
        <v>0</v>
      </c>
      <c r="S171" s="97"/>
      <c r="T171" s="257">
        <f>S171*H171</f>
        <v>0</v>
      </c>
      <c r="U171" s="257">
        <v>0</v>
      </c>
      <c r="V171" s="257">
        <f>U171*H171</f>
        <v>0</v>
      </c>
      <c r="W171" s="257">
        <v>0</v>
      </c>
      <c r="X171" s="258">
        <f>W171*H171</f>
        <v>0</v>
      </c>
      <c r="Y171" s="38"/>
      <c r="Z171" s="38"/>
      <c r="AA171" s="38"/>
      <c r="AB171" s="38"/>
      <c r="AC171" s="38"/>
      <c r="AD171" s="38"/>
      <c r="AE171" s="38"/>
      <c r="AR171" s="259" t="s">
        <v>169</v>
      </c>
      <c r="AT171" s="259" t="s">
        <v>165</v>
      </c>
      <c r="AU171" s="259" t="s">
        <v>85</v>
      </c>
      <c r="AY171" s="17" t="s">
        <v>163</v>
      </c>
      <c r="BE171" s="260">
        <f>IF(O171="základná",K171,0)</f>
        <v>0</v>
      </c>
      <c r="BF171" s="260">
        <f>IF(O171="znížená",K171,0)</f>
        <v>0</v>
      </c>
      <c r="BG171" s="260">
        <f>IF(O171="zákl. prenesená",K171,0)</f>
        <v>0</v>
      </c>
      <c r="BH171" s="260">
        <f>IF(O171="zníž. prenesená",K171,0)</f>
        <v>0</v>
      </c>
      <c r="BI171" s="260">
        <f>IF(O171="nulová",K171,0)</f>
        <v>0</v>
      </c>
      <c r="BJ171" s="17" t="s">
        <v>137</v>
      </c>
      <c r="BK171" s="261">
        <f>ROUND(P171*H171,3)</f>
        <v>0</v>
      </c>
      <c r="BL171" s="17" t="s">
        <v>169</v>
      </c>
      <c r="BM171" s="259" t="s">
        <v>372</v>
      </c>
    </row>
    <row r="172" s="2" customFormat="1" ht="16.5" customHeight="1">
      <c r="A172" s="38"/>
      <c r="B172" s="39"/>
      <c r="C172" s="295" t="s">
        <v>373</v>
      </c>
      <c r="D172" s="295" t="s">
        <v>466</v>
      </c>
      <c r="E172" s="296" t="s">
        <v>1443</v>
      </c>
      <c r="F172" s="297" t="s">
        <v>1444</v>
      </c>
      <c r="G172" s="298" t="s">
        <v>520</v>
      </c>
      <c r="H172" s="299">
        <v>25</v>
      </c>
      <c r="I172" s="300"/>
      <c r="J172" s="301"/>
      <c r="K172" s="299">
        <f>ROUND(P172*H172,3)</f>
        <v>0</v>
      </c>
      <c r="L172" s="301"/>
      <c r="M172" s="302"/>
      <c r="N172" s="303" t="s">
        <v>1</v>
      </c>
      <c r="O172" s="255" t="s">
        <v>41</v>
      </c>
      <c r="P172" s="256">
        <f>I172+J172</f>
        <v>0</v>
      </c>
      <c r="Q172" s="256">
        <f>ROUND(I172*H172,3)</f>
        <v>0</v>
      </c>
      <c r="R172" s="256">
        <f>ROUND(J172*H172,3)</f>
        <v>0</v>
      </c>
      <c r="S172" s="97"/>
      <c r="T172" s="257">
        <f>S172*H172</f>
        <v>0</v>
      </c>
      <c r="U172" s="257">
        <v>0</v>
      </c>
      <c r="V172" s="257">
        <f>U172*H172</f>
        <v>0</v>
      </c>
      <c r="W172" s="257">
        <v>0</v>
      </c>
      <c r="X172" s="258">
        <f>W172*H172</f>
        <v>0</v>
      </c>
      <c r="Y172" s="38"/>
      <c r="Z172" s="38"/>
      <c r="AA172" s="38"/>
      <c r="AB172" s="38"/>
      <c r="AC172" s="38"/>
      <c r="AD172" s="38"/>
      <c r="AE172" s="38"/>
      <c r="AR172" s="259" t="s">
        <v>182</v>
      </c>
      <c r="AT172" s="259" t="s">
        <v>466</v>
      </c>
      <c r="AU172" s="259" t="s">
        <v>85</v>
      </c>
      <c r="AY172" s="17" t="s">
        <v>163</v>
      </c>
      <c r="BE172" s="260">
        <f>IF(O172="základná",K172,0)</f>
        <v>0</v>
      </c>
      <c r="BF172" s="260">
        <f>IF(O172="znížená",K172,0)</f>
        <v>0</v>
      </c>
      <c r="BG172" s="260">
        <f>IF(O172="zákl. prenesená",K172,0)</f>
        <v>0</v>
      </c>
      <c r="BH172" s="260">
        <f>IF(O172="zníž. prenesená",K172,0)</f>
        <v>0</v>
      </c>
      <c r="BI172" s="260">
        <f>IF(O172="nulová",K172,0)</f>
        <v>0</v>
      </c>
      <c r="BJ172" s="17" t="s">
        <v>137</v>
      </c>
      <c r="BK172" s="261">
        <f>ROUND(P172*H172,3)</f>
        <v>0</v>
      </c>
      <c r="BL172" s="17" t="s">
        <v>169</v>
      </c>
      <c r="BM172" s="259" t="s">
        <v>376</v>
      </c>
    </row>
    <row r="173" s="12" customFormat="1" ht="25.92" customHeight="1">
      <c r="A173" s="12"/>
      <c r="B173" s="230"/>
      <c r="C173" s="231"/>
      <c r="D173" s="232" t="s">
        <v>76</v>
      </c>
      <c r="E173" s="233" t="s">
        <v>1256</v>
      </c>
      <c r="F173" s="233" t="s">
        <v>1445</v>
      </c>
      <c r="G173" s="231"/>
      <c r="H173" s="231"/>
      <c r="I173" s="234"/>
      <c r="J173" s="234"/>
      <c r="K173" s="235">
        <f>BK173</f>
        <v>0</v>
      </c>
      <c r="L173" s="231"/>
      <c r="M173" s="236"/>
      <c r="N173" s="237"/>
      <c r="O173" s="238"/>
      <c r="P173" s="238"/>
      <c r="Q173" s="239">
        <f>SUM(Q174:Q182)</f>
        <v>0</v>
      </c>
      <c r="R173" s="239">
        <f>SUM(R174:R182)</f>
        <v>0</v>
      </c>
      <c r="S173" s="238"/>
      <c r="T173" s="240">
        <f>SUM(T174:T182)</f>
        <v>0</v>
      </c>
      <c r="U173" s="238"/>
      <c r="V173" s="240">
        <f>SUM(V174:V182)</f>
        <v>0</v>
      </c>
      <c r="W173" s="238"/>
      <c r="X173" s="241">
        <f>SUM(X174:X182)</f>
        <v>0</v>
      </c>
      <c r="Y173" s="12"/>
      <c r="Z173" s="12"/>
      <c r="AA173" s="12"/>
      <c r="AB173" s="12"/>
      <c r="AC173" s="12"/>
      <c r="AD173" s="12"/>
      <c r="AE173" s="12"/>
      <c r="AR173" s="242" t="s">
        <v>85</v>
      </c>
      <c r="AT173" s="243" t="s">
        <v>76</v>
      </c>
      <c r="AU173" s="243" t="s">
        <v>77</v>
      </c>
      <c r="AY173" s="242" t="s">
        <v>163</v>
      </c>
      <c r="BK173" s="244">
        <f>SUM(BK174:BK182)</f>
        <v>0</v>
      </c>
    </row>
    <row r="174" s="2" customFormat="1" ht="24.15" customHeight="1">
      <c r="A174" s="38"/>
      <c r="B174" s="39"/>
      <c r="C174" s="247" t="s">
        <v>270</v>
      </c>
      <c r="D174" s="247" t="s">
        <v>165</v>
      </c>
      <c r="E174" s="248" t="s">
        <v>1217</v>
      </c>
      <c r="F174" s="249" t="s">
        <v>1446</v>
      </c>
      <c r="G174" s="250" t="s">
        <v>234</v>
      </c>
      <c r="H174" s="251">
        <v>9</v>
      </c>
      <c r="I174" s="252"/>
      <c r="J174" s="252"/>
      <c r="K174" s="251">
        <f>ROUND(P174*H174,3)</f>
        <v>0</v>
      </c>
      <c r="L174" s="253"/>
      <c r="M174" s="44"/>
      <c r="N174" s="254" t="s">
        <v>1</v>
      </c>
      <c r="O174" s="255" t="s">
        <v>41</v>
      </c>
      <c r="P174" s="256">
        <f>I174+J174</f>
        <v>0</v>
      </c>
      <c r="Q174" s="256">
        <f>ROUND(I174*H174,3)</f>
        <v>0</v>
      </c>
      <c r="R174" s="256">
        <f>ROUND(J174*H174,3)</f>
        <v>0</v>
      </c>
      <c r="S174" s="97"/>
      <c r="T174" s="257">
        <f>S174*H174</f>
        <v>0</v>
      </c>
      <c r="U174" s="257">
        <v>0</v>
      </c>
      <c r="V174" s="257">
        <f>U174*H174</f>
        <v>0</v>
      </c>
      <c r="W174" s="257">
        <v>0</v>
      </c>
      <c r="X174" s="258">
        <f>W174*H174</f>
        <v>0</v>
      </c>
      <c r="Y174" s="38"/>
      <c r="Z174" s="38"/>
      <c r="AA174" s="38"/>
      <c r="AB174" s="38"/>
      <c r="AC174" s="38"/>
      <c r="AD174" s="38"/>
      <c r="AE174" s="38"/>
      <c r="AR174" s="259" t="s">
        <v>169</v>
      </c>
      <c r="AT174" s="259" t="s">
        <v>165</v>
      </c>
      <c r="AU174" s="259" t="s">
        <v>85</v>
      </c>
      <c r="AY174" s="17" t="s">
        <v>163</v>
      </c>
      <c r="BE174" s="260">
        <f>IF(O174="základná",K174,0)</f>
        <v>0</v>
      </c>
      <c r="BF174" s="260">
        <f>IF(O174="znížená",K174,0)</f>
        <v>0</v>
      </c>
      <c r="BG174" s="260">
        <f>IF(O174="zákl. prenesená",K174,0)</f>
        <v>0</v>
      </c>
      <c r="BH174" s="260">
        <f>IF(O174="zníž. prenesená",K174,0)</f>
        <v>0</v>
      </c>
      <c r="BI174" s="260">
        <f>IF(O174="nulová",K174,0)</f>
        <v>0</v>
      </c>
      <c r="BJ174" s="17" t="s">
        <v>137</v>
      </c>
      <c r="BK174" s="261">
        <f>ROUND(P174*H174,3)</f>
        <v>0</v>
      </c>
      <c r="BL174" s="17" t="s">
        <v>169</v>
      </c>
      <c r="BM174" s="259" t="s">
        <v>381</v>
      </c>
    </row>
    <row r="175" s="2" customFormat="1" ht="37.8" customHeight="1">
      <c r="A175" s="38"/>
      <c r="B175" s="39"/>
      <c r="C175" s="247" t="s">
        <v>382</v>
      </c>
      <c r="D175" s="247" t="s">
        <v>165</v>
      </c>
      <c r="E175" s="248" t="s">
        <v>1219</v>
      </c>
      <c r="F175" s="249" t="s">
        <v>1220</v>
      </c>
      <c r="G175" s="250" t="s">
        <v>520</v>
      </c>
      <c r="H175" s="251">
        <v>75</v>
      </c>
      <c r="I175" s="252"/>
      <c r="J175" s="252"/>
      <c r="K175" s="251">
        <f>ROUND(P175*H175,3)</f>
        <v>0</v>
      </c>
      <c r="L175" s="253"/>
      <c r="M175" s="44"/>
      <c r="N175" s="254" t="s">
        <v>1</v>
      </c>
      <c r="O175" s="255" t="s">
        <v>41</v>
      </c>
      <c r="P175" s="256">
        <f>I175+J175</f>
        <v>0</v>
      </c>
      <c r="Q175" s="256">
        <f>ROUND(I175*H175,3)</f>
        <v>0</v>
      </c>
      <c r="R175" s="256">
        <f>ROUND(J175*H175,3)</f>
        <v>0</v>
      </c>
      <c r="S175" s="97"/>
      <c r="T175" s="257">
        <f>S175*H175</f>
        <v>0</v>
      </c>
      <c r="U175" s="257">
        <v>0</v>
      </c>
      <c r="V175" s="257">
        <f>U175*H175</f>
        <v>0</v>
      </c>
      <c r="W175" s="257">
        <v>0</v>
      </c>
      <c r="X175" s="258">
        <f>W175*H175</f>
        <v>0</v>
      </c>
      <c r="Y175" s="38"/>
      <c r="Z175" s="38"/>
      <c r="AA175" s="38"/>
      <c r="AB175" s="38"/>
      <c r="AC175" s="38"/>
      <c r="AD175" s="38"/>
      <c r="AE175" s="38"/>
      <c r="AR175" s="259" t="s">
        <v>169</v>
      </c>
      <c r="AT175" s="259" t="s">
        <v>165</v>
      </c>
      <c r="AU175" s="259" t="s">
        <v>85</v>
      </c>
      <c r="AY175" s="17" t="s">
        <v>163</v>
      </c>
      <c r="BE175" s="260">
        <f>IF(O175="základná",K175,0)</f>
        <v>0</v>
      </c>
      <c r="BF175" s="260">
        <f>IF(O175="znížená",K175,0)</f>
        <v>0</v>
      </c>
      <c r="BG175" s="260">
        <f>IF(O175="zákl. prenesená",K175,0)</f>
        <v>0</v>
      </c>
      <c r="BH175" s="260">
        <f>IF(O175="zníž. prenesená",K175,0)</f>
        <v>0</v>
      </c>
      <c r="BI175" s="260">
        <f>IF(O175="nulová",K175,0)</f>
        <v>0</v>
      </c>
      <c r="BJ175" s="17" t="s">
        <v>137</v>
      </c>
      <c r="BK175" s="261">
        <f>ROUND(P175*H175,3)</f>
        <v>0</v>
      </c>
      <c r="BL175" s="17" t="s">
        <v>169</v>
      </c>
      <c r="BM175" s="259" t="s">
        <v>385</v>
      </c>
    </row>
    <row r="176" s="2" customFormat="1" ht="24.15" customHeight="1">
      <c r="A176" s="38"/>
      <c r="B176" s="39"/>
      <c r="C176" s="247" t="s">
        <v>274</v>
      </c>
      <c r="D176" s="247" t="s">
        <v>165</v>
      </c>
      <c r="E176" s="248" t="s">
        <v>1447</v>
      </c>
      <c r="F176" s="249" t="s">
        <v>1448</v>
      </c>
      <c r="G176" s="250" t="s">
        <v>520</v>
      </c>
      <c r="H176" s="251">
        <v>40</v>
      </c>
      <c r="I176" s="252"/>
      <c r="J176" s="252"/>
      <c r="K176" s="251">
        <f>ROUND(P176*H176,3)</f>
        <v>0</v>
      </c>
      <c r="L176" s="253"/>
      <c r="M176" s="44"/>
      <c r="N176" s="254" t="s">
        <v>1</v>
      </c>
      <c r="O176" s="255" t="s">
        <v>41</v>
      </c>
      <c r="P176" s="256">
        <f>I176+J176</f>
        <v>0</v>
      </c>
      <c r="Q176" s="256">
        <f>ROUND(I176*H176,3)</f>
        <v>0</v>
      </c>
      <c r="R176" s="256">
        <f>ROUND(J176*H176,3)</f>
        <v>0</v>
      </c>
      <c r="S176" s="97"/>
      <c r="T176" s="257">
        <f>S176*H176</f>
        <v>0</v>
      </c>
      <c r="U176" s="257">
        <v>0</v>
      </c>
      <c r="V176" s="257">
        <f>U176*H176</f>
        <v>0</v>
      </c>
      <c r="W176" s="257">
        <v>0</v>
      </c>
      <c r="X176" s="258">
        <f>W176*H176</f>
        <v>0</v>
      </c>
      <c r="Y176" s="38"/>
      <c r="Z176" s="38"/>
      <c r="AA176" s="38"/>
      <c r="AB176" s="38"/>
      <c r="AC176" s="38"/>
      <c r="AD176" s="38"/>
      <c r="AE176" s="38"/>
      <c r="AR176" s="259" t="s">
        <v>169</v>
      </c>
      <c r="AT176" s="259" t="s">
        <v>165</v>
      </c>
      <c r="AU176" s="259" t="s">
        <v>85</v>
      </c>
      <c r="AY176" s="17" t="s">
        <v>163</v>
      </c>
      <c r="BE176" s="260">
        <f>IF(O176="základná",K176,0)</f>
        <v>0</v>
      </c>
      <c r="BF176" s="260">
        <f>IF(O176="znížená",K176,0)</f>
        <v>0</v>
      </c>
      <c r="BG176" s="260">
        <f>IF(O176="zákl. prenesená",K176,0)</f>
        <v>0</v>
      </c>
      <c r="BH176" s="260">
        <f>IF(O176="zníž. prenesená",K176,0)</f>
        <v>0</v>
      </c>
      <c r="BI176" s="260">
        <f>IF(O176="nulová",K176,0)</f>
        <v>0</v>
      </c>
      <c r="BJ176" s="17" t="s">
        <v>137</v>
      </c>
      <c r="BK176" s="261">
        <f>ROUND(P176*H176,3)</f>
        <v>0</v>
      </c>
      <c r="BL176" s="17" t="s">
        <v>169</v>
      </c>
      <c r="BM176" s="259" t="s">
        <v>395</v>
      </c>
    </row>
    <row r="177" s="2" customFormat="1" ht="33" customHeight="1">
      <c r="A177" s="38"/>
      <c r="B177" s="39"/>
      <c r="C177" s="247" t="s">
        <v>404</v>
      </c>
      <c r="D177" s="247" t="s">
        <v>165</v>
      </c>
      <c r="E177" s="248" t="s">
        <v>1449</v>
      </c>
      <c r="F177" s="249" t="s">
        <v>1450</v>
      </c>
      <c r="G177" s="250" t="s">
        <v>520</v>
      </c>
      <c r="H177" s="251">
        <v>40</v>
      </c>
      <c r="I177" s="252"/>
      <c r="J177" s="252"/>
      <c r="K177" s="251">
        <f>ROUND(P177*H177,3)</f>
        <v>0</v>
      </c>
      <c r="L177" s="253"/>
      <c r="M177" s="44"/>
      <c r="N177" s="254" t="s">
        <v>1</v>
      </c>
      <c r="O177" s="255" t="s">
        <v>41</v>
      </c>
      <c r="P177" s="256">
        <f>I177+J177</f>
        <v>0</v>
      </c>
      <c r="Q177" s="256">
        <f>ROUND(I177*H177,3)</f>
        <v>0</v>
      </c>
      <c r="R177" s="256">
        <f>ROUND(J177*H177,3)</f>
        <v>0</v>
      </c>
      <c r="S177" s="97"/>
      <c r="T177" s="257">
        <f>S177*H177</f>
        <v>0</v>
      </c>
      <c r="U177" s="257">
        <v>0</v>
      </c>
      <c r="V177" s="257">
        <f>U177*H177</f>
        <v>0</v>
      </c>
      <c r="W177" s="257">
        <v>0</v>
      </c>
      <c r="X177" s="258">
        <f>W177*H177</f>
        <v>0</v>
      </c>
      <c r="Y177" s="38"/>
      <c r="Z177" s="38"/>
      <c r="AA177" s="38"/>
      <c r="AB177" s="38"/>
      <c r="AC177" s="38"/>
      <c r="AD177" s="38"/>
      <c r="AE177" s="38"/>
      <c r="AR177" s="259" t="s">
        <v>169</v>
      </c>
      <c r="AT177" s="259" t="s">
        <v>165</v>
      </c>
      <c r="AU177" s="259" t="s">
        <v>85</v>
      </c>
      <c r="AY177" s="17" t="s">
        <v>163</v>
      </c>
      <c r="BE177" s="260">
        <f>IF(O177="základná",K177,0)</f>
        <v>0</v>
      </c>
      <c r="BF177" s="260">
        <f>IF(O177="znížená",K177,0)</f>
        <v>0</v>
      </c>
      <c r="BG177" s="260">
        <f>IF(O177="zákl. prenesená",K177,0)</f>
        <v>0</v>
      </c>
      <c r="BH177" s="260">
        <f>IF(O177="zníž. prenesená",K177,0)</f>
        <v>0</v>
      </c>
      <c r="BI177" s="260">
        <f>IF(O177="nulová",K177,0)</f>
        <v>0</v>
      </c>
      <c r="BJ177" s="17" t="s">
        <v>137</v>
      </c>
      <c r="BK177" s="261">
        <f>ROUND(P177*H177,3)</f>
        <v>0</v>
      </c>
      <c r="BL177" s="17" t="s">
        <v>169</v>
      </c>
      <c r="BM177" s="259" t="s">
        <v>407</v>
      </c>
    </row>
    <row r="178" s="2" customFormat="1" ht="16.5" customHeight="1">
      <c r="A178" s="38"/>
      <c r="B178" s="39"/>
      <c r="C178" s="247" t="s">
        <v>280</v>
      </c>
      <c r="D178" s="247" t="s">
        <v>165</v>
      </c>
      <c r="E178" s="248" t="s">
        <v>1451</v>
      </c>
      <c r="F178" s="249" t="s">
        <v>1452</v>
      </c>
      <c r="G178" s="250" t="s">
        <v>474</v>
      </c>
      <c r="H178" s="251">
        <v>1</v>
      </c>
      <c r="I178" s="252"/>
      <c r="J178" s="252"/>
      <c r="K178" s="251">
        <f>ROUND(P178*H178,3)</f>
        <v>0</v>
      </c>
      <c r="L178" s="253"/>
      <c r="M178" s="44"/>
      <c r="N178" s="254" t="s">
        <v>1</v>
      </c>
      <c r="O178" s="255" t="s">
        <v>41</v>
      </c>
      <c r="P178" s="256">
        <f>I178+J178</f>
        <v>0</v>
      </c>
      <c r="Q178" s="256">
        <f>ROUND(I178*H178,3)</f>
        <v>0</v>
      </c>
      <c r="R178" s="256">
        <f>ROUND(J178*H178,3)</f>
        <v>0</v>
      </c>
      <c r="S178" s="97"/>
      <c r="T178" s="257">
        <f>S178*H178</f>
        <v>0</v>
      </c>
      <c r="U178" s="257">
        <v>0</v>
      </c>
      <c r="V178" s="257">
        <f>U178*H178</f>
        <v>0</v>
      </c>
      <c r="W178" s="257">
        <v>0</v>
      </c>
      <c r="X178" s="258">
        <f>W178*H178</f>
        <v>0</v>
      </c>
      <c r="Y178" s="38"/>
      <c r="Z178" s="38"/>
      <c r="AA178" s="38"/>
      <c r="AB178" s="38"/>
      <c r="AC178" s="38"/>
      <c r="AD178" s="38"/>
      <c r="AE178" s="38"/>
      <c r="AR178" s="259" t="s">
        <v>169</v>
      </c>
      <c r="AT178" s="259" t="s">
        <v>165</v>
      </c>
      <c r="AU178" s="259" t="s">
        <v>85</v>
      </c>
      <c r="AY178" s="17" t="s">
        <v>163</v>
      </c>
      <c r="BE178" s="260">
        <f>IF(O178="základná",K178,0)</f>
        <v>0</v>
      </c>
      <c r="BF178" s="260">
        <f>IF(O178="znížená",K178,0)</f>
        <v>0</v>
      </c>
      <c r="BG178" s="260">
        <f>IF(O178="zákl. prenesená",K178,0)</f>
        <v>0</v>
      </c>
      <c r="BH178" s="260">
        <f>IF(O178="zníž. prenesená",K178,0)</f>
        <v>0</v>
      </c>
      <c r="BI178" s="260">
        <f>IF(O178="nulová",K178,0)</f>
        <v>0</v>
      </c>
      <c r="BJ178" s="17" t="s">
        <v>137</v>
      </c>
      <c r="BK178" s="261">
        <f>ROUND(P178*H178,3)</f>
        <v>0</v>
      </c>
      <c r="BL178" s="17" t="s">
        <v>169</v>
      </c>
      <c r="BM178" s="259" t="s">
        <v>410</v>
      </c>
    </row>
    <row r="179" s="2" customFormat="1" ht="16.5" customHeight="1">
      <c r="A179" s="38"/>
      <c r="B179" s="39"/>
      <c r="C179" s="247" t="s">
        <v>413</v>
      </c>
      <c r="D179" s="247" t="s">
        <v>165</v>
      </c>
      <c r="E179" s="248" t="s">
        <v>1358</v>
      </c>
      <c r="F179" s="249" t="s">
        <v>1453</v>
      </c>
      <c r="G179" s="250" t="s">
        <v>474</v>
      </c>
      <c r="H179" s="251">
        <v>1</v>
      </c>
      <c r="I179" s="252"/>
      <c r="J179" s="252"/>
      <c r="K179" s="251">
        <f>ROUND(P179*H179,3)</f>
        <v>0</v>
      </c>
      <c r="L179" s="253"/>
      <c r="M179" s="44"/>
      <c r="N179" s="254" t="s">
        <v>1</v>
      </c>
      <c r="O179" s="255" t="s">
        <v>41</v>
      </c>
      <c r="P179" s="256">
        <f>I179+J179</f>
        <v>0</v>
      </c>
      <c r="Q179" s="256">
        <f>ROUND(I179*H179,3)</f>
        <v>0</v>
      </c>
      <c r="R179" s="256">
        <f>ROUND(J179*H179,3)</f>
        <v>0</v>
      </c>
      <c r="S179" s="97"/>
      <c r="T179" s="257">
        <f>S179*H179</f>
        <v>0</v>
      </c>
      <c r="U179" s="257">
        <v>0</v>
      </c>
      <c r="V179" s="257">
        <f>U179*H179</f>
        <v>0</v>
      </c>
      <c r="W179" s="257">
        <v>0</v>
      </c>
      <c r="X179" s="258">
        <f>W179*H179</f>
        <v>0</v>
      </c>
      <c r="Y179" s="38"/>
      <c r="Z179" s="38"/>
      <c r="AA179" s="38"/>
      <c r="AB179" s="38"/>
      <c r="AC179" s="38"/>
      <c r="AD179" s="38"/>
      <c r="AE179" s="38"/>
      <c r="AR179" s="259" t="s">
        <v>169</v>
      </c>
      <c r="AT179" s="259" t="s">
        <v>165</v>
      </c>
      <c r="AU179" s="259" t="s">
        <v>85</v>
      </c>
      <c r="AY179" s="17" t="s">
        <v>163</v>
      </c>
      <c r="BE179" s="260">
        <f>IF(O179="základná",K179,0)</f>
        <v>0</v>
      </c>
      <c r="BF179" s="260">
        <f>IF(O179="znížená",K179,0)</f>
        <v>0</v>
      </c>
      <c r="BG179" s="260">
        <f>IF(O179="zákl. prenesená",K179,0)</f>
        <v>0</v>
      </c>
      <c r="BH179" s="260">
        <f>IF(O179="zníž. prenesená",K179,0)</f>
        <v>0</v>
      </c>
      <c r="BI179" s="260">
        <f>IF(O179="nulová",K179,0)</f>
        <v>0</v>
      </c>
      <c r="BJ179" s="17" t="s">
        <v>137</v>
      </c>
      <c r="BK179" s="261">
        <f>ROUND(P179*H179,3)</f>
        <v>0</v>
      </c>
      <c r="BL179" s="17" t="s">
        <v>169</v>
      </c>
      <c r="BM179" s="259" t="s">
        <v>416</v>
      </c>
    </row>
    <row r="180" s="2" customFormat="1" ht="16.5" customHeight="1">
      <c r="A180" s="38"/>
      <c r="B180" s="39"/>
      <c r="C180" s="295" t="s">
        <v>286</v>
      </c>
      <c r="D180" s="295" t="s">
        <v>466</v>
      </c>
      <c r="E180" s="296" t="s">
        <v>1454</v>
      </c>
      <c r="F180" s="297" t="s">
        <v>1355</v>
      </c>
      <c r="G180" s="298" t="s">
        <v>474</v>
      </c>
      <c r="H180" s="299">
        <v>1</v>
      </c>
      <c r="I180" s="300"/>
      <c r="J180" s="301"/>
      <c r="K180" s="299">
        <f>ROUND(P180*H180,3)</f>
        <v>0</v>
      </c>
      <c r="L180" s="301"/>
      <c r="M180" s="302"/>
      <c r="N180" s="303" t="s">
        <v>1</v>
      </c>
      <c r="O180" s="255" t="s">
        <v>41</v>
      </c>
      <c r="P180" s="256">
        <f>I180+J180</f>
        <v>0</v>
      </c>
      <c r="Q180" s="256">
        <f>ROUND(I180*H180,3)</f>
        <v>0</v>
      </c>
      <c r="R180" s="256">
        <f>ROUND(J180*H180,3)</f>
        <v>0</v>
      </c>
      <c r="S180" s="97"/>
      <c r="T180" s="257">
        <f>S180*H180</f>
        <v>0</v>
      </c>
      <c r="U180" s="257">
        <v>0</v>
      </c>
      <c r="V180" s="257">
        <f>U180*H180</f>
        <v>0</v>
      </c>
      <c r="W180" s="257">
        <v>0</v>
      </c>
      <c r="X180" s="258">
        <f>W180*H180</f>
        <v>0</v>
      </c>
      <c r="Y180" s="38"/>
      <c r="Z180" s="38"/>
      <c r="AA180" s="38"/>
      <c r="AB180" s="38"/>
      <c r="AC180" s="38"/>
      <c r="AD180" s="38"/>
      <c r="AE180" s="38"/>
      <c r="AR180" s="259" t="s">
        <v>182</v>
      </c>
      <c r="AT180" s="259" t="s">
        <v>466</v>
      </c>
      <c r="AU180" s="259" t="s">
        <v>85</v>
      </c>
      <c r="AY180" s="17" t="s">
        <v>163</v>
      </c>
      <c r="BE180" s="260">
        <f>IF(O180="základná",K180,0)</f>
        <v>0</v>
      </c>
      <c r="BF180" s="260">
        <f>IF(O180="znížená",K180,0)</f>
        <v>0</v>
      </c>
      <c r="BG180" s="260">
        <f>IF(O180="zákl. prenesená",K180,0)</f>
        <v>0</v>
      </c>
      <c r="BH180" s="260">
        <f>IF(O180="zníž. prenesená",K180,0)</f>
        <v>0</v>
      </c>
      <c r="BI180" s="260">
        <f>IF(O180="nulová",K180,0)</f>
        <v>0</v>
      </c>
      <c r="BJ180" s="17" t="s">
        <v>137</v>
      </c>
      <c r="BK180" s="261">
        <f>ROUND(P180*H180,3)</f>
        <v>0</v>
      </c>
      <c r="BL180" s="17" t="s">
        <v>169</v>
      </c>
      <c r="BM180" s="259" t="s">
        <v>420</v>
      </c>
    </row>
    <row r="181" s="2" customFormat="1" ht="24.15" customHeight="1">
      <c r="A181" s="38"/>
      <c r="B181" s="39"/>
      <c r="C181" s="247" t="s">
        <v>423</v>
      </c>
      <c r="D181" s="247" t="s">
        <v>165</v>
      </c>
      <c r="E181" s="248" t="s">
        <v>683</v>
      </c>
      <c r="F181" s="249" t="s">
        <v>1455</v>
      </c>
      <c r="G181" s="250" t="s">
        <v>474</v>
      </c>
      <c r="H181" s="251">
        <v>1</v>
      </c>
      <c r="I181" s="252"/>
      <c r="J181" s="252"/>
      <c r="K181" s="251">
        <f>ROUND(P181*H181,3)</f>
        <v>0</v>
      </c>
      <c r="L181" s="253"/>
      <c r="M181" s="44"/>
      <c r="N181" s="254" t="s">
        <v>1</v>
      </c>
      <c r="O181" s="255" t="s">
        <v>41</v>
      </c>
      <c r="P181" s="256">
        <f>I181+J181</f>
        <v>0</v>
      </c>
      <c r="Q181" s="256">
        <f>ROUND(I181*H181,3)</f>
        <v>0</v>
      </c>
      <c r="R181" s="256">
        <f>ROUND(J181*H181,3)</f>
        <v>0</v>
      </c>
      <c r="S181" s="97"/>
      <c r="T181" s="257">
        <f>S181*H181</f>
        <v>0</v>
      </c>
      <c r="U181" s="257">
        <v>0</v>
      </c>
      <c r="V181" s="257">
        <f>U181*H181</f>
        <v>0</v>
      </c>
      <c r="W181" s="257">
        <v>0</v>
      </c>
      <c r="X181" s="258">
        <f>W181*H181</f>
        <v>0</v>
      </c>
      <c r="Y181" s="38"/>
      <c r="Z181" s="38"/>
      <c r="AA181" s="38"/>
      <c r="AB181" s="38"/>
      <c r="AC181" s="38"/>
      <c r="AD181" s="38"/>
      <c r="AE181" s="38"/>
      <c r="AR181" s="259" t="s">
        <v>169</v>
      </c>
      <c r="AT181" s="259" t="s">
        <v>165</v>
      </c>
      <c r="AU181" s="259" t="s">
        <v>85</v>
      </c>
      <c r="AY181" s="17" t="s">
        <v>163</v>
      </c>
      <c r="BE181" s="260">
        <f>IF(O181="základná",K181,0)</f>
        <v>0</v>
      </c>
      <c r="BF181" s="260">
        <f>IF(O181="znížená",K181,0)</f>
        <v>0</v>
      </c>
      <c r="BG181" s="260">
        <f>IF(O181="zákl. prenesená",K181,0)</f>
        <v>0</v>
      </c>
      <c r="BH181" s="260">
        <f>IF(O181="zníž. prenesená",K181,0)</f>
        <v>0</v>
      </c>
      <c r="BI181" s="260">
        <f>IF(O181="nulová",K181,0)</f>
        <v>0</v>
      </c>
      <c r="BJ181" s="17" t="s">
        <v>137</v>
      </c>
      <c r="BK181" s="261">
        <f>ROUND(P181*H181,3)</f>
        <v>0</v>
      </c>
      <c r="BL181" s="17" t="s">
        <v>169</v>
      </c>
      <c r="BM181" s="259" t="s">
        <v>426</v>
      </c>
    </row>
    <row r="182" s="2" customFormat="1" ht="16.5" customHeight="1">
      <c r="A182" s="38"/>
      <c r="B182" s="39"/>
      <c r="C182" s="247" t="s">
        <v>289</v>
      </c>
      <c r="D182" s="247" t="s">
        <v>165</v>
      </c>
      <c r="E182" s="248" t="s">
        <v>76</v>
      </c>
      <c r="F182" s="249" t="s">
        <v>1456</v>
      </c>
      <c r="G182" s="250" t="s">
        <v>1457</v>
      </c>
      <c r="H182" s="251">
        <v>50</v>
      </c>
      <c r="I182" s="252"/>
      <c r="J182" s="252"/>
      <c r="K182" s="251">
        <f>ROUND(P182*H182,3)</f>
        <v>0</v>
      </c>
      <c r="L182" s="253"/>
      <c r="M182" s="44"/>
      <c r="N182" s="307" t="s">
        <v>1</v>
      </c>
      <c r="O182" s="308" t="s">
        <v>41</v>
      </c>
      <c r="P182" s="309">
        <f>I182+J182</f>
        <v>0</v>
      </c>
      <c r="Q182" s="309">
        <f>ROUND(I182*H182,3)</f>
        <v>0</v>
      </c>
      <c r="R182" s="309">
        <f>ROUND(J182*H182,3)</f>
        <v>0</v>
      </c>
      <c r="S182" s="310"/>
      <c r="T182" s="311">
        <f>S182*H182</f>
        <v>0</v>
      </c>
      <c r="U182" s="311">
        <v>0</v>
      </c>
      <c r="V182" s="311">
        <f>U182*H182</f>
        <v>0</v>
      </c>
      <c r="W182" s="311">
        <v>0</v>
      </c>
      <c r="X182" s="312">
        <f>W182*H182</f>
        <v>0</v>
      </c>
      <c r="Y182" s="38"/>
      <c r="Z182" s="38"/>
      <c r="AA182" s="38"/>
      <c r="AB182" s="38"/>
      <c r="AC182" s="38"/>
      <c r="AD182" s="38"/>
      <c r="AE182" s="38"/>
      <c r="AR182" s="259" t="s">
        <v>169</v>
      </c>
      <c r="AT182" s="259" t="s">
        <v>165</v>
      </c>
      <c r="AU182" s="259" t="s">
        <v>85</v>
      </c>
      <c r="AY182" s="17" t="s">
        <v>163</v>
      </c>
      <c r="BE182" s="260">
        <f>IF(O182="základná",K182,0)</f>
        <v>0</v>
      </c>
      <c r="BF182" s="260">
        <f>IF(O182="znížená",K182,0)</f>
        <v>0</v>
      </c>
      <c r="BG182" s="260">
        <f>IF(O182="zákl. prenesená",K182,0)</f>
        <v>0</v>
      </c>
      <c r="BH182" s="260">
        <f>IF(O182="zníž. prenesená",K182,0)</f>
        <v>0</v>
      </c>
      <c r="BI182" s="260">
        <f>IF(O182="nulová",K182,0)</f>
        <v>0</v>
      </c>
      <c r="BJ182" s="17" t="s">
        <v>137</v>
      </c>
      <c r="BK182" s="261">
        <f>ROUND(P182*H182,3)</f>
        <v>0</v>
      </c>
      <c r="BL182" s="17" t="s">
        <v>169</v>
      </c>
      <c r="BM182" s="259" t="s">
        <v>430</v>
      </c>
    </row>
    <row r="183" s="2" customFormat="1" ht="6.96" customHeight="1">
      <c r="A183" s="38"/>
      <c r="B183" s="72"/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44"/>
      <c r="N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</row>
  </sheetData>
  <sheetProtection sheet="1" autoFilter="0" formatColumns="0" formatRows="0" objects="1" scenarios="1" spinCount="100000" saltValue="VQYHXeC3fW19SS4C4c1VQy0q+RdnvOp1vyhiKrY/dD508LFrSSP9tix5i4ZUIYjT3p4b5WBq5B7qk6zldEnYjg==" hashValue="R3le4wk4o4ab2RX3EfO22+ICPwXpzGTZTHGoapZvX3+mWt2Jclfy64f2c3zRKQyY6D/DFX7vByRK51oHuGPI3Q==" algorithmName="SHA-512" password="CC35"/>
  <autoFilter ref="C127:L182"/>
  <mergeCells count="14">
    <mergeCell ref="E7:H7"/>
    <mergeCell ref="E9:H9"/>
    <mergeCell ref="E18:H18"/>
    <mergeCell ref="E27:H27"/>
    <mergeCell ref="E85:H85"/>
    <mergeCell ref="E87:H87"/>
    <mergeCell ref="D102:F102"/>
    <mergeCell ref="D103:F103"/>
    <mergeCell ref="D104:F104"/>
    <mergeCell ref="D105:F105"/>
    <mergeCell ref="D106:F106"/>
    <mergeCell ref="E118:H118"/>
    <mergeCell ref="E120:H120"/>
    <mergeCell ref="M2:Z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hidden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7" t="s">
        <v>95</v>
      </c>
    </row>
    <row r="3" s="1" customFormat="1" ht="6.96" customHeight="1"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20"/>
      <c r="AT3" s="17" t="s">
        <v>77</v>
      </c>
    </row>
    <row r="4" s="1" customFormat="1" ht="24.96" customHeight="1">
      <c r="B4" s="20"/>
      <c r="D4" s="145" t="s">
        <v>98</v>
      </c>
      <c r="M4" s="20"/>
      <c r="N4" s="146" t="s">
        <v>10</v>
      </c>
      <c r="AT4" s="17" t="s">
        <v>4</v>
      </c>
    </row>
    <row r="5" s="1" customFormat="1" ht="6.96" customHeight="1">
      <c r="B5" s="20"/>
      <c r="M5" s="20"/>
    </row>
    <row r="6" s="1" customFormat="1" ht="12" customHeight="1">
      <c r="B6" s="20"/>
      <c r="D6" s="147" t="s">
        <v>15</v>
      </c>
      <c r="M6" s="20"/>
    </row>
    <row r="7" s="1" customFormat="1" ht="16.5" customHeight="1">
      <c r="B7" s="20"/>
      <c r="E7" s="148" t="str">
        <f>'Rekapitulácia stavby'!K6</f>
        <v>Suhrnny vykaz-vymer SO 01 - marec 2025</v>
      </c>
      <c r="F7" s="147"/>
      <c r="G7" s="147"/>
      <c r="H7" s="147"/>
      <c r="M7" s="20"/>
    </row>
    <row r="8" s="2" customFormat="1" ht="12" customHeight="1">
      <c r="A8" s="38"/>
      <c r="B8" s="44"/>
      <c r="C8" s="38"/>
      <c r="D8" s="147" t="s">
        <v>99</v>
      </c>
      <c r="E8" s="38"/>
      <c r="F8" s="38"/>
      <c r="G8" s="38"/>
      <c r="H8" s="38"/>
      <c r="I8" s="38"/>
      <c r="J8" s="38"/>
      <c r="K8" s="38"/>
      <c r="L8" s="38"/>
      <c r="M8" s="69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9" t="s">
        <v>1458</v>
      </c>
      <c r="F9" s="38"/>
      <c r="G9" s="38"/>
      <c r="H9" s="38"/>
      <c r="I9" s="38"/>
      <c r="J9" s="38"/>
      <c r="K9" s="38"/>
      <c r="L9" s="38"/>
      <c r="M9" s="69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69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7" t="s">
        <v>17</v>
      </c>
      <c r="E11" s="38"/>
      <c r="F11" s="150" t="s">
        <v>1</v>
      </c>
      <c r="G11" s="38"/>
      <c r="H11" s="38"/>
      <c r="I11" s="147" t="s">
        <v>18</v>
      </c>
      <c r="J11" s="150" t="s">
        <v>1</v>
      </c>
      <c r="K11" s="38"/>
      <c r="L11" s="38"/>
      <c r="M11" s="69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7" t="s">
        <v>19</v>
      </c>
      <c r="E12" s="38"/>
      <c r="F12" s="150" t="s">
        <v>20</v>
      </c>
      <c r="G12" s="38"/>
      <c r="H12" s="38"/>
      <c r="I12" s="147" t="s">
        <v>21</v>
      </c>
      <c r="J12" s="151" t="str">
        <f>'Rekapitulácia stavby'!AN8</f>
        <v>1. 3. 2025</v>
      </c>
      <c r="K12" s="38"/>
      <c r="L12" s="38"/>
      <c r="M12" s="69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69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7" t="s">
        <v>23</v>
      </c>
      <c r="E14" s="38"/>
      <c r="F14" s="38"/>
      <c r="G14" s="38"/>
      <c r="H14" s="38"/>
      <c r="I14" s="147" t="s">
        <v>24</v>
      </c>
      <c r="J14" s="150" t="s">
        <v>1</v>
      </c>
      <c r="K14" s="38"/>
      <c r="L14" s="38"/>
      <c r="M14" s="69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50" t="s">
        <v>25</v>
      </c>
      <c r="F15" s="38"/>
      <c r="G15" s="38"/>
      <c r="H15" s="38"/>
      <c r="I15" s="147" t="s">
        <v>26</v>
      </c>
      <c r="J15" s="150" t="s">
        <v>1</v>
      </c>
      <c r="K15" s="38"/>
      <c r="L15" s="38"/>
      <c r="M15" s="69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69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7" t="s">
        <v>27</v>
      </c>
      <c r="E17" s="38"/>
      <c r="F17" s="38"/>
      <c r="G17" s="38"/>
      <c r="H17" s="38"/>
      <c r="I17" s="147" t="s">
        <v>24</v>
      </c>
      <c r="J17" s="33" t="str">
        <f>'Rekapitulácia stavby'!AN13</f>
        <v>Vyplň údaj</v>
      </c>
      <c r="K17" s="38"/>
      <c r="L17" s="38"/>
      <c r="M17" s="69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'Rekapitulácia stavby'!E14</f>
        <v>Vyplň údaj</v>
      </c>
      <c r="F18" s="150"/>
      <c r="G18" s="150"/>
      <c r="H18" s="150"/>
      <c r="I18" s="147" t="s">
        <v>26</v>
      </c>
      <c r="J18" s="33" t="str">
        <f>'Rekapitulácia stavby'!AN14</f>
        <v>Vyplň údaj</v>
      </c>
      <c r="K18" s="38"/>
      <c r="L18" s="38"/>
      <c r="M18" s="69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69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7" t="s">
        <v>29</v>
      </c>
      <c r="E20" s="38"/>
      <c r="F20" s="38"/>
      <c r="G20" s="38"/>
      <c r="H20" s="38"/>
      <c r="I20" s="147" t="s">
        <v>24</v>
      </c>
      <c r="J20" s="150" t="s">
        <v>1</v>
      </c>
      <c r="K20" s="38"/>
      <c r="L20" s="38"/>
      <c r="M20" s="69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50" t="s">
        <v>30</v>
      </c>
      <c r="F21" s="38"/>
      <c r="G21" s="38"/>
      <c r="H21" s="38"/>
      <c r="I21" s="147" t="s">
        <v>26</v>
      </c>
      <c r="J21" s="150" t="s">
        <v>1</v>
      </c>
      <c r="K21" s="38"/>
      <c r="L21" s="38"/>
      <c r="M21" s="69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69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7" t="s">
        <v>32</v>
      </c>
      <c r="E23" s="38"/>
      <c r="F23" s="38"/>
      <c r="G23" s="38"/>
      <c r="H23" s="38"/>
      <c r="I23" s="147" t="s">
        <v>24</v>
      </c>
      <c r="J23" s="150" t="str">
        <f>IF('Rekapitulácia stavby'!AN19="","",'Rekapitulácia stavby'!AN19)</f>
        <v/>
      </c>
      <c r="K23" s="38"/>
      <c r="L23" s="38"/>
      <c r="M23" s="69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50" t="str">
        <f>IF('Rekapitulácia stavby'!E20="","",'Rekapitulácia stavby'!E20)</f>
        <v xml:space="preserve"> </v>
      </c>
      <c r="F24" s="38"/>
      <c r="G24" s="38"/>
      <c r="H24" s="38"/>
      <c r="I24" s="147" t="s">
        <v>26</v>
      </c>
      <c r="J24" s="150" t="str">
        <f>IF('Rekapitulácia stavby'!AN20="","",'Rekapitulácia stavby'!AN20)</f>
        <v/>
      </c>
      <c r="K24" s="38"/>
      <c r="L24" s="38"/>
      <c r="M24" s="69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69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7" t="s">
        <v>34</v>
      </c>
      <c r="E26" s="38"/>
      <c r="F26" s="38"/>
      <c r="G26" s="38"/>
      <c r="H26" s="38"/>
      <c r="I26" s="38"/>
      <c r="J26" s="38"/>
      <c r="K26" s="38"/>
      <c r="L26" s="38"/>
      <c r="M26" s="69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52"/>
      <c r="B27" s="153"/>
      <c r="C27" s="152"/>
      <c r="D27" s="152"/>
      <c r="E27" s="154" t="s">
        <v>1</v>
      </c>
      <c r="F27" s="154"/>
      <c r="G27" s="154"/>
      <c r="H27" s="154"/>
      <c r="I27" s="152"/>
      <c r="J27" s="152"/>
      <c r="K27" s="152"/>
      <c r="L27" s="152"/>
      <c r="M27" s="155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69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6"/>
      <c r="E29" s="156"/>
      <c r="F29" s="156"/>
      <c r="G29" s="156"/>
      <c r="H29" s="156"/>
      <c r="I29" s="156"/>
      <c r="J29" s="156"/>
      <c r="K29" s="156"/>
      <c r="L29" s="156"/>
      <c r="M29" s="69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14.4" customHeight="1">
      <c r="A30" s="38"/>
      <c r="B30" s="44"/>
      <c r="C30" s="38"/>
      <c r="D30" s="150" t="s">
        <v>101</v>
      </c>
      <c r="E30" s="38"/>
      <c r="F30" s="38"/>
      <c r="G30" s="38"/>
      <c r="H30" s="38"/>
      <c r="I30" s="38"/>
      <c r="J30" s="38"/>
      <c r="K30" s="157">
        <f>K96</f>
        <v>0</v>
      </c>
      <c r="L30" s="38"/>
      <c r="M30" s="69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>
      <c r="A31" s="38"/>
      <c r="B31" s="44"/>
      <c r="C31" s="38"/>
      <c r="D31" s="38"/>
      <c r="E31" s="147" t="s">
        <v>102</v>
      </c>
      <c r="F31" s="38"/>
      <c r="G31" s="38"/>
      <c r="H31" s="38"/>
      <c r="I31" s="38"/>
      <c r="J31" s="38"/>
      <c r="K31" s="158">
        <f>I96</f>
        <v>0</v>
      </c>
      <c r="L31" s="38"/>
      <c r="M31" s="69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>
      <c r="A32" s="38"/>
      <c r="B32" s="44"/>
      <c r="C32" s="38"/>
      <c r="D32" s="38"/>
      <c r="E32" s="147" t="s">
        <v>103</v>
      </c>
      <c r="F32" s="38"/>
      <c r="G32" s="38"/>
      <c r="H32" s="38"/>
      <c r="I32" s="38"/>
      <c r="J32" s="38"/>
      <c r="K32" s="158">
        <f>J96</f>
        <v>0</v>
      </c>
      <c r="L32" s="38"/>
      <c r="M32" s="69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9" t="s">
        <v>104</v>
      </c>
      <c r="E33" s="38"/>
      <c r="F33" s="38"/>
      <c r="G33" s="38"/>
      <c r="H33" s="38"/>
      <c r="I33" s="38"/>
      <c r="J33" s="38"/>
      <c r="K33" s="157">
        <f>K109</f>
        <v>0</v>
      </c>
      <c r="L33" s="38"/>
      <c r="M33" s="69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25.44" customHeight="1">
      <c r="A34" s="38"/>
      <c r="B34" s="44"/>
      <c r="C34" s="38"/>
      <c r="D34" s="160" t="s">
        <v>35</v>
      </c>
      <c r="E34" s="38"/>
      <c r="F34" s="38"/>
      <c r="G34" s="38"/>
      <c r="H34" s="38"/>
      <c r="I34" s="38"/>
      <c r="J34" s="38"/>
      <c r="K34" s="161">
        <f>ROUND(K30 + K33, 2)</f>
        <v>0</v>
      </c>
      <c r="L34" s="38"/>
      <c r="M34" s="69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6.96" customHeight="1">
      <c r="A35" s="38"/>
      <c r="B35" s="44"/>
      <c r="C35" s="38"/>
      <c r="D35" s="156"/>
      <c r="E35" s="156"/>
      <c r="F35" s="156"/>
      <c r="G35" s="156"/>
      <c r="H35" s="156"/>
      <c r="I35" s="156"/>
      <c r="J35" s="156"/>
      <c r="K35" s="156"/>
      <c r="L35" s="156"/>
      <c r="M35" s="69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38"/>
      <c r="F36" s="162" t="s">
        <v>37</v>
      </c>
      <c r="G36" s="38"/>
      <c r="H36" s="38"/>
      <c r="I36" s="162" t="s">
        <v>36</v>
      </c>
      <c r="J36" s="38"/>
      <c r="K36" s="162" t="s">
        <v>38</v>
      </c>
      <c r="L36" s="38"/>
      <c r="M36" s="69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s="2" customFormat="1" ht="14.4" customHeight="1">
      <c r="A37" s="38"/>
      <c r="B37" s="44"/>
      <c r="C37" s="38"/>
      <c r="D37" s="163" t="s">
        <v>39</v>
      </c>
      <c r="E37" s="164" t="s">
        <v>40</v>
      </c>
      <c r="F37" s="165">
        <f>ROUND((SUM(BE109:BE116) + SUM(BE136:BE237)),  2)</f>
        <v>0</v>
      </c>
      <c r="G37" s="166"/>
      <c r="H37" s="166"/>
      <c r="I37" s="167">
        <v>0.23000000000000001</v>
      </c>
      <c r="J37" s="166"/>
      <c r="K37" s="165">
        <f>ROUND(((SUM(BE109:BE116) + SUM(BE136:BE237))*I37),  2)</f>
        <v>0</v>
      </c>
      <c r="L37" s="38"/>
      <c r="M37" s="69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14.4" customHeight="1">
      <c r="A38" s="38"/>
      <c r="B38" s="44"/>
      <c r="C38" s="38"/>
      <c r="D38" s="38"/>
      <c r="E38" s="164" t="s">
        <v>41</v>
      </c>
      <c r="F38" s="165">
        <f>ROUND((SUM(BF109:BF116) + SUM(BF136:BF237)),  2)</f>
        <v>0</v>
      </c>
      <c r="G38" s="166"/>
      <c r="H38" s="166"/>
      <c r="I38" s="167">
        <v>0.23000000000000001</v>
      </c>
      <c r="J38" s="166"/>
      <c r="K38" s="165">
        <f>ROUND(((SUM(BF109:BF116) + SUM(BF136:BF237))*I38),  2)</f>
        <v>0</v>
      </c>
      <c r="L38" s="38"/>
      <c r="M38" s="69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47" t="s">
        <v>42</v>
      </c>
      <c r="F39" s="158">
        <f>ROUND((SUM(BG109:BG116) + SUM(BG136:BG237)),  2)</f>
        <v>0</v>
      </c>
      <c r="G39" s="38"/>
      <c r="H39" s="38"/>
      <c r="I39" s="168">
        <v>0.23000000000000001</v>
      </c>
      <c r="J39" s="38"/>
      <c r="K39" s="158">
        <f>0</f>
        <v>0</v>
      </c>
      <c r="L39" s="38"/>
      <c r="M39" s="69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hidden="1" s="2" customFormat="1" ht="14.4" customHeight="1">
      <c r="A40" s="38"/>
      <c r="B40" s="44"/>
      <c r="C40" s="38"/>
      <c r="D40" s="38"/>
      <c r="E40" s="147" t="s">
        <v>43</v>
      </c>
      <c r="F40" s="158">
        <f>ROUND((SUM(BH109:BH116) + SUM(BH136:BH237)),  2)</f>
        <v>0</v>
      </c>
      <c r="G40" s="38"/>
      <c r="H40" s="38"/>
      <c r="I40" s="168">
        <v>0.23000000000000001</v>
      </c>
      <c r="J40" s="38"/>
      <c r="K40" s="158">
        <f>0</f>
        <v>0</v>
      </c>
      <c r="L40" s="38"/>
      <c r="M40" s="69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hidden="1" s="2" customFormat="1" ht="14.4" customHeight="1">
      <c r="A41" s="38"/>
      <c r="B41" s="44"/>
      <c r="C41" s="38"/>
      <c r="D41" s="38"/>
      <c r="E41" s="164" t="s">
        <v>44</v>
      </c>
      <c r="F41" s="165">
        <f>ROUND((SUM(BI109:BI116) + SUM(BI136:BI237)),  2)</f>
        <v>0</v>
      </c>
      <c r="G41" s="166"/>
      <c r="H41" s="166"/>
      <c r="I41" s="167">
        <v>0</v>
      </c>
      <c r="J41" s="166"/>
      <c r="K41" s="165">
        <f>0</f>
        <v>0</v>
      </c>
      <c r="L41" s="38"/>
      <c r="M41" s="69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6.96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69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2" customFormat="1" ht="25.44" customHeight="1">
      <c r="A43" s="38"/>
      <c r="B43" s="44"/>
      <c r="C43" s="169"/>
      <c r="D43" s="170" t="s">
        <v>45</v>
      </c>
      <c r="E43" s="171"/>
      <c r="F43" s="171"/>
      <c r="G43" s="172" t="s">
        <v>46</v>
      </c>
      <c r="H43" s="173" t="s">
        <v>47</v>
      </c>
      <c r="I43" s="171"/>
      <c r="J43" s="171"/>
      <c r="K43" s="174">
        <f>SUM(K34:K41)</f>
        <v>0</v>
      </c>
      <c r="L43" s="175"/>
      <c r="M43" s="69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</row>
    <row r="44" s="2" customFormat="1" ht="14.4" customHeight="1">
      <c r="A44" s="38"/>
      <c r="B44" s="44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69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1" customFormat="1" ht="14.4" customHeight="1">
      <c r="B45" s="20"/>
      <c r="M45" s="20"/>
    </row>
    <row r="46" s="1" customFormat="1" ht="14.4" customHeight="1">
      <c r="B46" s="20"/>
      <c r="M46" s="20"/>
    </row>
    <row r="47" s="1" customFormat="1" ht="14.4" customHeight="1">
      <c r="B47" s="20"/>
      <c r="M47" s="20"/>
    </row>
    <row r="48" s="1" customFormat="1" ht="14.4" customHeight="1">
      <c r="B48" s="20"/>
      <c r="M48" s="20"/>
    </row>
    <row r="49" s="1" customFormat="1" ht="14.4" customHeight="1">
      <c r="B49" s="20"/>
      <c r="M49" s="20"/>
    </row>
    <row r="50" s="2" customFormat="1" ht="14.4" customHeight="1">
      <c r="B50" s="69"/>
      <c r="D50" s="176" t="s">
        <v>48</v>
      </c>
      <c r="E50" s="177"/>
      <c r="F50" s="177"/>
      <c r="G50" s="176" t="s">
        <v>49</v>
      </c>
      <c r="H50" s="177"/>
      <c r="I50" s="177"/>
      <c r="J50" s="177"/>
      <c r="K50" s="177"/>
      <c r="L50" s="177"/>
      <c r="M50" s="69"/>
    </row>
    <row r="51">
      <c r="B51" s="20"/>
      <c r="M51" s="20"/>
    </row>
    <row r="52">
      <c r="B52" s="20"/>
      <c r="M52" s="20"/>
    </row>
    <row r="53">
      <c r="B53" s="20"/>
      <c r="M53" s="20"/>
    </row>
    <row r="54">
      <c r="B54" s="20"/>
      <c r="M54" s="20"/>
    </row>
    <row r="55">
      <c r="B55" s="20"/>
      <c r="M55" s="20"/>
    </row>
    <row r="56">
      <c r="B56" s="20"/>
      <c r="M56" s="20"/>
    </row>
    <row r="57">
      <c r="B57" s="20"/>
      <c r="M57" s="20"/>
    </row>
    <row r="58">
      <c r="B58" s="20"/>
      <c r="M58" s="20"/>
    </row>
    <row r="59">
      <c r="B59" s="20"/>
      <c r="M59" s="20"/>
    </row>
    <row r="60">
      <c r="B60" s="20"/>
      <c r="M60" s="20"/>
    </row>
    <row r="61" s="2" customFormat="1">
      <c r="A61" s="38"/>
      <c r="B61" s="44"/>
      <c r="C61" s="38"/>
      <c r="D61" s="178" t="s">
        <v>50</v>
      </c>
      <c r="E61" s="179"/>
      <c r="F61" s="180" t="s">
        <v>51</v>
      </c>
      <c r="G61" s="178" t="s">
        <v>50</v>
      </c>
      <c r="H61" s="179"/>
      <c r="I61" s="179"/>
      <c r="J61" s="181" t="s">
        <v>51</v>
      </c>
      <c r="K61" s="179"/>
      <c r="L61" s="179"/>
      <c r="M61" s="69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M62" s="20"/>
    </row>
    <row r="63">
      <c r="B63" s="20"/>
      <c r="M63" s="20"/>
    </row>
    <row r="64">
      <c r="B64" s="20"/>
      <c r="M64" s="20"/>
    </row>
    <row r="65" s="2" customFormat="1">
      <c r="A65" s="38"/>
      <c r="B65" s="44"/>
      <c r="C65" s="38"/>
      <c r="D65" s="176" t="s">
        <v>52</v>
      </c>
      <c r="E65" s="182"/>
      <c r="F65" s="182"/>
      <c r="G65" s="176" t="s">
        <v>53</v>
      </c>
      <c r="H65" s="182"/>
      <c r="I65" s="182"/>
      <c r="J65" s="182"/>
      <c r="K65" s="182"/>
      <c r="L65" s="182"/>
      <c r="M65" s="69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M66" s="20"/>
    </row>
    <row r="67">
      <c r="B67" s="20"/>
      <c r="M67" s="20"/>
    </row>
    <row r="68">
      <c r="B68" s="20"/>
      <c r="M68" s="20"/>
    </row>
    <row r="69">
      <c r="B69" s="20"/>
      <c r="M69" s="20"/>
    </row>
    <row r="70">
      <c r="B70" s="20"/>
      <c r="M70" s="20"/>
    </row>
    <row r="71">
      <c r="B71" s="20"/>
      <c r="M71" s="20"/>
    </row>
    <row r="72">
      <c r="B72" s="20"/>
      <c r="M72" s="20"/>
    </row>
    <row r="73">
      <c r="B73" s="20"/>
      <c r="M73" s="20"/>
    </row>
    <row r="74">
      <c r="B74" s="20"/>
      <c r="M74" s="20"/>
    </row>
    <row r="75">
      <c r="B75" s="20"/>
      <c r="M75" s="20"/>
    </row>
    <row r="76" s="2" customFormat="1">
      <c r="A76" s="38"/>
      <c r="B76" s="44"/>
      <c r="C76" s="38"/>
      <c r="D76" s="178" t="s">
        <v>50</v>
      </c>
      <c r="E76" s="179"/>
      <c r="F76" s="180" t="s">
        <v>51</v>
      </c>
      <c r="G76" s="178" t="s">
        <v>50</v>
      </c>
      <c r="H76" s="179"/>
      <c r="I76" s="179"/>
      <c r="J76" s="181" t="s">
        <v>51</v>
      </c>
      <c r="K76" s="179"/>
      <c r="L76" s="179"/>
      <c r="M76" s="69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3"/>
      <c r="C77" s="184"/>
      <c r="D77" s="184"/>
      <c r="E77" s="184"/>
      <c r="F77" s="184"/>
      <c r="G77" s="184"/>
      <c r="H77" s="184"/>
      <c r="I77" s="184"/>
      <c r="J77" s="184"/>
      <c r="K77" s="184"/>
      <c r="L77" s="184"/>
      <c r="M77" s="69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5"/>
      <c r="C81" s="186"/>
      <c r="D81" s="186"/>
      <c r="E81" s="186"/>
      <c r="F81" s="186"/>
      <c r="G81" s="186"/>
      <c r="H81" s="186"/>
      <c r="I81" s="186"/>
      <c r="J81" s="186"/>
      <c r="K81" s="186"/>
      <c r="L81" s="186"/>
      <c r="M81" s="69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105</v>
      </c>
      <c r="D82" s="40"/>
      <c r="E82" s="40"/>
      <c r="F82" s="40"/>
      <c r="G82" s="40"/>
      <c r="H82" s="40"/>
      <c r="I82" s="40"/>
      <c r="J82" s="40"/>
      <c r="K82" s="40"/>
      <c r="L82" s="40"/>
      <c r="M82" s="69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69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15</v>
      </c>
      <c r="D84" s="40"/>
      <c r="E84" s="40"/>
      <c r="F84" s="40"/>
      <c r="G84" s="40"/>
      <c r="H84" s="40"/>
      <c r="I84" s="40"/>
      <c r="J84" s="40"/>
      <c r="K84" s="40"/>
      <c r="L84" s="40"/>
      <c r="M84" s="69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7" t="str">
        <f>E7</f>
        <v>Suhrnny vykaz-vymer SO 01 - marec 2025</v>
      </c>
      <c r="F85" s="32"/>
      <c r="G85" s="32"/>
      <c r="H85" s="32"/>
      <c r="I85" s="40"/>
      <c r="J85" s="40"/>
      <c r="K85" s="40"/>
      <c r="L85" s="40"/>
      <c r="M85" s="69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99</v>
      </c>
      <c r="D86" s="40"/>
      <c r="E86" s="40"/>
      <c r="F86" s="40"/>
      <c r="G86" s="40"/>
      <c r="H86" s="40"/>
      <c r="I86" s="40"/>
      <c r="J86" s="40"/>
      <c r="K86" s="40"/>
      <c r="L86" s="40"/>
      <c r="M86" s="69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82" t="str">
        <f>E9</f>
        <v>UK - Vykurovanie</v>
      </c>
      <c r="F87" s="40"/>
      <c r="G87" s="40"/>
      <c r="H87" s="40"/>
      <c r="I87" s="40"/>
      <c r="J87" s="40"/>
      <c r="K87" s="40"/>
      <c r="L87" s="40"/>
      <c r="M87" s="69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69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19</v>
      </c>
      <c r="D89" s="40"/>
      <c r="E89" s="40"/>
      <c r="F89" s="27" t="str">
        <f>F12</f>
        <v>Poltár, Rovňany</v>
      </c>
      <c r="G89" s="40"/>
      <c r="H89" s="40"/>
      <c r="I89" s="32" t="s">
        <v>21</v>
      </c>
      <c r="J89" s="85" t="str">
        <f>IF(J12="","",J12)</f>
        <v>1. 3. 2025</v>
      </c>
      <c r="K89" s="40"/>
      <c r="L89" s="40"/>
      <c r="M89" s="69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69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40.05" customHeight="1">
      <c r="A91" s="38"/>
      <c r="B91" s="39"/>
      <c r="C91" s="32" t="s">
        <v>23</v>
      </c>
      <c r="D91" s="40"/>
      <c r="E91" s="40"/>
      <c r="F91" s="27" t="str">
        <f>E15</f>
        <v>Banskobystrický samosprávny kraj</v>
      </c>
      <c r="G91" s="40"/>
      <c r="H91" s="40"/>
      <c r="I91" s="32" t="s">
        <v>29</v>
      </c>
      <c r="J91" s="36" t="str">
        <f>E21</f>
        <v>D&amp;T Solutions, s.r.o., Magnezitárska 2/A, Košice</v>
      </c>
      <c r="K91" s="40"/>
      <c r="L91" s="40"/>
      <c r="M91" s="69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32" t="s">
        <v>32</v>
      </c>
      <c r="J92" s="36" t="str">
        <f>E24</f>
        <v xml:space="preserve"> </v>
      </c>
      <c r="K92" s="40"/>
      <c r="L92" s="40"/>
      <c r="M92" s="69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69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8" t="s">
        <v>106</v>
      </c>
      <c r="D94" s="189"/>
      <c r="E94" s="189"/>
      <c r="F94" s="189"/>
      <c r="G94" s="189"/>
      <c r="H94" s="189"/>
      <c r="I94" s="190" t="s">
        <v>107</v>
      </c>
      <c r="J94" s="190" t="s">
        <v>108</v>
      </c>
      <c r="K94" s="190" t="s">
        <v>109</v>
      </c>
      <c r="L94" s="189"/>
      <c r="M94" s="69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69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91" t="s">
        <v>110</v>
      </c>
      <c r="D96" s="40"/>
      <c r="E96" s="40"/>
      <c r="F96" s="40"/>
      <c r="G96" s="40"/>
      <c r="H96" s="40"/>
      <c r="I96" s="116">
        <f>Q136</f>
        <v>0</v>
      </c>
      <c r="J96" s="116">
        <f>R136</f>
        <v>0</v>
      </c>
      <c r="K96" s="116">
        <f>K136</f>
        <v>0</v>
      </c>
      <c r="L96" s="40"/>
      <c r="M96" s="69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111</v>
      </c>
    </row>
    <row r="97" s="9" customFormat="1" ht="24.96" customHeight="1">
      <c r="A97" s="9"/>
      <c r="B97" s="192"/>
      <c r="C97" s="193"/>
      <c r="D97" s="194" t="s">
        <v>120</v>
      </c>
      <c r="E97" s="195"/>
      <c r="F97" s="195"/>
      <c r="G97" s="195"/>
      <c r="H97" s="195"/>
      <c r="I97" s="196">
        <f>Q137</f>
        <v>0</v>
      </c>
      <c r="J97" s="196">
        <f>R137</f>
        <v>0</v>
      </c>
      <c r="K97" s="196">
        <f>K137</f>
        <v>0</v>
      </c>
      <c r="L97" s="193"/>
      <c r="M97" s="19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8"/>
      <c r="C98" s="199"/>
      <c r="D98" s="200" t="s">
        <v>118</v>
      </c>
      <c r="E98" s="201"/>
      <c r="F98" s="201"/>
      <c r="G98" s="201"/>
      <c r="H98" s="201"/>
      <c r="I98" s="202">
        <f>Q138</f>
        <v>0</v>
      </c>
      <c r="J98" s="202">
        <f>R138</f>
        <v>0</v>
      </c>
      <c r="K98" s="202">
        <f>K138</f>
        <v>0</v>
      </c>
      <c r="L98" s="199"/>
      <c r="M98" s="20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8"/>
      <c r="C99" s="199"/>
      <c r="D99" s="200" t="s">
        <v>123</v>
      </c>
      <c r="E99" s="201"/>
      <c r="F99" s="201"/>
      <c r="G99" s="201"/>
      <c r="H99" s="201"/>
      <c r="I99" s="202">
        <f>Q145</f>
        <v>0</v>
      </c>
      <c r="J99" s="202">
        <f>R145</f>
        <v>0</v>
      </c>
      <c r="K99" s="202">
        <f>K145</f>
        <v>0</v>
      </c>
      <c r="L99" s="199"/>
      <c r="M99" s="20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8"/>
      <c r="C100" s="199"/>
      <c r="D100" s="200" t="s">
        <v>1459</v>
      </c>
      <c r="E100" s="201"/>
      <c r="F100" s="201"/>
      <c r="G100" s="201"/>
      <c r="H100" s="201"/>
      <c r="I100" s="202">
        <f>Q149</f>
        <v>0</v>
      </c>
      <c r="J100" s="202">
        <f>R149</f>
        <v>0</v>
      </c>
      <c r="K100" s="202">
        <f>K149</f>
        <v>0</v>
      </c>
      <c r="L100" s="199"/>
      <c r="M100" s="20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8"/>
      <c r="C101" s="199"/>
      <c r="D101" s="200" t="s">
        <v>1460</v>
      </c>
      <c r="E101" s="201"/>
      <c r="F101" s="201"/>
      <c r="G101" s="201"/>
      <c r="H101" s="201"/>
      <c r="I101" s="202">
        <f>Q156</f>
        <v>0</v>
      </c>
      <c r="J101" s="202">
        <f>R156</f>
        <v>0</v>
      </c>
      <c r="K101" s="202">
        <f>K156</f>
        <v>0</v>
      </c>
      <c r="L101" s="199"/>
      <c r="M101" s="20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8"/>
      <c r="C102" s="199"/>
      <c r="D102" s="200" t="s">
        <v>1461</v>
      </c>
      <c r="E102" s="201"/>
      <c r="F102" s="201"/>
      <c r="G102" s="201"/>
      <c r="H102" s="201"/>
      <c r="I102" s="202">
        <f>Q185</f>
        <v>0</v>
      </c>
      <c r="J102" s="202">
        <f>R185</f>
        <v>0</v>
      </c>
      <c r="K102" s="202">
        <f>K185</f>
        <v>0</v>
      </c>
      <c r="L102" s="199"/>
      <c r="M102" s="20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8"/>
      <c r="C103" s="199"/>
      <c r="D103" s="200" t="s">
        <v>1462</v>
      </c>
      <c r="E103" s="201"/>
      <c r="F103" s="201"/>
      <c r="G103" s="201"/>
      <c r="H103" s="201"/>
      <c r="I103" s="202">
        <f>Q194</f>
        <v>0</v>
      </c>
      <c r="J103" s="202">
        <f>R194</f>
        <v>0</v>
      </c>
      <c r="K103" s="202">
        <f>K194</f>
        <v>0</v>
      </c>
      <c r="L103" s="199"/>
      <c r="M103" s="203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8"/>
      <c r="C104" s="199"/>
      <c r="D104" s="200" t="s">
        <v>1463</v>
      </c>
      <c r="E104" s="201"/>
      <c r="F104" s="201"/>
      <c r="G104" s="201"/>
      <c r="H104" s="201"/>
      <c r="I104" s="202">
        <f>Q223</f>
        <v>0</v>
      </c>
      <c r="J104" s="202">
        <f>R223</f>
        <v>0</v>
      </c>
      <c r="K104" s="202">
        <f>K223</f>
        <v>0</v>
      </c>
      <c r="L104" s="199"/>
      <c r="M104" s="203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92"/>
      <c r="C105" s="193"/>
      <c r="D105" s="194" t="s">
        <v>1464</v>
      </c>
      <c r="E105" s="195"/>
      <c r="F105" s="195"/>
      <c r="G105" s="195"/>
      <c r="H105" s="195"/>
      <c r="I105" s="196">
        <f>Q232</f>
        <v>0</v>
      </c>
      <c r="J105" s="196">
        <f>R232</f>
        <v>0</v>
      </c>
      <c r="K105" s="196">
        <f>K232</f>
        <v>0</v>
      </c>
      <c r="L105" s="193"/>
      <c r="M105" s="197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98"/>
      <c r="C106" s="199"/>
      <c r="D106" s="200" t="s">
        <v>1465</v>
      </c>
      <c r="E106" s="201"/>
      <c r="F106" s="201"/>
      <c r="G106" s="201"/>
      <c r="H106" s="201"/>
      <c r="I106" s="202">
        <f>Q233</f>
        <v>0</v>
      </c>
      <c r="J106" s="202">
        <f>R233</f>
        <v>0</v>
      </c>
      <c r="K106" s="202">
        <f>K233</f>
        <v>0</v>
      </c>
      <c r="L106" s="199"/>
      <c r="M106" s="203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8"/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69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69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29.28" customHeight="1">
      <c r="A109" s="38"/>
      <c r="B109" s="39"/>
      <c r="C109" s="191" t="s">
        <v>134</v>
      </c>
      <c r="D109" s="40"/>
      <c r="E109" s="40"/>
      <c r="F109" s="40"/>
      <c r="G109" s="40"/>
      <c r="H109" s="40"/>
      <c r="I109" s="40"/>
      <c r="J109" s="40"/>
      <c r="K109" s="204">
        <f>ROUND(K110 + K111 + K112 + K113 + K114 + K115,2)</f>
        <v>0</v>
      </c>
      <c r="L109" s="40"/>
      <c r="M109" s="69"/>
      <c r="O109" s="205" t="s">
        <v>39</v>
      </c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8" customHeight="1">
      <c r="A110" s="38"/>
      <c r="B110" s="39"/>
      <c r="C110" s="40"/>
      <c r="D110" s="206" t="s">
        <v>135</v>
      </c>
      <c r="E110" s="207"/>
      <c r="F110" s="207"/>
      <c r="G110" s="40"/>
      <c r="H110" s="40"/>
      <c r="I110" s="40"/>
      <c r="J110" s="40"/>
      <c r="K110" s="208">
        <v>0</v>
      </c>
      <c r="L110" s="40"/>
      <c r="M110" s="209"/>
      <c r="N110" s="210"/>
      <c r="O110" s="211" t="s">
        <v>41</v>
      </c>
      <c r="P110" s="210"/>
      <c r="Q110" s="210"/>
      <c r="R110" s="210"/>
      <c r="S110" s="212"/>
      <c r="T110" s="212"/>
      <c r="U110" s="212"/>
      <c r="V110" s="212"/>
      <c r="W110" s="212"/>
      <c r="X110" s="212"/>
      <c r="Y110" s="212"/>
      <c r="Z110" s="212"/>
      <c r="AA110" s="212"/>
      <c r="AB110" s="212"/>
      <c r="AC110" s="212"/>
      <c r="AD110" s="212"/>
      <c r="AE110" s="212"/>
      <c r="AF110" s="210"/>
      <c r="AG110" s="210"/>
      <c r="AH110" s="210"/>
      <c r="AI110" s="210"/>
      <c r="AJ110" s="210"/>
      <c r="AK110" s="210"/>
      <c r="AL110" s="210"/>
      <c r="AM110" s="210"/>
      <c r="AN110" s="210"/>
      <c r="AO110" s="210"/>
      <c r="AP110" s="210"/>
      <c r="AQ110" s="210"/>
      <c r="AR110" s="210"/>
      <c r="AS110" s="210"/>
      <c r="AT110" s="210"/>
      <c r="AU110" s="210"/>
      <c r="AV110" s="210"/>
      <c r="AW110" s="210"/>
      <c r="AX110" s="210"/>
      <c r="AY110" s="213" t="s">
        <v>136</v>
      </c>
      <c r="AZ110" s="210"/>
      <c r="BA110" s="210"/>
      <c r="BB110" s="210"/>
      <c r="BC110" s="210"/>
      <c r="BD110" s="210"/>
      <c r="BE110" s="214">
        <f>IF(O110="základná",K110,0)</f>
        <v>0</v>
      </c>
      <c r="BF110" s="214">
        <f>IF(O110="znížená",K110,0)</f>
        <v>0</v>
      </c>
      <c r="BG110" s="214">
        <f>IF(O110="zákl. prenesená",K110,0)</f>
        <v>0</v>
      </c>
      <c r="BH110" s="214">
        <f>IF(O110="zníž. prenesená",K110,0)</f>
        <v>0</v>
      </c>
      <c r="BI110" s="214">
        <f>IF(O110="nulová",K110,0)</f>
        <v>0</v>
      </c>
      <c r="BJ110" s="213" t="s">
        <v>137</v>
      </c>
      <c r="BK110" s="210"/>
      <c r="BL110" s="210"/>
      <c r="BM110" s="210"/>
    </row>
    <row r="111" s="2" customFormat="1" ht="18" customHeight="1">
      <c r="A111" s="38"/>
      <c r="B111" s="39"/>
      <c r="C111" s="40"/>
      <c r="D111" s="206" t="s">
        <v>138</v>
      </c>
      <c r="E111" s="207"/>
      <c r="F111" s="207"/>
      <c r="G111" s="40"/>
      <c r="H111" s="40"/>
      <c r="I111" s="40"/>
      <c r="J111" s="40"/>
      <c r="K111" s="208">
        <v>0</v>
      </c>
      <c r="L111" s="40"/>
      <c r="M111" s="209"/>
      <c r="N111" s="210"/>
      <c r="O111" s="211" t="s">
        <v>41</v>
      </c>
      <c r="P111" s="210"/>
      <c r="Q111" s="210"/>
      <c r="R111" s="210"/>
      <c r="S111" s="212"/>
      <c r="T111" s="212"/>
      <c r="U111" s="212"/>
      <c r="V111" s="212"/>
      <c r="W111" s="212"/>
      <c r="X111" s="212"/>
      <c r="Y111" s="212"/>
      <c r="Z111" s="212"/>
      <c r="AA111" s="212"/>
      <c r="AB111" s="212"/>
      <c r="AC111" s="212"/>
      <c r="AD111" s="212"/>
      <c r="AE111" s="212"/>
      <c r="AF111" s="210"/>
      <c r="AG111" s="210"/>
      <c r="AH111" s="210"/>
      <c r="AI111" s="210"/>
      <c r="AJ111" s="210"/>
      <c r="AK111" s="210"/>
      <c r="AL111" s="210"/>
      <c r="AM111" s="210"/>
      <c r="AN111" s="210"/>
      <c r="AO111" s="210"/>
      <c r="AP111" s="210"/>
      <c r="AQ111" s="210"/>
      <c r="AR111" s="210"/>
      <c r="AS111" s="210"/>
      <c r="AT111" s="210"/>
      <c r="AU111" s="210"/>
      <c r="AV111" s="210"/>
      <c r="AW111" s="210"/>
      <c r="AX111" s="210"/>
      <c r="AY111" s="213" t="s">
        <v>136</v>
      </c>
      <c r="AZ111" s="210"/>
      <c r="BA111" s="210"/>
      <c r="BB111" s="210"/>
      <c r="BC111" s="210"/>
      <c r="BD111" s="210"/>
      <c r="BE111" s="214">
        <f>IF(O111="základná",K111,0)</f>
        <v>0</v>
      </c>
      <c r="BF111" s="214">
        <f>IF(O111="znížená",K111,0)</f>
        <v>0</v>
      </c>
      <c r="BG111" s="214">
        <f>IF(O111="zákl. prenesená",K111,0)</f>
        <v>0</v>
      </c>
      <c r="BH111" s="214">
        <f>IF(O111="zníž. prenesená",K111,0)</f>
        <v>0</v>
      </c>
      <c r="BI111" s="214">
        <f>IF(O111="nulová",K111,0)</f>
        <v>0</v>
      </c>
      <c r="BJ111" s="213" t="s">
        <v>137</v>
      </c>
      <c r="BK111" s="210"/>
      <c r="BL111" s="210"/>
      <c r="BM111" s="210"/>
    </row>
    <row r="112" s="2" customFormat="1" ht="18" customHeight="1">
      <c r="A112" s="38"/>
      <c r="B112" s="39"/>
      <c r="C112" s="40"/>
      <c r="D112" s="206" t="s">
        <v>139</v>
      </c>
      <c r="E112" s="207"/>
      <c r="F112" s="207"/>
      <c r="G112" s="40"/>
      <c r="H112" s="40"/>
      <c r="I112" s="40"/>
      <c r="J112" s="40"/>
      <c r="K112" s="208">
        <v>0</v>
      </c>
      <c r="L112" s="40"/>
      <c r="M112" s="209"/>
      <c r="N112" s="210"/>
      <c r="O112" s="211" t="s">
        <v>41</v>
      </c>
      <c r="P112" s="210"/>
      <c r="Q112" s="210"/>
      <c r="R112" s="210"/>
      <c r="S112" s="212"/>
      <c r="T112" s="212"/>
      <c r="U112" s="212"/>
      <c r="V112" s="212"/>
      <c r="W112" s="212"/>
      <c r="X112" s="212"/>
      <c r="Y112" s="212"/>
      <c r="Z112" s="212"/>
      <c r="AA112" s="212"/>
      <c r="AB112" s="212"/>
      <c r="AC112" s="212"/>
      <c r="AD112" s="212"/>
      <c r="AE112" s="212"/>
      <c r="AF112" s="210"/>
      <c r="AG112" s="210"/>
      <c r="AH112" s="210"/>
      <c r="AI112" s="210"/>
      <c r="AJ112" s="210"/>
      <c r="AK112" s="210"/>
      <c r="AL112" s="210"/>
      <c r="AM112" s="210"/>
      <c r="AN112" s="210"/>
      <c r="AO112" s="210"/>
      <c r="AP112" s="210"/>
      <c r="AQ112" s="210"/>
      <c r="AR112" s="210"/>
      <c r="AS112" s="210"/>
      <c r="AT112" s="210"/>
      <c r="AU112" s="210"/>
      <c r="AV112" s="210"/>
      <c r="AW112" s="210"/>
      <c r="AX112" s="210"/>
      <c r="AY112" s="213" t="s">
        <v>136</v>
      </c>
      <c r="AZ112" s="210"/>
      <c r="BA112" s="210"/>
      <c r="BB112" s="210"/>
      <c r="BC112" s="210"/>
      <c r="BD112" s="210"/>
      <c r="BE112" s="214">
        <f>IF(O112="základná",K112,0)</f>
        <v>0</v>
      </c>
      <c r="BF112" s="214">
        <f>IF(O112="znížená",K112,0)</f>
        <v>0</v>
      </c>
      <c r="BG112" s="214">
        <f>IF(O112="zákl. prenesená",K112,0)</f>
        <v>0</v>
      </c>
      <c r="BH112" s="214">
        <f>IF(O112="zníž. prenesená",K112,0)</f>
        <v>0</v>
      </c>
      <c r="BI112" s="214">
        <f>IF(O112="nulová",K112,0)</f>
        <v>0</v>
      </c>
      <c r="BJ112" s="213" t="s">
        <v>137</v>
      </c>
      <c r="BK112" s="210"/>
      <c r="BL112" s="210"/>
      <c r="BM112" s="210"/>
    </row>
    <row r="113" s="2" customFormat="1" ht="18" customHeight="1">
      <c r="A113" s="38"/>
      <c r="B113" s="39"/>
      <c r="C113" s="40"/>
      <c r="D113" s="206" t="s">
        <v>140</v>
      </c>
      <c r="E113" s="207"/>
      <c r="F113" s="207"/>
      <c r="G113" s="40"/>
      <c r="H113" s="40"/>
      <c r="I113" s="40"/>
      <c r="J113" s="40"/>
      <c r="K113" s="208">
        <v>0</v>
      </c>
      <c r="L113" s="40"/>
      <c r="M113" s="209"/>
      <c r="N113" s="210"/>
      <c r="O113" s="211" t="s">
        <v>41</v>
      </c>
      <c r="P113" s="210"/>
      <c r="Q113" s="210"/>
      <c r="R113" s="210"/>
      <c r="S113" s="212"/>
      <c r="T113" s="212"/>
      <c r="U113" s="212"/>
      <c r="V113" s="212"/>
      <c r="W113" s="212"/>
      <c r="X113" s="212"/>
      <c r="Y113" s="212"/>
      <c r="Z113" s="212"/>
      <c r="AA113" s="212"/>
      <c r="AB113" s="212"/>
      <c r="AC113" s="212"/>
      <c r="AD113" s="212"/>
      <c r="AE113" s="212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/>
      <c r="AS113" s="210"/>
      <c r="AT113" s="210"/>
      <c r="AU113" s="210"/>
      <c r="AV113" s="210"/>
      <c r="AW113" s="210"/>
      <c r="AX113" s="210"/>
      <c r="AY113" s="213" t="s">
        <v>136</v>
      </c>
      <c r="AZ113" s="210"/>
      <c r="BA113" s="210"/>
      <c r="BB113" s="210"/>
      <c r="BC113" s="210"/>
      <c r="BD113" s="210"/>
      <c r="BE113" s="214">
        <f>IF(O113="základná",K113,0)</f>
        <v>0</v>
      </c>
      <c r="BF113" s="214">
        <f>IF(O113="znížená",K113,0)</f>
        <v>0</v>
      </c>
      <c r="BG113" s="214">
        <f>IF(O113="zákl. prenesená",K113,0)</f>
        <v>0</v>
      </c>
      <c r="BH113" s="214">
        <f>IF(O113="zníž. prenesená",K113,0)</f>
        <v>0</v>
      </c>
      <c r="BI113" s="214">
        <f>IF(O113="nulová",K113,0)</f>
        <v>0</v>
      </c>
      <c r="BJ113" s="213" t="s">
        <v>137</v>
      </c>
      <c r="BK113" s="210"/>
      <c r="BL113" s="210"/>
      <c r="BM113" s="210"/>
    </row>
    <row r="114" s="2" customFormat="1" ht="18" customHeight="1">
      <c r="A114" s="38"/>
      <c r="B114" s="39"/>
      <c r="C114" s="40"/>
      <c r="D114" s="206" t="s">
        <v>141</v>
      </c>
      <c r="E114" s="207"/>
      <c r="F114" s="207"/>
      <c r="G114" s="40"/>
      <c r="H114" s="40"/>
      <c r="I114" s="40"/>
      <c r="J114" s="40"/>
      <c r="K114" s="208">
        <v>0</v>
      </c>
      <c r="L114" s="40"/>
      <c r="M114" s="209"/>
      <c r="N114" s="210"/>
      <c r="O114" s="211" t="s">
        <v>41</v>
      </c>
      <c r="P114" s="210"/>
      <c r="Q114" s="210"/>
      <c r="R114" s="210"/>
      <c r="S114" s="212"/>
      <c r="T114" s="212"/>
      <c r="U114" s="212"/>
      <c r="V114" s="212"/>
      <c r="W114" s="212"/>
      <c r="X114" s="212"/>
      <c r="Y114" s="212"/>
      <c r="Z114" s="212"/>
      <c r="AA114" s="212"/>
      <c r="AB114" s="212"/>
      <c r="AC114" s="212"/>
      <c r="AD114" s="212"/>
      <c r="AE114" s="212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210"/>
      <c r="AU114" s="210"/>
      <c r="AV114" s="210"/>
      <c r="AW114" s="210"/>
      <c r="AX114" s="210"/>
      <c r="AY114" s="213" t="s">
        <v>136</v>
      </c>
      <c r="AZ114" s="210"/>
      <c r="BA114" s="210"/>
      <c r="BB114" s="210"/>
      <c r="BC114" s="210"/>
      <c r="BD114" s="210"/>
      <c r="BE114" s="214">
        <f>IF(O114="základná",K114,0)</f>
        <v>0</v>
      </c>
      <c r="BF114" s="214">
        <f>IF(O114="znížená",K114,0)</f>
        <v>0</v>
      </c>
      <c r="BG114" s="214">
        <f>IF(O114="zákl. prenesená",K114,0)</f>
        <v>0</v>
      </c>
      <c r="BH114" s="214">
        <f>IF(O114="zníž. prenesená",K114,0)</f>
        <v>0</v>
      </c>
      <c r="BI114" s="214">
        <f>IF(O114="nulová",K114,0)</f>
        <v>0</v>
      </c>
      <c r="BJ114" s="213" t="s">
        <v>137</v>
      </c>
      <c r="BK114" s="210"/>
      <c r="BL114" s="210"/>
      <c r="BM114" s="210"/>
    </row>
    <row r="115" s="2" customFormat="1" ht="18" customHeight="1">
      <c r="A115" s="38"/>
      <c r="B115" s="39"/>
      <c r="C115" s="40"/>
      <c r="D115" s="207" t="s">
        <v>142</v>
      </c>
      <c r="E115" s="40"/>
      <c r="F115" s="40"/>
      <c r="G115" s="40"/>
      <c r="H115" s="40"/>
      <c r="I115" s="40"/>
      <c r="J115" s="40"/>
      <c r="K115" s="208">
        <f>ROUND(K30*T115,2)</f>
        <v>0</v>
      </c>
      <c r="L115" s="40"/>
      <c r="M115" s="209"/>
      <c r="N115" s="210"/>
      <c r="O115" s="211" t="s">
        <v>41</v>
      </c>
      <c r="P115" s="210"/>
      <c r="Q115" s="210"/>
      <c r="R115" s="210"/>
      <c r="S115" s="212"/>
      <c r="T115" s="212"/>
      <c r="U115" s="212"/>
      <c r="V115" s="212"/>
      <c r="W115" s="212"/>
      <c r="X115" s="212"/>
      <c r="Y115" s="212"/>
      <c r="Z115" s="212"/>
      <c r="AA115" s="212"/>
      <c r="AB115" s="212"/>
      <c r="AC115" s="212"/>
      <c r="AD115" s="212"/>
      <c r="AE115" s="212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210"/>
      <c r="AU115" s="210"/>
      <c r="AV115" s="210"/>
      <c r="AW115" s="210"/>
      <c r="AX115" s="210"/>
      <c r="AY115" s="213" t="s">
        <v>143</v>
      </c>
      <c r="AZ115" s="210"/>
      <c r="BA115" s="210"/>
      <c r="BB115" s="210"/>
      <c r="BC115" s="210"/>
      <c r="BD115" s="210"/>
      <c r="BE115" s="214">
        <f>IF(O115="základná",K115,0)</f>
        <v>0</v>
      </c>
      <c r="BF115" s="214">
        <f>IF(O115="znížená",K115,0)</f>
        <v>0</v>
      </c>
      <c r="BG115" s="214">
        <f>IF(O115="zákl. prenesená",K115,0)</f>
        <v>0</v>
      </c>
      <c r="BH115" s="214">
        <f>IF(O115="zníž. prenesená",K115,0)</f>
        <v>0</v>
      </c>
      <c r="BI115" s="214">
        <f>IF(O115="nulová",K115,0)</f>
        <v>0</v>
      </c>
      <c r="BJ115" s="213" t="s">
        <v>137</v>
      </c>
      <c r="BK115" s="210"/>
      <c r="BL115" s="210"/>
      <c r="BM115" s="210"/>
    </row>
    <row r="116" s="2" customForma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69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29.28" customHeight="1">
      <c r="A117" s="38"/>
      <c r="B117" s="39"/>
      <c r="C117" s="215" t="s">
        <v>144</v>
      </c>
      <c r="D117" s="189"/>
      <c r="E117" s="189"/>
      <c r="F117" s="189"/>
      <c r="G117" s="189"/>
      <c r="H117" s="189"/>
      <c r="I117" s="189"/>
      <c r="J117" s="189"/>
      <c r="K117" s="216">
        <f>ROUND(K96+K109,2)</f>
        <v>0</v>
      </c>
      <c r="L117" s="189"/>
      <c r="M117" s="69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72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69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22" s="2" customFormat="1" ht="6.96" customHeight="1">
      <c r="A122" s="38"/>
      <c r="B122" s="74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69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24.96" customHeight="1">
      <c r="A123" s="38"/>
      <c r="B123" s="39"/>
      <c r="C123" s="23" t="s">
        <v>145</v>
      </c>
      <c r="D123" s="40"/>
      <c r="E123" s="40"/>
      <c r="F123" s="40"/>
      <c r="G123" s="40"/>
      <c r="H123" s="40"/>
      <c r="I123" s="40"/>
      <c r="J123" s="40"/>
      <c r="K123" s="40"/>
      <c r="L123" s="40"/>
      <c r="M123" s="69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6.96" customHeight="1">
      <c r="A124" s="38"/>
      <c r="B124" s="39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69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2" customHeight="1">
      <c r="A125" s="38"/>
      <c r="B125" s="39"/>
      <c r="C125" s="32" t="s">
        <v>15</v>
      </c>
      <c r="D125" s="40"/>
      <c r="E125" s="40"/>
      <c r="F125" s="40"/>
      <c r="G125" s="40"/>
      <c r="H125" s="40"/>
      <c r="I125" s="40"/>
      <c r="J125" s="40"/>
      <c r="K125" s="40"/>
      <c r="L125" s="40"/>
      <c r="M125" s="69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6.5" customHeight="1">
      <c r="A126" s="38"/>
      <c r="B126" s="39"/>
      <c r="C126" s="40"/>
      <c r="D126" s="40"/>
      <c r="E126" s="187" t="str">
        <f>E7</f>
        <v>Suhrnny vykaz-vymer SO 01 - marec 2025</v>
      </c>
      <c r="F126" s="32"/>
      <c r="G126" s="32"/>
      <c r="H126" s="32"/>
      <c r="I126" s="40"/>
      <c r="J126" s="40"/>
      <c r="K126" s="40"/>
      <c r="L126" s="40"/>
      <c r="M126" s="69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12" customHeight="1">
      <c r="A127" s="38"/>
      <c r="B127" s="39"/>
      <c r="C127" s="32" t="s">
        <v>99</v>
      </c>
      <c r="D127" s="40"/>
      <c r="E127" s="40"/>
      <c r="F127" s="40"/>
      <c r="G127" s="40"/>
      <c r="H127" s="40"/>
      <c r="I127" s="40"/>
      <c r="J127" s="40"/>
      <c r="K127" s="40"/>
      <c r="L127" s="40"/>
      <c r="M127" s="69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16.5" customHeight="1">
      <c r="A128" s="38"/>
      <c r="B128" s="39"/>
      <c r="C128" s="40"/>
      <c r="D128" s="40"/>
      <c r="E128" s="82" t="str">
        <f>E9</f>
        <v>UK - Vykurovanie</v>
      </c>
      <c r="F128" s="40"/>
      <c r="G128" s="40"/>
      <c r="H128" s="40"/>
      <c r="I128" s="40"/>
      <c r="J128" s="40"/>
      <c r="K128" s="40"/>
      <c r="L128" s="40"/>
      <c r="M128" s="69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6.96" customHeight="1">
      <c r="A129" s="38"/>
      <c r="B129" s="39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69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2" customFormat="1" ht="12" customHeight="1">
      <c r="A130" s="38"/>
      <c r="B130" s="39"/>
      <c r="C130" s="32" t="s">
        <v>19</v>
      </c>
      <c r="D130" s="40"/>
      <c r="E130" s="40"/>
      <c r="F130" s="27" t="str">
        <f>F12</f>
        <v>Poltár, Rovňany</v>
      </c>
      <c r="G130" s="40"/>
      <c r="H130" s="40"/>
      <c r="I130" s="32" t="s">
        <v>21</v>
      </c>
      <c r="J130" s="85" t="str">
        <f>IF(J12="","",J12)</f>
        <v>1. 3. 2025</v>
      </c>
      <c r="K130" s="40"/>
      <c r="L130" s="40"/>
      <c r="M130" s="69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</row>
    <row r="131" s="2" customFormat="1" ht="6.96" customHeight="1">
      <c r="A131" s="38"/>
      <c r="B131" s="39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69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</row>
    <row r="132" s="2" customFormat="1" ht="40.05" customHeight="1">
      <c r="A132" s="38"/>
      <c r="B132" s="39"/>
      <c r="C132" s="32" t="s">
        <v>23</v>
      </c>
      <c r="D132" s="40"/>
      <c r="E132" s="40"/>
      <c r="F132" s="27" t="str">
        <f>E15</f>
        <v>Banskobystrický samosprávny kraj</v>
      </c>
      <c r="G132" s="40"/>
      <c r="H132" s="40"/>
      <c r="I132" s="32" t="s">
        <v>29</v>
      </c>
      <c r="J132" s="36" t="str">
        <f>E21</f>
        <v>D&amp;T Solutions, s.r.o., Magnezitárska 2/A, Košice</v>
      </c>
      <c r="K132" s="40"/>
      <c r="L132" s="40"/>
      <c r="M132" s="69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</row>
    <row r="133" s="2" customFormat="1" ht="15.15" customHeight="1">
      <c r="A133" s="38"/>
      <c r="B133" s="39"/>
      <c r="C133" s="32" t="s">
        <v>27</v>
      </c>
      <c r="D133" s="40"/>
      <c r="E133" s="40"/>
      <c r="F133" s="27" t="str">
        <f>IF(E18="","",E18)</f>
        <v>Vyplň údaj</v>
      </c>
      <c r="G133" s="40"/>
      <c r="H133" s="40"/>
      <c r="I133" s="32" t="s">
        <v>32</v>
      </c>
      <c r="J133" s="36" t="str">
        <f>E24</f>
        <v xml:space="preserve"> </v>
      </c>
      <c r="K133" s="40"/>
      <c r="L133" s="40"/>
      <c r="M133" s="69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</row>
    <row r="134" s="2" customFormat="1" ht="10.32" customHeight="1">
      <c r="A134" s="38"/>
      <c r="B134" s="39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69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</row>
    <row r="135" s="11" customFormat="1" ht="29.28" customHeight="1">
      <c r="A135" s="217"/>
      <c r="B135" s="218"/>
      <c r="C135" s="219" t="s">
        <v>146</v>
      </c>
      <c r="D135" s="220" t="s">
        <v>60</v>
      </c>
      <c r="E135" s="220" t="s">
        <v>56</v>
      </c>
      <c r="F135" s="220" t="s">
        <v>57</v>
      </c>
      <c r="G135" s="220" t="s">
        <v>147</v>
      </c>
      <c r="H135" s="220" t="s">
        <v>148</v>
      </c>
      <c r="I135" s="220" t="s">
        <v>149</v>
      </c>
      <c r="J135" s="220" t="s">
        <v>150</v>
      </c>
      <c r="K135" s="221" t="s">
        <v>109</v>
      </c>
      <c r="L135" s="222" t="s">
        <v>151</v>
      </c>
      <c r="M135" s="223"/>
      <c r="N135" s="106" t="s">
        <v>1</v>
      </c>
      <c r="O135" s="107" t="s">
        <v>39</v>
      </c>
      <c r="P135" s="107" t="s">
        <v>152</v>
      </c>
      <c r="Q135" s="107" t="s">
        <v>153</v>
      </c>
      <c r="R135" s="107" t="s">
        <v>154</v>
      </c>
      <c r="S135" s="107" t="s">
        <v>155</v>
      </c>
      <c r="T135" s="107" t="s">
        <v>156</v>
      </c>
      <c r="U135" s="107" t="s">
        <v>157</v>
      </c>
      <c r="V135" s="107" t="s">
        <v>158</v>
      </c>
      <c r="W135" s="107" t="s">
        <v>159</v>
      </c>
      <c r="X135" s="108" t="s">
        <v>160</v>
      </c>
      <c r="Y135" s="217"/>
      <c r="Z135" s="217"/>
      <c r="AA135" s="217"/>
      <c r="AB135" s="217"/>
      <c r="AC135" s="217"/>
      <c r="AD135" s="217"/>
      <c r="AE135" s="217"/>
    </row>
    <row r="136" s="2" customFormat="1" ht="22.8" customHeight="1">
      <c r="A136" s="38"/>
      <c r="B136" s="39"/>
      <c r="C136" s="113" t="s">
        <v>101</v>
      </c>
      <c r="D136" s="40"/>
      <c r="E136" s="40"/>
      <c r="F136" s="40"/>
      <c r="G136" s="40"/>
      <c r="H136" s="40"/>
      <c r="I136" s="40"/>
      <c r="J136" s="40"/>
      <c r="K136" s="224">
        <f>BK136</f>
        <v>0</v>
      </c>
      <c r="L136" s="40"/>
      <c r="M136" s="44"/>
      <c r="N136" s="109"/>
      <c r="O136" s="225"/>
      <c r="P136" s="110"/>
      <c r="Q136" s="226">
        <f>Q137+Q232</f>
        <v>0</v>
      </c>
      <c r="R136" s="226">
        <f>R137+R232</f>
        <v>0</v>
      </c>
      <c r="S136" s="110"/>
      <c r="T136" s="227">
        <f>T137+T232</f>
        <v>0</v>
      </c>
      <c r="U136" s="110"/>
      <c r="V136" s="227">
        <f>V137+V232</f>
        <v>0</v>
      </c>
      <c r="W136" s="110"/>
      <c r="X136" s="228">
        <f>X137+X232</f>
        <v>0</v>
      </c>
      <c r="Y136" s="38"/>
      <c r="Z136" s="38"/>
      <c r="AA136" s="38"/>
      <c r="AB136" s="38"/>
      <c r="AC136" s="38"/>
      <c r="AD136" s="38"/>
      <c r="AE136" s="38"/>
      <c r="AT136" s="17" t="s">
        <v>76</v>
      </c>
      <c r="AU136" s="17" t="s">
        <v>111</v>
      </c>
      <c r="BK136" s="229">
        <f>BK137+BK232</f>
        <v>0</v>
      </c>
    </row>
    <row r="137" s="12" customFormat="1" ht="25.92" customHeight="1">
      <c r="A137" s="12"/>
      <c r="B137" s="230"/>
      <c r="C137" s="231"/>
      <c r="D137" s="232" t="s">
        <v>76</v>
      </c>
      <c r="E137" s="233" t="s">
        <v>683</v>
      </c>
      <c r="F137" s="233" t="s">
        <v>684</v>
      </c>
      <c r="G137" s="231"/>
      <c r="H137" s="231"/>
      <c r="I137" s="234"/>
      <c r="J137" s="234"/>
      <c r="K137" s="235">
        <f>BK137</f>
        <v>0</v>
      </c>
      <c r="L137" s="231"/>
      <c r="M137" s="236"/>
      <c r="N137" s="237"/>
      <c r="O137" s="238"/>
      <c r="P137" s="238"/>
      <c r="Q137" s="239">
        <f>Q138+Q145+Q149+Q156+Q185+Q194+Q223</f>
        <v>0</v>
      </c>
      <c r="R137" s="239">
        <f>R138+R145+R149+R156+R185+R194+R223</f>
        <v>0</v>
      </c>
      <c r="S137" s="238"/>
      <c r="T137" s="240">
        <f>T138+T145+T149+T156+T185+T194+T223</f>
        <v>0</v>
      </c>
      <c r="U137" s="238"/>
      <c r="V137" s="240">
        <f>V138+V145+V149+V156+V185+V194+V223</f>
        <v>0</v>
      </c>
      <c r="W137" s="238"/>
      <c r="X137" s="241">
        <f>X138+X145+X149+X156+X185+X194+X223</f>
        <v>0</v>
      </c>
      <c r="Y137" s="12"/>
      <c r="Z137" s="12"/>
      <c r="AA137" s="12"/>
      <c r="AB137" s="12"/>
      <c r="AC137" s="12"/>
      <c r="AD137" s="12"/>
      <c r="AE137" s="12"/>
      <c r="AR137" s="242" t="s">
        <v>137</v>
      </c>
      <c r="AT137" s="243" t="s">
        <v>76</v>
      </c>
      <c r="AU137" s="243" t="s">
        <v>77</v>
      </c>
      <c r="AY137" s="242" t="s">
        <v>163</v>
      </c>
      <c r="BK137" s="244">
        <f>BK138+BK145+BK149+BK156+BK185+BK194+BK223</f>
        <v>0</v>
      </c>
    </row>
    <row r="138" s="12" customFormat="1" ht="22.8" customHeight="1">
      <c r="A138" s="12"/>
      <c r="B138" s="230"/>
      <c r="C138" s="231"/>
      <c r="D138" s="232" t="s">
        <v>76</v>
      </c>
      <c r="E138" s="245" t="s">
        <v>210</v>
      </c>
      <c r="F138" s="245" t="s">
        <v>471</v>
      </c>
      <c r="G138" s="231"/>
      <c r="H138" s="231"/>
      <c r="I138" s="234"/>
      <c r="J138" s="234"/>
      <c r="K138" s="246">
        <f>BK138</f>
        <v>0</v>
      </c>
      <c r="L138" s="231"/>
      <c r="M138" s="236"/>
      <c r="N138" s="237"/>
      <c r="O138" s="238"/>
      <c r="P138" s="238"/>
      <c r="Q138" s="239">
        <f>SUM(Q139:Q144)</f>
        <v>0</v>
      </c>
      <c r="R138" s="239">
        <f>SUM(R139:R144)</f>
        <v>0</v>
      </c>
      <c r="S138" s="238"/>
      <c r="T138" s="240">
        <f>SUM(T139:T144)</f>
        <v>0</v>
      </c>
      <c r="U138" s="238"/>
      <c r="V138" s="240">
        <f>SUM(V139:V144)</f>
        <v>0</v>
      </c>
      <c r="W138" s="238"/>
      <c r="X138" s="241">
        <f>SUM(X139:X144)</f>
        <v>0</v>
      </c>
      <c r="Y138" s="12"/>
      <c r="Z138" s="12"/>
      <c r="AA138" s="12"/>
      <c r="AB138" s="12"/>
      <c r="AC138" s="12"/>
      <c r="AD138" s="12"/>
      <c r="AE138" s="12"/>
      <c r="AR138" s="242" t="s">
        <v>85</v>
      </c>
      <c r="AT138" s="243" t="s">
        <v>76</v>
      </c>
      <c r="AU138" s="243" t="s">
        <v>85</v>
      </c>
      <c r="AY138" s="242" t="s">
        <v>163</v>
      </c>
      <c r="BK138" s="244">
        <f>SUM(BK139:BK144)</f>
        <v>0</v>
      </c>
    </row>
    <row r="139" s="2" customFormat="1" ht="33" customHeight="1">
      <c r="A139" s="38"/>
      <c r="B139" s="39"/>
      <c r="C139" s="247" t="s">
        <v>77</v>
      </c>
      <c r="D139" s="247" t="s">
        <v>165</v>
      </c>
      <c r="E139" s="248" t="s">
        <v>1466</v>
      </c>
      <c r="F139" s="249" t="s">
        <v>1467</v>
      </c>
      <c r="G139" s="250" t="s">
        <v>1468</v>
      </c>
      <c r="H139" s="251">
        <v>550</v>
      </c>
      <c r="I139" s="252"/>
      <c r="J139" s="252"/>
      <c r="K139" s="251">
        <f>ROUND(P139*H139,3)</f>
        <v>0</v>
      </c>
      <c r="L139" s="253"/>
      <c r="M139" s="44"/>
      <c r="N139" s="254" t="s">
        <v>1</v>
      </c>
      <c r="O139" s="255" t="s">
        <v>41</v>
      </c>
      <c r="P139" s="256">
        <f>I139+J139</f>
        <v>0</v>
      </c>
      <c r="Q139" s="256">
        <f>ROUND(I139*H139,3)</f>
        <v>0</v>
      </c>
      <c r="R139" s="256">
        <f>ROUND(J139*H139,3)</f>
        <v>0</v>
      </c>
      <c r="S139" s="97"/>
      <c r="T139" s="257">
        <f>S139*H139</f>
        <v>0</v>
      </c>
      <c r="U139" s="257">
        <v>0</v>
      </c>
      <c r="V139" s="257">
        <f>U139*H139</f>
        <v>0</v>
      </c>
      <c r="W139" s="257">
        <v>0</v>
      </c>
      <c r="X139" s="258">
        <f>W139*H139</f>
        <v>0</v>
      </c>
      <c r="Y139" s="38"/>
      <c r="Z139" s="38"/>
      <c r="AA139" s="38"/>
      <c r="AB139" s="38"/>
      <c r="AC139" s="38"/>
      <c r="AD139" s="38"/>
      <c r="AE139" s="38"/>
      <c r="AR139" s="259" t="s">
        <v>169</v>
      </c>
      <c r="AT139" s="259" t="s">
        <v>165</v>
      </c>
      <c r="AU139" s="259" t="s">
        <v>137</v>
      </c>
      <c r="AY139" s="17" t="s">
        <v>163</v>
      </c>
      <c r="BE139" s="260">
        <f>IF(O139="základná",K139,0)</f>
        <v>0</v>
      </c>
      <c r="BF139" s="260">
        <f>IF(O139="znížená",K139,0)</f>
        <v>0</v>
      </c>
      <c r="BG139" s="260">
        <f>IF(O139="zákl. prenesená",K139,0)</f>
        <v>0</v>
      </c>
      <c r="BH139" s="260">
        <f>IF(O139="zníž. prenesená",K139,0)</f>
        <v>0</v>
      </c>
      <c r="BI139" s="260">
        <f>IF(O139="nulová",K139,0)</f>
        <v>0</v>
      </c>
      <c r="BJ139" s="17" t="s">
        <v>137</v>
      </c>
      <c r="BK139" s="261">
        <f>ROUND(P139*H139,3)</f>
        <v>0</v>
      </c>
      <c r="BL139" s="17" t="s">
        <v>169</v>
      </c>
      <c r="BM139" s="259" t="s">
        <v>137</v>
      </c>
    </row>
    <row r="140" s="2" customFormat="1" ht="21.75" customHeight="1">
      <c r="A140" s="38"/>
      <c r="B140" s="39"/>
      <c r="C140" s="247" t="s">
        <v>77</v>
      </c>
      <c r="D140" s="247" t="s">
        <v>165</v>
      </c>
      <c r="E140" s="248" t="s">
        <v>657</v>
      </c>
      <c r="F140" s="249" t="s">
        <v>658</v>
      </c>
      <c r="G140" s="250" t="s">
        <v>195</v>
      </c>
      <c r="H140" s="251">
        <v>0.80000000000000004</v>
      </c>
      <c r="I140" s="252"/>
      <c r="J140" s="252"/>
      <c r="K140" s="251">
        <f>ROUND(P140*H140,3)</f>
        <v>0</v>
      </c>
      <c r="L140" s="253"/>
      <c r="M140" s="44"/>
      <c r="N140" s="254" t="s">
        <v>1</v>
      </c>
      <c r="O140" s="255" t="s">
        <v>41</v>
      </c>
      <c r="P140" s="256">
        <f>I140+J140</f>
        <v>0</v>
      </c>
      <c r="Q140" s="256">
        <f>ROUND(I140*H140,3)</f>
        <v>0</v>
      </c>
      <c r="R140" s="256">
        <f>ROUND(J140*H140,3)</f>
        <v>0</v>
      </c>
      <c r="S140" s="97"/>
      <c r="T140" s="257">
        <f>S140*H140</f>
        <v>0</v>
      </c>
      <c r="U140" s="257">
        <v>0</v>
      </c>
      <c r="V140" s="257">
        <f>U140*H140</f>
        <v>0</v>
      </c>
      <c r="W140" s="257">
        <v>0</v>
      </c>
      <c r="X140" s="258">
        <f>W140*H140</f>
        <v>0</v>
      </c>
      <c r="Y140" s="38"/>
      <c r="Z140" s="38"/>
      <c r="AA140" s="38"/>
      <c r="AB140" s="38"/>
      <c r="AC140" s="38"/>
      <c r="AD140" s="38"/>
      <c r="AE140" s="38"/>
      <c r="AR140" s="259" t="s">
        <v>169</v>
      </c>
      <c r="AT140" s="259" t="s">
        <v>165</v>
      </c>
      <c r="AU140" s="259" t="s">
        <v>137</v>
      </c>
      <c r="AY140" s="17" t="s">
        <v>163</v>
      </c>
      <c r="BE140" s="260">
        <f>IF(O140="základná",K140,0)</f>
        <v>0</v>
      </c>
      <c r="BF140" s="260">
        <f>IF(O140="znížená",K140,0)</f>
        <v>0</v>
      </c>
      <c r="BG140" s="260">
        <f>IF(O140="zákl. prenesená",K140,0)</f>
        <v>0</v>
      </c>
      <c r="BH140" s="260">
        <f>IF(O140="zníž. prenesená",K140,0)</f>
        <v>0</v>
      </c>
      <c r="BI140" s="260">
        <f>IF(O140="nulová",K140,0)</f>
        <v>0</v>
      </c>
      <c r="BJ140" s="17" t="s">
        <v>137</v>
      </c>
      <c r="BK140" s="261">
        <f>ROUND(P140*H140,3)</f>
        <v>0</v>
      </c>
      <c r="BL140" s="17" t="s">
        <v>169</v>
      </c>
      <c r="BM140" s="259" t="s">
        <v>169</v>
      </c>
    </row>
    <row r="141" s="2" customFormat="1" ht="24.15" customHeight="1">
      <c r="A141" s="38"/>
      <c r="B141" s="39"/>
      <c r="C141" s="247" t="s">
        <v>77</v>
      </c>
      <c r="D141" s="247" t="s">
        <v>165</v>
      </c>
      <c r="E141" s="248" t="s">
        <v>661</v>
      </c>
      <c r="F141" s="249" t="s">
        <v>662</v>
      </c>
      <c r="G141" s="250" t="s">
        <v>195</v>
      </c>
      <c r="H141" s="251">
        <v>16</v>
      </c>
      <c r="I141" s="252"/>
      <c r="J141" s="252"/>
      <c r="K141" s="251">
        <f>ROUND(P141*H141,3)</f>
        <v>0</v>
      </c>
      <c r="L141" s="253"/>
      <c r="M141" s="44"/>
      <c r="N141" s="254" t="s">
        <v>1</v>
      </c>
      <c r="O141" s="255" t="s">
        <v>41</v>
      </c>
      <c r="P141" s="256">
        <f>I141+J141</f>
        <v>0</v>
      </c>
      <c r="Q141" s="256">
        <f>ROUND(I141*H141,3)</f>
        <v>0</v>
      </c>
      <c r="R141" s="256">
        <f>ROUND(J141*H141,3)</f>
        <v>0</v>
      </c>
      <c r="S141" s="97"/>
      <c r="T141" s="257">
        <f>S141*H141</f>
        <v>0</v>
      </c>
      <c r="U141" s="257">
        <v>0</v>
      </c>
      <c r="V141" s="257">
        <f>U141*H141</f>
        <v>0</v>
      </c>
      <c r="W141" s="257">
        <v>0</v>
      </c>
      <c r="X141" s="258">
        <f>W141*H141</f>
        <v>0</v>
      </c>
      <c r="Y141" s="38"/>
      <c r="Z141" s="38"/>
      <c r="AA141" s="38"/>
      <c r="AB141" s="38"/>
      <c r="AC141" s="38"/>
      <c r="AD141" s="38"/>
      <c r="AE141" s="38"/>
      <c r="AR141" s="259" t="s">
        <v>169</v>
      </c>
      <c r="AT141" s="259" t="s">
        <v>165</v>
      </c>
      <c r="AU141" s="259" t="s">
        <v>137</v>
      </c>
      <c r="AY141" s="17" t="s">
        <v>163</v>
      </c>
      <c r="BE141" s="260">
        <f>IF(O141="základná",K141,0)</f>
        <v>0</v>
      </c>
      <c r="BF141" s="260">
        <f>IF(O141="znížená",K141,0)</f>
        <v>0</v>
      </c>
      <c r="BG141" s="260">
        <f>IF(O141="zákl. prenesená",K141,0)</f>
        <v>0</v>
      </c>
      <c r="BH141" s="260">
        <f>IF(O141="zníž. prenesená",K141,0)</f>
        <v>0</v>
      </c>
      <c r="BI141" s="260">
        <f>IF(O141="nulová",K141,0)</f>
        <v>0</v>
      </c>
      <c r="BJ141" s="17" t="s">
        <v>137</v>
      </c>
      <c r="BK141" s="261">
        <f>ROUND(P141*H141,3)</f>
        <v>0</v>
      </c>
      <c r="BL141" s="17" t="s">
        <v>169</v>
      </c>
      <c r="BM141" s="259" t="s">
        <v>179</v>
      </c>
    </row>
    <row r="142" s="2" customFormat="1" ht="24.15" customHeight="1">
      <c r="A142" s="38"/>
      <c r="B142" s="39"/>
      <c r="C142" s="247" t="s">
        <v>77</v>
      </c>
      <c r="D142" s="247" t="s">
        <v>165</v>
      </c>
      <c r="E142" s="248" t="s">
        <v>665</v>
      </c>
      <c r="F142" s="249" t="s">
        <v>666</v>
      </c>
      <c r="G142" s="250" t="s">
        <v>195</v>
      </c>
      <c r="H142" s="251">
        <v>0.80000000000000004</v>
      </c>
      <c r="I142" s="252"/>
      <c r="J142" s="252"/>
      <c r="K142" s="251">
        <f>ROUND(P142*H142,3)</f>
        <v>0</v>
      </c>
      <c r="L142" s="253"/>
      <c r="M142" s="44"/>
      <c r="N142" s="254" t="s">
        <v>1</v>
      </c>
      <c r="O142" s="255" t="s">
        <v>41</v>
      </c>
      <c r="P142" s="256">
        <f>I142+J142</f>
        <v>0</v>
      </c>
      <c r="Q142" s="256">
        <f>ROUND(I142*H142,3)</f>
        <v>0</v>
      </c>
      <c r="R142" s="256">
        <f>ROUND(J142*H142,3)</f>
        <v>0</v>
      </c>
      <c r="S142" s="97"/>
      <c r="T142" s="257">
        <f>S142*H142</f>
        <v>0</v>
      </c>
      <c r="U142" s="257">
        <v>0</v>
      </c>
      <c r="V142" s="257">
        <f>U142*H142</f>
        <v>0</v>
      </c>
      <c r="W142" s="257">
        <v>0</v>
      </c>
      <c r="X142" s="258">
        <f>W142*H142</f>
        <v>0</v>
      </c>
      <c r="Y142" s="38"/>
      <c r="Z142" s="38"/>
      <c r="AA142" s="38"/>
      <c r="AB142" s="38"/>
      <c r="AC142" s="38"/>
      <c r="AD142" s="38"/>
      <c r="AE142" s="38"/>
      <c r="AR142" s="259" t="s">
        <v>169</v>
      </c>
      <c r="AT142" s="259" t="s">
        <v>165</v>
      </c>
      <c r="AU142" s="259" t="s">
        <v>137</v>
      </c>
      <c r="AY142" s="17" t="s">
        <v>163</v>
      </c>
      <c r="BE142" s="260">
        <f>IF(O142="základná",K142,0)</f>
        <v>0</v>
      </c>
      <c r="BF142" s="260">
        <f>IF(O142="znížená",K142,0)</f>
        <v>0</v>
      </c>
      <c r="BG142" s="260">
        <f>IF(O142="zákl. prenesená",K142,0)</f>
        <v>0</v>
      </c>
      <c r="BH142" s="260">
        <f>IF(O142="zníž. prenesená",K142,0)</f>
        <v>0</v>
      </c>
      <c r="BI142" s="260">
        <f>IF(O142="nulová",K142,0)</f>
        <v>0</v>
      </c>
      <c r="BJ142" s="17" t="s">
        <v>137</v>
      </c>
      <c r="BK142" s="261">
        <f>ROUND(P142*H142,3)</f>
        <v>0</v>
      </c>
      <c r="BL142" s="17" t="s">
        <v>169</v>
      </c>
      <c r="BM142" s="259" t="s">
        <v>182</v>
      </c>
    </row>
    <row r="143" s="2" customFormat="1" ht="24.15" customHeight="1">
      <c r="A143" s="38"/>
      <c r="B143" s="39"/>
      <c r="C143" s="247" t="s">
        <v>77</v>
      </c>
      <c r="D143" s="247" t="s">
        <v>165</v>
      </c>
      <c r="E143" s="248" t="s">
        <v>669</v>
      </c>
      <c r="F143" s="249" t="s">
        <v>670</v>
      </c>
      <c r="G143" s="250" t="s">
        <v>195</v>
      </c>
      <c r="H143" s="251">
        <v>0.80000000000000004</v>
      </c>
      <c r="I143" s="252"/>
      <c r="J143" s="252"/>
      <c r="K143" s="251">
        <f>ROUND(P143*H143,3)</f>
        <v>0</v>
      </c>
      <c r="L143" s="253"/>
      <c r="M143" s="44"/>
      <c r="N143" s="254" t="s">
        <v>1</v>
      </c>
      <c r="O143" s="255" t="s">
        <v>41</v>
      </c>
      <c r="P143" s="256">
        <f>I143+J143</f>
        <v>0</v>
      </c>
      <c r="Q143" s="256">
        <f>ROUND(I143*H143,3)</f>
        <v>0</v>
      </c>
      <c r="R143" s="256">
        <f>ROUND(J143*H143,3)</f>
        <v>0</v>
      </c>
      <c r="S143" s="97"/>
      <c r="T143" s="257">
        <f>S143*H143</f>
        <v>0</v>
      </c>
      <c r="U143" s="257">
        <v>0</v>
      </c>
      <c r="V143" s="257">
        <f>U143*H143</f>
        <v>0</v>
      </c>
      <c r="W143" s="257">
        <v>0</v>
      </c>
      <c r="X143" s="258">
        <f>W143*H143</f>
        <v>0</v>
      </c>
      <c r="Y143" s="38"/>
      <c r="Z143" s="38"/>
      <c r="AA143" s="38"/>
      <c r="AB143" s="38"/>
      <c r="AC143" s="38"/>
      <c r="AD143" s="38"/>
      <c r="AE143" s="38"/>
      <c r="AR143" s="259" t="s">
        <v>169</v>
      </c>
      <c r="AT143" s="259" t="s">
        <v>165</v>
      </c>
      <c r="AU143" s="259" t="s">
        <v>137</v>
      </c>
      <c r="AY143" s="17" t="s">
        <v>163</v>
      </c>
      <c r="BE143" s="260">
        <f>IF(O143="základná",K143,0)</f>
        <v>0</v>
      </c>
      <c r="BF143" s="260">
        <f>IF(O143="znížená",K143,0)</f>
        <v>0</v>
      </c>
      <c r="BG143" s="260">
        <f>IF(O143="zákl. prenesená",K143,0)</f>
        <v>0</v>
      </c>
      <c r="BH143" s="260">
        <f>IF(O143="zníž. prenesená",K143,0)</f>
        <v>0</v>
      </c>
      <c r="BI143" s="260">
        <f>IF(O143="nulová",K143,0)</f>
        <v>0</v>
      </c>
      <c r="BJ143" s="17" t="s">
        <v>137</v>
      </c>
      <c r="BK143" s="261">
        <f>ROUND(P143*H143,3)</f>
        <v>0</v>
      </c>
      <c r="BL143" s="17" t="s">
        <v>169</v>
      </c>
      <c r="BM143" s="259" t="s">
        <v>186</v>
      </c>
    </row>
    <row r="144" s="2" customFormat="1" ht="16.5" customHeight="1">
      <c r="A144" s="38"/>
      <c r="B144" s="39"/>
      <c r="C144" s="247" t="s">
        <v>77</v>
      </c>
      <c r="D144" s="247" t="s">
        <v>165</v>
      </c>
      <c r="E144" s="248" t="s">
        <v>1469</v>
      </c>
      <c r="F144" s="249" t="s">
        <v>1470</v>
      </c>
      <c r="G144" s="250" t="s">
        <v>195</v>
      </c>
      <c r="H144" s="251">
        <v>0.80000000000000004</v>
      </c>
      <c r="I144" s="252"/>
      <c r="J144" s="252"/>
      <c r="K144" s="251">
        <f>ROUND(P144*H144,3)</f>
        <v>0</v>
      </c>
      <c r="L144" s="253"/>
      <c r="M144" s="44"/>
      <c r="N144" s="254" t="s">
        <v>1</v>
      </c>
      <c r="O144" s="255" t="s">
        <v>41</v>
      </c>
      <c r="P144" s="256">
        <f>I144+J144</f>
        <v>0</v>
      </c>
      <c r="Q144" s="256">
        <f>ROUND(I144*H144,3)</f>
        <v>0</v>
      </c>
      <c r="R144" s="256">
        <f>ROUND(J144*H144,3)</f>
        <v>0</v>
      </c>
      <c r="S144" s="97"/>
      <c r="T144" s="257">
        <f>S144*H144</f>
        <v>0</v>
      </c>
      <c r="U144" s="257">
        <v>0</v>
      </c>
      <c r="V144" s="257">
        <f>U144*H144</f>
        <v>0</v>
      </c>
      <c r="W144" s="257">
        <v>0</v>
      </c>
      <c r="X144" s="258">
        <f>W144*H144</f>
        <v>0</v>
      </c>
      <c r="Y144" s="38"/>
      <c r="Z144" s="38"/>
      <c r="AA144" s="38"/>
      <c r="AB144" s="38"/>
      <c r="AC144" s="38"/>
      <c r="AD144" s="38"/>
      <c r="AE144" s="38"/>
      <c r="AR144" s="259" t="s">
        <v>169</v>
      </c>
      <c r="AT144" s="259" t="s">
        <v>165</v>
      </c>
      <c r="AU144" s="259" t="s">
        <v>137</v>
      </c>
      <c r="AY144" s="17" t="s">
        <v>163</v>
      </c>
      <c r="BE144" s="260">
        <f>IF(O144="základná",K144,0)</f>
        <v>0</v>
      </c>
      <c r="BF144" s="260">
        <f>IF(O144="znížená",K144,0)</f>
        <v>0</v>
      </c>
      <c r="BG144" s="260">
        <f>IF(O144="zákl. prenesená",K144,0)</f>
        <v>0</v>
      </c>
      <c r="BH144" s="260">
        <f>IF(O144="zníž. prenesená",K144,0)</f>
        <v>0</v>
      </c>
      <c r="BI144" s="260">
        <f>IF(O144="nulová",K144,0)</f>
        <v>0</v>
      </c>
      <c r="BJ144" s="17" t="s">
        <v>137</v>
      </c>
      <c r="BK144" s="261">
        <f>ROUND(P144*H144,3)</f>
        <v>0</v>
      </c>
      <c r="BL144" s="17" t="s">
        <v>169</v>
      </c>
      <c r="BM144" s="259" t="s">
        <v>196</v>
      </c>
    </row>
    <row r="145" s="12" customFormat="1" ht="22.8" customHeight="1">
      <c r="A145" s="12"/>
      <c r="B145" s="230"/>
      <c r="C145" s="231"/>
      <c r="D145" s="232" t="s">
        <v>76</v>
      </c>
      <c r="E145" s="245" t="s">
        <v>743</v>
      </c>
      <c r="F145" s="245" t="s">
        <v>744</v>
      </c>
      <c r="G145" s="231"/>
      <c r="H145" s="231"/>
      <c r="I145" s="234"/>
      <c r="J145" s="234"/>
      <c r="K145" s="246">
        <f>BK145</f>
        <v>0</v>
      </c>
      <c r="L145" s="231"/>
      <c r="M145" s="236"/>
      <c r="N145" s="237"/>
      <c r="O145" s="238"/>
      <c r="P145" s="238"/>
      <c r="Q145" s="239">
        <f>SUM(Q146:Q148)</f>
        <v>0</v>
      </c>
      <c r="R145" s="239">
        <f>SUM(R146:R148)</f>
        <v>0</v>
      </c>
      <c r="S145" s="238"/>
      <c r="T145" s="240">
        <f>SUM(T146:T148)</f>
        <v>0</v>
      </c>
      <c r="U145" s="238"/>
      <c r="V145" s="240">
        <f>SUM(V146:V148)</f>
        <v>0</v>
      </c>
      <c r="W145" s="238"/>
      <c r="X145" s="241">
        <f>SUM(X146:X148)</f>
        <v>0</v>
      </c>
      <c r="Y145" s="12"/>
      <c r="Z145" s="12"/>
      <c r="AA145" s="12"/>
      <c r="AB145" s="12"/>
      <c r="AC145" s="12"/>
      <c r="AD145" s="12"/>
      <c r="AE145" s="12"/>
      <c r="AR145" s="242" t="s">
        <v>137</v>
      </c>
      <c r="AT145" s="243" t="s">
        <v>76</v>
      </c>
      <c r="AU145" s="243" t="s">
        <v>85</v>
      </c>
      <c r="AY145" s="242" t="s">
        <v>163</v>
      </c>
      <c r="BK145" s="244">
        <f>SUM(BK146:BK148)</f>
        <v>0</v>
      </c>
    </row>
    <row r="146" s="2" customFormat="1" ht="33" customHeight="1">
      <c r="A146" s="38"/>
      <c r="B146" s="39"/>
      <c r="C146" s="247" t="s">
        <v>77</v>
      </c>
      <c r="D146" s="247" t="s">
        <v>165</v>
      </c>
      <c r="E146" s="248" t="s">
        <v>1471</v>
      </c>
      <c r="F146" s="249" t="s">
        <v>1472</v>
      </c>
      <c r="G146" s="250" t="s">
        <v>213</v>
      </c>
      <c r="H146" s="251">
        <v>13</v>
      </c>
      <c r="I146" s="252"/>
      <c r="J146" s="252"/>
      <c r="K146" s="251">
        <f>ROUND(P146*H146,3)</f>
        <v>0</v>
      </c>
      <c r="L146" s="253"/>
      <c r="M146" s="44"/>
      <c r="N146" s="254" t="s">
        <v>1</v>
      </c>
      <c r="O146" s="255" t="s">
        <v>41</v>
      </c>
      <c r="P146" s="256">
        <f>I146+J146</f>
        <v>0</v>
      </c>
      <c r="Q146" s="256">
        <f>ROUND(I146*H146,3)</f>
        <v>0</v>
      </c>
      <c r="R146" s="256">
        <f>ROUND(J146*H146,3)</f>
        <v>0</v>
      </c>
      <c r="S146" s="97"/>
      <c r="T146" s="257">
        <f>S146*H146</f>
        <v>0</v>
      </c>
      <c r="U146" s="257">
        <v>0</v>
      </c>
      <c r="V146" s="257">
        <f>U146*H146</f>
        <v>0</v>
      </c>
      <c r="W146" s="257">
        <v>0</v>
      </c>
      <c r="X146" s="258">
        <f>W146*H146</f>
        <v>0</v>
      </c>
      <c r="Y146" s="38"/>
      <c r="Z146" s="38"/>
      <c r="AA146" s="38"/>
      <c r="AB146" s="38"/>
      <c r="AC146" s="38"/>
      <c r="AD146" s="38"/>
      <c r="AE146" s="38"/>
      <c r="AR146" s="259" t="s">
        <v>206</v>
      </c>
      <c r="AT146" s="259" t="s">
        <v>165</v>
      </c>
      <c r="AU146" s="259" t="s">
        <v>137</v>
      </c>
      <c r="AY146" s="17" t="s">
        <v>163</v>
      </c>
      <c r="BE146" s="260">
        <f>IF(O146="základná",K146,0)</f>
        <v>0</v>
      </c>
      <c r="BF146" s="260">
        <f>IF(O146="znížená",K146,0)</f>
        <v>0</v>
      </c>
      <c r="BG146" s="260">
        <f>IF(O146="zákl. prenesená",K146,0)</f>
        <v>0</v>
      </c>
      <c r="BH146" s="260">
        <f>IF(O146="zníž. prenesená",K146,0)</f>
        <v>0</v>
      </c>
      <c r="BI146" s="260">
        <f>IF(O146="nulová",K146,0)</f>
        <v>0</v>
      </c>
      <c r="BJ146" s="17" t="s">
        <v>137</v>
      </c>
      <c r="BK146" s="261">
        <f>ROUND(P146*H146,3)</f>
        <v>0</v>
      </c>
      <c r="BL146" s="17" t="s">
        <v>206</v>
      </c>
      <c r="BM146" s="259" t="s">
        <v>202</v>
      </c>
    </row>
    <row r="147" s="2" customFormat="1" ht="33" customHeight="1">
      <c r="A147" s="38"/>
      <c r="B147" s="39"/>
      <c r="C147" s="247" t="s">
        <v>77</v>
      </c>
      <c r="D147" s="247" t="s">
        <v>165</v>
      </c>
      <c r="E147" s="248" t="s">
        <v>1473</v>
      </c>
      <c r="F147" s="249" t="s">
        <v>1474</v>
      </c>
      <c r="G147" s="250" t="s">
        <v>213</v>
      </c>
      <c r="H147" s="251">
        <v>8.5</v>
      </c>
      <c r="I147" s="252"/>
      <c r="J147" s="252"/>
      <c r="K147" s="251">
        <f>ROUND(P147*H147,3)</f>
        <v>0</v>
      </c>
      <c r="L147" s="253"/>
      <c r="M147" s="44"/>
      <c r="N147" s="254" t="s">
        <v>1</v>
      </c>
      <c r="O147" s="255" t="s">
        <v>41</v>
      </c>
      <c r="P147" s="256">
        <f>I147+J147</f>
        <v>0</v>
      </c>
      <c r="Q147" s="256">
        <f>ROUND(I147*H147,3)</f>
        <v>0</v>
      </c>
      <c r="R147" s="256">
        <f>ROUND(J147*H147,3)</f>
        <v>0</v>
      </c>
      <c r="S147" s="97"/>
      <c r="T147" s="257">
        <f>S147*H147</f>
        <v>0</v>
      </c>
      <c r="U147" s="257">
        <v>0</v>
      </c>
      <c r="V147" s="257">
        <f>U147*H147</f>
        <v>0</v>
      </c>
      <c r="W147" s="257">
        <v>0</v>
      </c>
      <c r="X147" s="258">
        <f>W147*H147</f>
        <v>0</v>
      </c>
      <c r="Y147" s="38"/>
      <c r="Z147" s="38"/>
      <c r="AA147" s="38"/>
      <c r="AB147" s="38"/>
      <c r="AC147" s="38"/>
      <c r="AD147" s="38"/>
      <c r="AE147" s="38"/>
      <c r="AR147" s="259" t="s">
        <v>206</v>
      </c>
      <c r="AT147" s="259" t="s">
        <v>165</v>
      </c>
      <c r="AU147" s="259" t="s">
        <v>137</v>
      </c>
      <c r="AY147" s="17" t="s">
        <v>163</v>
      </c>
      <c r="BE147" s="260">
        <f>IF(O147="základná",K147,0)</f>
        <v>0</v>
      </c>
      <c r="BF147" s="260">
        <f>IF(O147="znížená",K147,0)</f>
        <v>0</v>
      </c>
      <c r="BG147" s="260">
        <f>IF(O147="zákl. prenesená",K147,0)</f>
        <v>0</v>
      </c>
      <c r="BH147" s="260">
        <f>IF(O147="zníž. prenesená",K147,0)</f>
        <v>0</v>
      </c>
      <c r="BI147" s="260">
        <f>IF(O147="nulová",K147,0)</f>
        <v>0</v>
      </c>
      <c r="BJ147" s="17" t="s">
        <v>137</v>
      </c>
      <c r="BK147" s="261">
        <f>ROUND(P147*H147,3)</f>
        <v>0</v>
      </c>
      <c r="BL147" s="17" t="s">
        <v>206</v>
      </c>
      <c r="BM147" s="259" t="s">
        <v>206</v>
      </c>
    </row>
    <row r="148" s="2" customFormat="1" ht="33" customHeight="1">
      <c r="A148" s="38"/>
      <c r="B148" s="39"/>
      <c r="C148" s="247" t="s">
        <v>77</v>
      </c>
      <c r="D148" s="247" t="s">
        <v>165</v>
      </c>
      <c r="E148" s="248" t="s">
        <v>1475</v>
      </c>
      <c r="F148" s="249" t="s">
        <v>1476</v>
      </c>
      <c r="G148" s="250" t="s">
        <v>213</v>
      </c>
      <c r="H148" s="251">
        <v>4.5</v>
      </c>
      <c r="I148" s="252"/>
      <c r="J148" s="252"/>
      <c r="K148" s="251">
        <f>ROUND(P148*H148,3)</f>
        <v>0</v>
      </c>
      <c r="L148" s="253"/>
      <c r="M148" s="44"/>
      <c r="N148" s="254" t="s">
        <v>1</v>
      </c>
      <c r="O148" s="255" t="s">
        <v>41</v>
      </c>
      <c r="P148" s="256">
        <f>I148+J148</f>
        <v>0</v>
      </c>
      <c r="Q148" s="256">
        <f>ROUND(I148*H148,3)</f>
        <v>0</v>
      </c>
      <c r="R148" s="256">
        <f>ROUND(J148*H148,3)</f>
        <v>0</v>
      </c>
      <c r="S148" s="97"/>
      <c r="T148" s="257">
        <f>S148*H148</f>
        <v>0</v>
      </c>
      <c r="U148" s="257">
        <v>0</v>
      </c>
      <c r="V148" s="257">
        <f>U148*H148</f>
        <v>0</v>
      </c>
      <c r="W148" s="257">
        <v>0</v>
      </c>
      <c r="X148" s="258">
        <f>W148*H148</f>
        <v>0</v>
      </c>
      <c r="Y148" s="38"/>
      <c r="Z148" s="38"/>
      <c r="AA148" s="38"/>
      <c r="AB148" s="38"/>
      <c r="AC148" s="38"/>
      <c r="AD148" s="38"/>
      <c r="AE148" s="38"/>
      <c r="AR148" s="259" t="s">
        <v>206</v>
      </c>
      <c r="AT148" s="259" t="s">
        <v>165</v>
      </c>
      <c r="AU148" s="259" t="s">
        <v>137</v>
      </c>
      <c r="AY148" s="17" t="s">
        <v>163</v>
      </c>
      <c r="BE148" s="260">
        <f>IF(O148="základná",K148,0)</f>
        <v>0</v>
      </c>
      <c r="BF148" s="260">
        <f>IF(O148="znížená",K148,0)</f>
        <v>0</v>
      </c>
      <c r="BG148" s="260">
        <f>IF(O148="zákl. prenesená",K148,0)</f>
        <v>0</v>
      </c>
      <c r="BH148" s="260">
        <f>IF(O148="zníž. prenesená",K148,0)</f>
        <v>0</v>
      </c>
      <c r="BI148" s="260">
        <f>IF(O148="nulová",K148,0)</f>
        <v>0</v>
      </c>
      <c r="BJ148" s="17" t="s">
        <v>137</v>
      </c>
      <c r="BK148" s="261">
        <f>ROUND(P148*H148,3)</f>
        <v>0</v>
      </c>
      <c r="BL148" s="17" t="s">
        <v>206</v>
      </c>
      <c r="BM148" s="259" t="s">
        <v>214</v>
      </c>
    </row>
    <row r="149" s="12" customFormat="1" ht="22.8" customHeight="1">
      <c r="A149" s="12"/>
      <c r="B149" s="230"/>
      <c r="C149" s="231"/>
      <c r="D149" s="232" t="s">
        <v>76</v>
      </c>
      <c r="E149" s="245" t="s">
        <v>1477</v>
      </c>
      <c r="F149" s="245" t="s">
        <v>1478</v>
      </c>
      <c r="G149" s="231"/>
      <c r="H149" s="231"/>
      <c r="I149" s="234"/>
      <c r="J149" s="234"/>
      <c r="K149" s="246">
        <f>BK149</f>
        <v>0</v>
      </c>
      <c r="L149" s="231"/>
      <c r="M149" s="236"/>
      <c r="N149" s="237"/>
      <c r="O149" s="238"/>
      <c r="P149" s="238"/>
      <c r="Q149" s="239">
        <f>SUM(Q150:Q155)</f>
        <v>0</v>
      </c>
      <c r="R149" s="239">
        <f>SUM(R150:R155)</f>
        <v>0</v>
      </c>
      <c r="S149" s="238"/>
      <c r="T149" s="240">
        <f>SUM(T150:T155)</f>
        <v>0</v>
      </c>
      <c r="U149" s="238"/>
      <c r="V149" s="240">
        <f>SUM(V150:V155)</f>
        <v>0</v>
      </c>
      <c r="W149" s="238"/>
      <c r="X149" s="241">
        <f>SUM(X150:X155)</f>
        <v>0</v>
      </c>
      <c r="Y149" s="12"/>
      <c r="Z149" s="12"/>
      <c r="AA149" s="12"/>
      <c r="AB149" s="12"/>
      <c r="AC149" s="12"/>
      <c r="AD149" s="12"/>
      <c r="AE149" s="12"/>
      <c r="AR149" s="242" t="s">
        <v>137</v>
      </c>
      <c r="AT149" s="243" t="s">
        <v>76</v>
      </c>
      <c r="AU149" s="243" t="s">
        <v>85</v>
      </c>
      <c r="AY149" s="242" t="s">
        <v>163</v>
      </c>
      <c r="BK149" s="244">
        <f>SUM(BK150:BK155)</f>
        <v>0</v>
      </c>
    </row>
    <row r="150" s="2" customFormat="1" ht="24.15" customHeight="1">
      <c r="A150" s="38"/>
      <c r="B150" s="39"/>
      <c r="C150" s="247" t="s">
        <v>77</v>
      </c>
      <c r="D150" s="247" t="s">
        <v>165</v>
      </c>
      <c r="E150" s="248" t="s">
        <v>1479</v>
      </c>
      <c r="F150" s="249" t="s">
        <v>1480</v>
      </c>
      <c r="G150" s="250" t="s">
        <v>234</v>
      </c>
      <c r="H150" s="251">
        <v>2</v>
      </c>
      <c r="I150" s="252"/>
      <c r="J150" s="252"/>
      <c r="K150" s="251">
        <f>ROUND(P150*H150,3)</f>
        <v>0</v>
      </c>
      <c r="L150" s="253"/>
      <c r="M150" s="44"/>
      <c r="N150" s="254" t="s">
        <v>1</v>
      </c>
      <c r="O150" s="255" t="s">
        <v>41</v>
      </c>
      <c r="P150" s="256">
        <f>I150+J150</f>
        <v>0</v>
      </c>
      <c r="Q150" s="256">
        <f>ROUND(I150*H150,3)</f>
        <v>0</v>
      </c>
      <c r="R150" s="256">
        <f>ROUND(J150*H150,3)</f>
        <v>0</v>
      </c>
      <c r="S150" s="97"/>
      <c r="T150" s="257">
        <f>S150*H150</f>
        <v>0</v>
      </c>
      <c r="U150" s="257">
        <v>0</v>
      </c>
      <c r="V150" s="257">
        <f>U150*H150</f>
        <v>0</v>
      </c>
      <c r="W150" s="257">
        <v>0</v>
      </c>
      <c r="X150" s="258">
        <f>W150*H150</f>
        <v>0</v>
      </c>
      <c r="Y150" s="38"/>
      <c r="Z150" s="38"/>
      <c r="AA150" s="38"/>
      <c r="AB150" s="38"/>
      <c r="AC150" s="38"/>
      <c r="AD150" s="38"/>
      <c r="AE150" s="38"/>
      <c r="AR150" s="259" t="s">
        <v>206</v>
      </c>
      <c r="AT150" s="259" t="s">
        <v>165</v>
      </c>
      <c r="AU150" s="259" t="s">
        <v>137</v>
      </c>
      <c r="AY150" s="17" t="s">
        <v>163</v>
      </c>
      <c r="BE150" s="260">
        <f>IF(O150="základná",K150,0)</f>
        <v>0</v>
      </c>
      <c r="BF150" s="260">
        <f>IF(O150="znížená",K150,0)</f>
        <v>0</v>
      </c>
      <c r="BG150" s="260">
        <f>IF(O150="zákl. prenesená",K150,0)</f>
        <v>0</v>
      </c>
      <c r="BH150" s="260">
        <f>IF(O150="zníž. prenesená",K150,0)</f>
        <v>0</v>
      </c>
      <c r="BI150" s="260">
        <f>IF(O150="nulová",K150,0)</f>
        <v>0</v>
      </c>
      <c r="BJ150" s="17" t="s">
        <v>137</v>
      </c>
      <c r="BK150" s="261">
        <f>ROUND(P150*H150,3)</f>
        <v>0</v>
      </c>
      <c r="BL150" s="17" t="s">
        <v>206</v>
      </c>
      <c r="BM150" s="259" t="s">
        <v>218</v>
      </c>
    </row>
    <row r="151" s="2" customFormat="1" ht="16.5" customHeight="1">
      <c r="A151" s="38"/>
      <c r="B151" s="39"/>
      <c r="C151" s="247" t="s">
        <v>77</v>
      </c>
      <c r="D151" s="247" t="s">
        <v>165</v>
      </c>
      <c r="E151" s="248" t="s">
        <v>1481</v>
      </c>
      <c r="F151" s="249" t="s">
        <v>1482</v>
      </c>
      <c r="G151" s="250" t="s">
        <v>234</v>
      </c>
      <c r="H151" s="251">
        <v>1</v>
      </c>
      <c r="I151" s="252"/>
      <c r="J151" s="252"/>
      <c r="K151" s="251">
        <f>ROUND(P151*H151,3)</f>
        <v>0</v>
      </c>
      <c r="L151" s="253"/>
      <c r="M151" s="44"/>
      <c r="N151" s="254" t="s">
        <v>1</v>
      </c>
      <c r="O151" s="255" t="s">
        <v>41</v>
      </c>
      <c r="P151" s="256">
        <f>I151+J151</f>
        <v>0</v>
      </c>
      <c r="Q151" s="256">
        <f>ROUND(I151*H151,3)</f>
        <v>0</v>
      </c>
      <c r="R151" s="256">
        <f>ROUND(J151*H151,3)</f>
        <v>0</v>
      </c>
      <c r="S151" s="97"/>
      <c r="T151" s="257">
        <f>S151*H151</f>
        <v>0</v>
      </c>
      <c r="U151" s="257">
        <v>0</v>
      </c>
      <c r="V151" s="257">
        <f>U151*H151</f>
        <v>0</v>
      </c>
      <c r="W151" s="257">
        <v>0</v>
      </c>
      <c r="X151" s="258">
        <f>W151*H151</f>
        <v>0</v>
      </c>
      <c r="Y151" s="38"/>
      <c r="Z151" s="38"/>
      <c r="AA151" s="38"/>
      <c r="AB151" s="38"/>
      <c r="AC151" s="38"/>
      <c r="AD151" s="38"/>
      <c r="AE151" s="38"/>
      <c r="AR151" s="259" t="s">
        <v>206</v>
      </c>
      <c r="AT151" s="259" t="s">
        <v>165</v>
      </c>
      <c r="AU151" s="259" t="s">
        <v>137</v>
      </c>
      <c r="AY151" s="17" t="s">
        <v>163</v>
      </c>
      <c r="BE151" s="260">
        <f>IF(O151="základná",K151,0)</f>
        <v>0</v>
      </c>
      <c r="BF151" s="260">
        <f>IF(O151="znížená",K151,0)</f>
        <v>0</v>
      </c>
      <c r="BG151" s="260">
        <f>IF(O151="zákl. prenesená",K151,0)</f>
        <v>0</v>
      </c>
      <c r="BH151" s="260">
        <f>IF(O151="zníž. prenesená",K151,0)</f>
        <v>0</v>
      </c>
      <c r="BI151" s="260">
        <f>IF(O151="nulová",K151,0)</f>
        <v>0</v>
      </c>
      <c r="BJ151" s="17" t="s">
        <v>137</v>
      </c>
      <c r="BK151" s="261">
        <f>ROUND(P151*H151,3)</f>
        <v>0</v>
      </c>
      <c r="BL151" s="17" t="s">
        <v>206</v>
      </c>
      <c r="BM151" s="259" t="s">
        <v>224</v>
      </c>
    </row>
    <row r="152" s="2" customFormat="1" ht="21.75" customHeight="1">
      <c r="A152" s="38"/>
      <c r="B152" s="39"/>
      <c r="C152" s="247" t="s">
        <v>77</v>
      </c>
      <c r="D152" s="247" t="s">
        <v>165</v>
      </c>
      <c r="E152" s="248" t="s">
        <v>1483</v>
      </c>
      <c r="F152" s="249" t="s">
        <v>1484</v>
      </c>
      <c r="G152" s="250" t="s">
        <v>234</v>
      </c>
      <c r="H152" s="251">
        <v>2</v>
      </c>
      <c r="I152" s="252"/>
      <c r="J152" s="252"/>
      <c r="K152" s="251">
        <f>ROUND(P152*H152,3)</f>
        <v>0</v>
      </c>
      <c r="L152" s="253"/>
      <c r="M152" s="44"/>
      <c r="N152" s="254" t="s">
        <v>1</v>
      </c>
      <c r="O152" s="255" t="s">
        <v>41</v>
      </c>
      <c r="P152" s="256">
        <f>I152+J152</f>
        <v>0</v>
      </c>
      <c r="Q152" s="256">
        <f>ROUND(I152*H152,3)</f>
        <v>0</v>
      </c>
      <c r="R152" s="256">
        <f>ROUND(J152*H152,3)</f>
        <v>0</v>
      </c>
      <c r="S152" s="97"/>
      <c r="T152" s="257">
        <f>S152*H152</f>
        <v>0</v>
      </c>
      <c r="U152" s="257">
        <v>0</v>
      </c>
      <c r="V152" s="257">
        <f>U152*H152</f>
        <v>0</v>
      </c>
      <c r="W152" s="257">
        <v>0</v>
      </c>
      <c r="X152" s="258">
        <f>W152*H152</f>
        <v>0</v>
      </c>
      <c r="Y152" s="38"/>
      <c r="Z152" s="38"/>
      <c r="AA152" s="38"/>
      <c r="AB152" s="38"/>
      <c r="AC152" s="38"/>
      <c r="AD152" s="38"/>
      <c r="AE152" s="38"/>
      <c r="AR152" s="259" t="s">
        <v>206</v>
      </c>
      <c r="AT152" s="259" t="s">
        <v>165</v>
      </c>
      <c r="AU152" s="259" t="s">
        <v>137</v>
      </c>
      <c r="AY152" s="17" t="s">
        <v>163</v>
      </c>
      <c r="BE152" s="260">
        <f>IF(O152="základná",K152,0)</f>
        <v>0</v>
      </c>
      <c r="BF152" s="260">
        <f>IF(O152="znížená",K152,0)</f>
        <v>0</v>
      </c>
      <c r="BG152" s="260">
        <f>IF(O152="zákl. prenesená",K152,0)</f>
        <v>0</v>
      </c>
      <c r="BH152" s="260">
        <f>IF(O152="zníž. prenesená",K152,0)</f>
        <v>0</v>
      </c>
      <c r="BI152" s="260">
        <f>IF(O152="nulová",K152,0)</f>
        <v>0</v>
      </c>
      <c r="BJ152" s="17" t="s">
        <v>137</v>
      </c>
      <c r="BK152" s="261">
        <f>ROUND(P152*H152,3)</f>
        <v>0</v>
      </c>
      <c r="BL152" s="17" t="s">
        <v>206</v>
      </c>
      <c r="BM152" s="259" t="s">
        <v>229</v>
      </c>
    </row>
    <row r="153" s="2" customFormat="1" ht="16.5" customHeight="1">
      <c r="A153" s="38"/>
      <c r="B153" s="39"/>
      <c r="C153" s="295" t="s">
        <v>77</v>
      </c>
      <c r="D153" s="295" t="s">
        <v>466</v>
      </c>
      <c r="E153" s="296" t="s">
        <v>1485</v>
      </c>
      <c r="F153" s="297" t="s">
        <v>1486</v>
      </c>
      <c r="G153" s="298" t="s">
        <v>234</v>
      </c>
      <c r="H153" s="299">
        <v>2</v>
      </c>
      <c r="I153" s="300"/>
      <c r="J153" s="301"/>
      <c r="K153" s="299">
        <f>ROUND(P153*H153,3)</f>
        <v>0</v>
      </c>
      <c r="L153" s="301"/>
      <c r="M153" s="302"/>
      <c r="N153" s="303" t="s">
        <v>1</v>
      </c>
      <c r="O153" s="255" t="s">
        <v>41</v>
      </c>
      <c r="P153" s="256">
        <f>I153+J153</f>
        <v>0</v>
      </c>
      <c r="Q153" s="256">
        <f>ROUND(I153*H153,3)</f>
        <v>0</v>
      </c>
      <c r="R153" s="256">
        <f>ROUND(J153*H153,3)</f>
        <v>0</v>
      </c>
      <c r="S153" s="97"/>
      <c r="T153" s="257">
        <f>S153*H153</f>
        <v>0</v>
      </c>
      <c r="U153" s="257">
        <v>0</v>
      </c>
      <c r="V153" s="257">
        <f>U153*H153</f>
        <v>0</v>
      </c>
      <c r="W153" s="257">
        <v>0</v>
      </c>
      <c r="X153" s="258">
        <f>W153*H153</f>
        <v>0</v>
      </c>
      <c r="Y153" s="38"/>
      <c r="Z153" s="38"/>
      <c r="AA153" s="38"/>
      <c r="AB153" s="38"/>
      <c r="AC153" s="38"/>
      <c r="AD153" s="38"/>
      <c r="AE153" s="38"/>
      <c r="AR153" s="259" t="s">
        <v>247</v>
      </c>
      <c r="AT153" s="259" t="s">
        <v>466</v>
      </c>
      <c r="AU153" s="259" t="s">
        <v>137</v>
      </c>
      <c r="AY153" s="17" t="s">
        <v>163</v>
      </c>
      <c r="BE153" s="260">
        <f>IF(O153="základná",K153,0)</f>
        <v>0</v>
      </c>
      <c r="BF153" s="260">
        <f>IF(O153="znížená",K153,0)</f>
        <v>0</v>
      </c>
      <c r="BG153" s="260">
        <f>IF(O153="zákl. prenesená",K153,0)</f>
        <v>0</v>
      </c>
      <c r="BH153" s="260">
        <f>IF(O153="zníž. prenesená",K153,0)</f>
        <v>0</v>
      </c>
      <c r="BI153" s="260">
        <f>IF(O153="nulová",K153,0)</f>
        <v>0</v>
      </c>
      <c r="BJ153" s="17" t="s">
        <v>137</v>
      </c>
      <c r="BK153" s="261">
        <f>ROUND(P153*H153,3)</f>
        <v>0</v>
      </c>
      <c r="BL153" s="17" t="s">
        <v>206</v>
      </c>
      <c r="BM153" s="259" t="s">
        <v>235</v>
      </c>
    </row>
    <row r="154" s="2" customFormat="1" ht="24.15" customHeight="1">
      <c r="A154" s="38"/>
      <c r="B154" s="39"/>
      <c r="C154" s="247" t="s">
        <v>77</v>
      </c>
      <c r="D154" s="247" t="s">
        <v>165</v>
      </c>
      <c r="E154" s="248" t="s">
        <v>1487</v>
      </c>
      <c r="F154" s="249" t="s">
        <v>1488</v>
      </c>
      <c r="G154" s="250" t="s">
        <v>234</v>
      </c>
      <c r="H154" s="251">
        <v>1</v>
      </c>
      <c r="I154" s="252"/>
      <c r="J154" s="252"/>
      <c r="K154" s="251">
        <f>ROUND(P154*H154,3)</f>
        <v>0</v>
      </c>
      <c r="L154" s="253"/>
      <c r="M154" s="44"/>
      <c r="N154" s="254" t="s">
        <v>1</v>
      </c>
      <c r="O154" s="255" t="s">
        <v>41</v>
      </c>
      <c r="P154" s="256">
        <f>I154+J154</f>
        <v>0</v>
      </c>
      <c r="Q154" s="256">
        <f>ROUND(I154*H154,3)</f>
        <v>0</v>
      </c>
      <c r="R154" s="256">
        <f>ROUND(J154*H154,3)</f>
        <v>0</v>
      </c>
      <c r="S154" s="97"/>
      <c r="T154" s="257">
        <f>S154*H154</f>
        <v>0</v>
      </c>
      <c r="U154" s="257">
        <v>0</v>
      </c>
      <c r="V154" s="257">
        <f>U154*H154</f>
        <v>0</v>
      </c>
      <c r="W154" s="257">
        <v>0</v>
      </c>
      <c r="X154" s="258">
        <f>W154*H154</f>
        <v>0</v>
      </c>
      <c r="Y154" s="38"/>
      <c r="Z154" s="38"/>
      <c r="AA154" s="38"/>
      <c r="AB154" s="38"/>
      <c r="AC154" s="38"/>
      <c r="AD154" s="38"/>
      <c r="AE154" s="38"/>
      <c r="AR154" s="259" t="s">
        <v>206</v>
      </c>
      <c r="AT154" s="259" t="s">
        <v>165</v>
      </c>
      <c r="AU154" s="259" t="s">
        <v>137</v>
      </c>
      <c r="AY154" s="17" t="s">
        <v>163</v>
      </c>
      <c r="BE154" s="260">
        <f>IF(O154="základná",K154,0)</f>
        <v>0</v>
      </c>
      <c r="BF154" s="260">
        <f>IF(O154="znížená",K154,0)</f>
        <v>0</v>
      </c>
      <c r="BG154" s="260">
        <f>IF(O154="zákl. prenesená",K154,0)</f>
        <v>0</v>
      </c>
      <c r="BH154" s="260">
        <f>IF(O154="zníž. prenesená",K154,0)</f>
        <v>0</v>
      </c>
      <c r="BI154" s="260">
        <f>IF(O154="nulová",K154,0)</f>
        <v>0</v>
      </c>
      <c r="BJ154" s="17" t="s">
        <v>137</v>
      </c>
      <c r="BK154" s="261">
        <f>ROUND(P154*H154,3)</f>
        <v>0</v>
      </c>
      <c r="BL154" s="17" t="s">
        <v>206</v>
      </c>
      <c r="BM154" s="259" t="s">
        <v>239</v>
      </c>
    </row>
    <row r="155" s="2" customFormat="1" ht="16.5" customHeight="1">
      <c r="A155" s="38"/>
      <c r="B155" s="39"/>
      <c r="C155" s="295" t="s">
        <v>77</v>
      </c>
      <c r="D155" s="295" t="s">
        <v>466</v>
      </c>
      <c r="E155" s="296" t="s">
        <v>1489</v>
      </c>
      <c r="F155" s="297" t="s">
        <v>1490</v>
      </c>
      <c r="G155" s="298" t="s">
        <v>234</v>
      </c>
      <c r="H155" s="299">
        <v>1</v>
      </c>
      <c r="I155" s="300"/>
      <c r="J155" s="301"/>
      <c r="K155" s="299">
        <f>ROUND(P155*H155,3)</f>
        <v>0</v>
      </c>
      <c r="L155" s="301"/>
      <c r="M155" s="302"/>
      <c r="N155" s="303" t="s">
        <v>1</v>
      </c>
      <c r="O155" s="255" t="s">
        <v>41</v>
      </c>
      <c r="P155" s="256">
        <f>I155+J155</f>
        <v>0</v>
      </c>
      <c r="Q155" s="256">
        <f>ROUND(I155*H155,3)</f>
        <v>0</v>
      </c>
      <c r="R155" s="256">
        <f>ROUND(J155*H155,3)</f>
        <v>0</v>
      </c>
      <c r="S155" s="97"/>
      <c r="T155" s="257">
        <f>S155*H155</f>
        <v>0</v>
      </c>
      <c r="U155" s="257">
        <v>0</v>
      </c>
      <c r="V155" s="257">
        <f>U155*H155</f>
        <v>0</v>
      </c>
      <c r="W155" s="257">
        <v>0</v>
      </c>
      <c r="X155" s="258">
        <f>W155*H155</f>
        <v>0</v>
      </c>
      <c r="Y155" s="38"/>
      <c r="Z155" s="38"/>
      <c r="AA155" s="38"/>
      <c r="AB155" s="38"/>
      <c r="AC155" s="38"/>
      <c r="AD155" s="38"/>
      <c r="AE155" s="38"/>
      <c r="AR155" s="259" t="s">
        <v>247</v>
      </c>
      <c r="AT155" s="259" t="s">
        <v>466</v>
      </c>
      <c r="AU155" s="259" t="s">
        <v>137</v>
      </c>
      <c r="AY155" s="17" t="s">
        <v>163</v>
      </c>
      <c r="BE155" s="260">
        <f>IF(O155="základná",K155,0)</f>
        <v>0</v>
      </c>
      <c r="BF155" s="260">
        <f>IF(O155="znížená",K155,0)</f>
        <v>0</v>
      </c>
      <c r="BG155" s="260">
        <f>IF(O155="zákl. prenesená",K155,0)</f>
        <v>0</v>
      </c>
      <c r="BH155" s="260">
        <f>IF(O155="zníž. prenesená",K155,0)</f>
        <v>0</v>
      </c>
      <c r="BI155" s="260">
        <f>IF(O155="nulová",K155,0)</f>
        <v>0</v>
      </c>
      <c r="BJ155" s="17" t="s">
        <v>137</v>
      </c>
      <c r="BK155" s="261">
        <f>ROUND(P155*H155,3)</f>
        <v>0</v>
      </c>
      <c r="BL155" s="17" t="s">
        <v>206</v>
      </c>
      <c r="BM155" s="259" t="s">
        <v>244</v>
      </c>
    </row>
    <row r="156" s="12" customFormat="1" ht="22.8" customHeight="1">
      <c r="A156" s="12"/>
      <c r="B156" s="230"/>
      <c r="C156" s="231"/>
      <c r="D156" s="232" t="s">
        <v>76</v>
      </c>
      <c r="E156" s="245" t="s">
        <v>1491</v>
      </c>
      <c r="F156" s="245" t="s">
        <v>1492</v>
      </c>
      <c r="G156" s="231"/>
      <c r="H156" s="231"/>
      <c r="I156" s="234"/>
      <c r="J156" s="234"/>
      <c r="K156" s="246">
        <f>BK156</f>
        <v>0</v>
      </c>
      <c r="L156" s="231"/>
      <c r="M156" s="236"/>
      <c r="N156" s="237"/>
      <c r="O156" s="238"/>
      <c r="P156" s="238"/>
      <c r="Q156" s="239">
        <f>SUM(Q157:Q184)</f>
        <v>0</v>
      </c>
      <c r="R156" s="239">
        <f>SUM(R157:R184)</f>
        <v>0</v>
      </c>
      <c r="S156" s="238"/>
      <c r="T156" s="240">
        <f>SUM(T157:T184)</f>
        <v>0</v>
      </c>
      <c r="U156" s="238"/>
      <c r="V156" s="240">
        <f>SUM(V157:V184)</f>
        <v>0</v>
      </c>
      <c r="W156" s="238"/>
      <c r="X156" s="241">
        <f>SUM(X157:X184)</f>
        <v>0</v>
      </c>
      <c r="Y156" s="12"/>
      <c r="Z156" s="12"/>
      <c r="AA156" s="12"/>
      <c r="AB156" s="12"/>
      <c r="AC156" s="12"/>
      <c r="AD156" s="12"/>
      <c r="AE156" s="12"/>
      <c r="AR156" s="242" t="s">
        <v>137</v>
      </c>
      <c r="AT156" s="243" t="s">
        <v>76</v>
      </c>
      <c r="AU156" s="243" t="s">
        <v>85</v>
      </c>
      <c r="AY156" s="242" t="s">
        <v>163</v>
      </c>
      <c r="BK156" s="244">
        <f>SUM(BK157:BK184)</f>
        <v>0</v>
      </c>
    </row>
    <row r="157" s="2" customFormat="1" ht="24.15" customHeight="1">
      <c r="A157" s="38"/>
      <c r="B157" s="39"/>
      <c r="C157" s="247" t="s">
        <v>77</v>
      </c>
      <c r="D157" s="247" t="s">
        <v>165</v>
      </c>
      <c r="E157" s="248" t="s">
        <v>1493</v>
      </c>
      <c r="F157" s="249" t="s">
        <v>1494</v>
      </c>
      <c r="G157" s="250" t="s">
        <v>234</v>
      </c>
      <c r="H157" s="251">
        <v>1</v>
      </c>
      <c r="I157" s="252"/>
      <c r="J157" s="252"/>
      <c r="K157" s="251">
        <f>ROUND(P157*H157,3)</f>
        <v>0</v>
      </c>
      <c r="L157" s="253"/>
      <c r="M157" s="44"/>
      <c r="N157" s="254" t="s">
        <v>1</v>
      </c>
      <c r="O157" s="255" t="s">
        <v>41</v>
      </c>
      <c r="P157" s="256">
        <f>I157+J157</f>
        <v>0</v>
      </c>
      <c r="Q157" s="256">
        <f>ROUND(I157*H157,3)</f>
        <v>0</v>
      </c>
      <c r="R157" s="256">
        <f>ROUND(J157*H157,3)</f>
        <v>0</v>
      </c>
      <c r="S157" s="97"/>
      <c r="T157" s="257">
        <f>S157*H157</f>
        <v>0</v>
      </c>
      <c r="U157" s="257">
        <v>0</v>
      </c>
      <c r="V157" s="257">
        <f>U157*H157</f>
        <v>0</v>
      </c>
      <c r="W157" s="257">
        <v>0</v>
      </c>
      <c r="X157" s="258">
        <f>W157*H157</f>
        <v>0</v>
      </c>
      <c r="Y157" s="38"/>
      <c r="Z157" s="38"/>
      <c r="AA157" s="38"/>
      <c r="AB157" s="38"/>
      <c r="AC157" s="38"/>
      <c r="AD157" s="38"/>
      <c r="AE157" s="38"/>
      <c r="AR157" s="259" t="s">
        <v>206</v>
      </c>
      <c r="AT157" s="259" t="s">
        <v>165</v>
      </c>
      <c r="AU157" s="259" t="s">
        <v>137</v>
      </c>
      <c r="AY157" s="17" t="s">
        <v>163</v>
      </c>
      <c r="BE157" s="260">
        <f>IF(O157="základná",K157,0)</f>
        <v>0</v>
      </c>
      <c r="BF157" s="260">
        <f>IF(O157="znížená",K157,0)</f>
        <v>0</v>
      </c>
      <c r="BG157" s="260">
        <f>IF(O157="zákl. prenesená",K157,0)</f>
        <v>0</v>
      </c>
      <c r="BH157" s="260">
        <f>IF(O157="zníž. prenesená",K157,0)</f>
        <v>0</v>
      </c>
      <c r="BI157" s="260">
        <f>IF(O157="nulová",K157,0)</f>
        <v>0</v>
      </c>
      <c r="BJ157" s="17" t="s">
        <v>137</v>
      </c>
      <c r="BK157" s="261">
        <f>ROUND(P157*H157,3)</f>
        <v>0</v>
      </c>
      <c r="BL157" s="17" t="s">
        <v>206</v>
      </c>
      <c r="BM157" s="259" t="s">
        <v>247</v>
      </c>
    </row>
    <row r="158" s="2" customFormat="1" ht="24.15" customHeight="1">
      <c r="A158" s="38"/>
      <c r="B158" s="39"/>
      <c r="C158" s="295" t="s">
        <v>77</v>
      </c>
      <c r="D158" s="295" t="s">
        <v>466</v>
      </c>
      <c r="E158" s="296" t="s">
        <v>1495</v>
      </c>
      <c r="F158" s="297" t="s">
        <v>1496</v>
      </c>
      <c r="G158" s="298" t="s">
        <v>234</v>
      </c>
      <c r="H158" s="299">
        <v>1</v>
      </c>
      <c r="I158" s="300"/>
      <c r="J158" s="301"/>
      <c r="K158" s="299">
        <f>ROUND(P158*H158,3)</f>
        <v>0</v>
      </c>
      <c r="L158" s="301"/>
      <c r="M158" s="302"/>
      <c r="N158" s="303" t="s">
        <v>1</v>
      </c>
      <c r="O158" s="255" t="s">
        <v>41</v>
      </c>
      <c r="P158" s="256">
        <f>I158+J158</f>
        <v>0</v>
      </c>
      <c r="Q158" s="256">
        <f>ROUND(I158*H158,3)</f>
        <v>0</v>
      </c>
      <c r="R158" s="256">
        <f>ROUND(J158*H158,3)</f>
        <v>0</v>
      </c>
      <c r="S158" s="97"/>
      <c r="T158" s="257">
        <f>S158*H158</f>
        <v>0</v>
      </c>
      <c r="U158" s="257">
        <v>0</v>
      </c>
      <c r="V158" s="257">
        <f>U158*H158</f>
        <v>0</v>
      </c>
      <c r="W158" s="257">
        <v>0</v>
      </c>
      <c r="X158" s="258">
        <f>W158*H158</f>
        <v>0</v>
      </c>
      <c r="Y158" s="38"/>
      <c r="Z158" s="38"/>
      <c r="AA158" s="38"/>
      <c r="AB158" s="38"/>
      <c r="AC158" s="38"/>
      <c r="AD158" s="38"/>
      <c r="AE158" s="38"/>
      <c r="AR158" s="259" t="s">
        <v>247</v>
      </c>
      <c r="AT158" s="259" t="s">
        <v>466</v>
      </c>
      <c r="AU158" s="259" t="s">
        <v>137</v>
      </c>
      <c r="AY158" s="17" t="s">
        <v>163</v>
      </c>
      <c r="BE158" s="260">
        <f>IF(O158="základná",K158,0)</f>
        <v>0</v>
      </c>
      <c r="BF158" s="260">
        <f>IF(O158="znížená",K158,0)</f>
        <v>0</v>
      </c>
      <c r="BG158" s="260">
        <f>IF(O158="zákl. prenesená",K158,0)</f>
        <v>0</v>
      </c>
      <c r="BH158" s="260">
        <f>IF(O158="zníž. prenesená",K158,0)</f>
        <v>0</v>
      </c>
      <c r="BI158" s="260">
        <f>IF(O158="nulová",K158,0)</f>
        <v>0</v>
      </c>
      <c r="BJ158" s="17" t="s">
        <v>137</v>
      </c>
      <c r="BK158" s="261">
        <f>ROUND(P158*H158,3)</f>
        <v>0</v>
      </c>
      <c r="BL158" s="17" t="s">
        <v>206</v>
      </c>
      <c r="BM158" s="259" t="s">
        <v>251</v>
      </c>
    </row>
    <row r="159" s="2" customFormat="1" ht="24.15" customHeight="1">
      <c r="A159" s="38"/>
      <c r="B159" s="39"/>
      <c r="C159" s="247" t="s">
        <v>77</v>
      </c>
      <c r="D159" s="247" t="s">
        <v>165</v>
      </c>
      <c r="E159" s="248" t="s">
        <v>1497</v>
      </c>
      <c r="F159" s="249" t="s">
        <v>1498</v>
      </c>
      <c r="G159" s="250" t="s">
        <v>234</v>
      </c>
      <c r="H159" s="251">
        <v>2</v>
      </c>
      <c r="I159" s="252"/>
      <c r="J159" s="252"/>
      <c r="K159" s="251">
        <f>ROUND(P159*H159,3)</f>
        <v>0</v>
      </c>
      <c r="L159" s="253"/>
      <c r="M159" s="44"/>
      <c r="N159" s="254" t="s">
        <v>1</v>
      </c>
      <c r="O159" s="255" t="s">
        <v>41</v>
      </c>
      <c r="P159" s="256">
        <f>I159+J159</f>
        <v>0</v>
      </c>
      <c r="Q159" s="256">
        <f>ROUND(I159*H159,3)</f>
        <v>0</v>
      </c>
      <c r="R159" s="256">
        <f>ROUND(J159*H159,3)</f>
        <v>0</v>
      </c>
      <c r="S159" s="97"/>
      <c r="T159" s="257">
        <f>S159*H159</f>
        <v>0</v>
      </c>
      <c r="U159" s="257">
        <v>0</v>
      </c>
      <c r="V159" s="257">
        <f>U159*H159</f>
        <v>0</v>
      </c>
      <c r="W159" s="257">
        <v>0</v>
      </c>
      <c r="X159" s="258">
        <f>W159*H159</f>
        <v>0</v>
      </c>
      <c r="Y159" s="38"/>
      <c r="Z159" s="38"/>
      <c r="AA159" s="38"/>
      <c r="AB159" s="38"/>
      <c r="AC159" s="38"/>
      <c r="AD159" s="38"/>
      <c r="AE159" s="38"/>
      <c r="AR159" s="259" t="s">
        <v>206</v>
      </c>
      <c r="AT159" s="259" t="s">
        <v>165</v>
      </c>
      <c r="AU159" s="259" t="s">
        <v>137</v>
      </c>
      <c r="AY159" s="17" t="s">
        <v>163</v>
      </c>
      <c r="BE159" s="260">
        <f>IF(O159="základná",K159,0)</f>
        <v>0</v>
      </c>
      <c r="BF159" s="260">
        <f>IF(O159="znížená",K159,0)</f>
        <v>0</v>
      </c>
      <c r="BG159" s="260">
        <f>IF(O159="zákl. prenesená",K159,0)</f>
        <v>0</v>
      </c>
      <c r="BH159" s="260">
        <f>IF(O159="zníž. prenesená",K159,0)</f>
        <v>0</v>
      </c>
      <c r="BI159" s="260">
        <f>IF(O159="nulová",K159,0)</f>
        <v>0</v>
      </c>
      <c r="BJ159" s="17" t="s">
        <v>137</v>
      </c>
      <c r="BK159" s="261">
        <f>ROUND(P159*H159,3)</f>
        <v>0</v>
      </c>
      <c r="BL159" s="17" t="s">
        <v>206</v>
      </c>
      <c r="BM159" s="259" t="s">
        <v>254</v>
      </c>
    </row>
    <row r="160" s="2" customFormat="1" ht="24.15" customHeight="1">
      <c r="A160" s="38"/>
      <c r="B160" s="39"/>
      <c r="C160" s="295" t="s">
        <v>77</v>
      </c>
      <c r="D160" s="295" t="s">
        <v>466</v>
      </c>
      <c r="E160" s="296" t="s">
        <v>1499</v>
      </c>
      <c r="F160" s="297" t="s">
        <v>1500</v>
      </c>
      <c r="G160" s="298" t="s">
        <v>234</v>
      </c>
      <c r="H160" s="299">
        <v>2</v>
      </c>
      <c r="I160" s="300"/>
      <c r="J160" s="301"/>
      <c r="K160" s="299">
        <f>ROUND(P160*H160,3)</f>
        <v>0</v>
      </c>
      <c r="L160" s="301"/>
      <c r="M160" s="302"/>
      <c r="N160" s="303" t="s">
        <v>1</v>
      </c>
      <c r="O160" s="255" t="s">
        <v>41</v>
      </c>
      <c r="P160" s="256">
        <f>I160+J160</f>
        <v>0</v>
      </c>
      <c r="Q160" s="256">
        <f>ROUND(I160*H160,3)</f>
        <v>0</v>
      </c>
      <c r="R160" s="256">
        <f>ROUND(J160*H160,3)</f>
        <v>0</v>
      </c>
      <c r="S160" s="97"/>
      <c r="T160" s="257">
        <f>S160*H160</f>
        <v>0</v>
      </c>
      <c r="U160" s="257">
        <v>0</v>
      </c>
      <c r="V160" s="257">
        <f>U160*H160</f>
        <v>0</v>
      </c>
      <c r="W160" s="257">
        <v>0</v>
      </c>
      <c r="X160" s="258">
        <f>W160*H160</f>
        <v>0</v>
      </c>
      <c r="Y160" s="38"/>
      <c r="Z160" s="38"/>
      <c r="AA160" s="38"/>
      <c r="AB160" s="38"/>
      <c r="AC160" s="38"/>
      <c r="AD160" s="38"/>
      <c r="AE160" s="38"/>
      <c r="AR160" s="259" t="s">
        <v>247</v>
      </c>
      <c r="AT160" s="259" t="s">
        <v>466</v>
      </c>
      <c r="AU160" s="259" t="s">
        <v>137</v>
      </c>
      <c r="AY160" s="17" t="s">
        <v>163</v>
      </c>
      <c r="BE160" s="260">
        <f>IF(O160="základná",K160,0)</f>
        <v>0</v>
      </c>
      <c r="BF160" s="260">
        <f>IF(O160="znížená",K160,0)</f>
        <v>0</v>
      </c>
      <c r="BG160" s="260">
        <f>IF(O160="zákl. prenesená",K160,0)</f>
        <v>0</v>
      </c>
      <c r="BH160" s="260">
        <f>IF(O160="zníž. prenesená",K160,0)</f>
        <v>0</v>
      </c>
      <c r="BI160" s="260">
        <f>IF(O160="nulová",K160,0)</f>
        <v>0</v>
      </c>
      <c r="BJ160" s="17" t="s">
        <v>137</v>
      </c>
      <c r="BK160" s="261">
        <f>ROUND(P160*H160,3)</f>
        <v>0</v>
      </c>
      <c r="BL160" s="17" t="s">
        <v>206</v>
      </c>
      <c r="BM160" s="259" t="s">
        <v>258</v>
      </c>
    </row>
    <row r="161" s="2" customFormat="1" ht="16.5" customHeight="1">
      <c r="A161" s="38"/>
      <c r="B161" s="39"/>
      <c r="C161" s="247" t="s">
        <v>77</v>
      </c>
      <c r="D161" s="247" t="s">
        <v>165</v>
      </c>
      <c r="E161" s="248" t="s">
        <v>1501</v>
      </c>
      <c r="F161" s="249" t="s">
        <v>1502</v>
      </c>
      <c r="G161" s="250" t="s">
        <v>234</v>
      </c>
      <c r="H161" s="251">
        <v>2</v>
      </c>
      <c r="I161" s="252"/>
      <c r="J161" s="252"/>
      <c r="K161" s="251">
        <f>ROUND(P161*H161,3)</f>
        <v>0</v>
      </c>
      <c r="L161" s="253"/>
      <c r="M161" s="44"/>
      <c r="N161" s="254" t="s">
        <v>1</v>
      </c>
      <c r="O161" s="255" t="s">
        <v>41</v>
      </c>
      <c r="P161" s="256">
        <f>I161+J161</f>
        <v>0</v>
      </c>
      <c r="Q161" s="256">
        <f>ROUND(I161*H161,3)</f>
        <v>0</v>
      </c>
      <c r="R161" s="256">
        <f>ROUND(J161*H161,3)</f>
        <v>0</v>
      </c>
      <c r="S161" s="97"/>
      <c r="T161" s="257">
        <f>S161*H161</f>
        <v>0</v>
      </c>
      <c r="U161" s="257">
        <v>0</v>
      </c>
      <c r="V161" s="257">
        <f>U161*H161</f>
        <v>0</v>
      </c>
      <c r="W161" s="257">
        <v>0</v>
      </c>
      <c r="X161" s="258">
        <f>W161*H161</f>
        <v>0</v>
      </c>
      <c r="Y161" s="38"/>
      <c r="Z161" s="38"/>
      <c r="AA161" s="38"/>
      <c r="AB161" s="38"/>
      <c r="AC161" s="38"/>
      <c r="AD161" s="38"/>
      <c r="AE161" s="38"/>
      <c r="AR161" s="259" t="s">
        <v>206</v>
      </c>
      <c r="AT161" s="259" t="s">
        <v>165</v>
      </c>
      <c r="AU161" s="259" t="s">
        <v>137</v>
      </c>
      <c r="AY161" s="17" t="s">
        <v>163</v>
      </c>
      <c r="BE161" s="260">
        <f>IF(O161="základná",K161,0)</f>
        <v>0</v>
      </c>
      <c r="BF161" s="260">
        <f>IF(O161="znížená",K161,0)</f>
        <v>0</v>
      </c>
      <c r="BG161" s="260">
        <f>IF(O161="zákl. prenesená",K161,0)</f>
        <v>0</v>
      </c>
      <c r="BH161" s="260">
        <f>IF(O161="zníž. prenesená",K161,0)</f>
        <v>0</v>
      </c>
      <c r="BI161" s="260">
        <f>IF(O161="nulová",K161,0)</f>
        <v>0</v>
      </c>
      <c r="BJ161" s="17" t="s">
        <v>137</v>
      </c>
      <c r="BK161" s="261">
        <f>ROUND(P161*H161,3)</f>
        <v>0</v>
      </c>
      <c r="BL161" s="17" t="s">
        <v>206</v>
      </c>
      <c r="BM161" s="259" t="s">
        <v>262</v>
      </c>
    </row>
    <row r="162" s="2" customFormat="1" ht="16.5" customHeight="1">
      <c r="A162" s="38"/>
      <c r="B162" s="39"/>
      <c r="C162" s="295" t="s">
        <v>77</v>
      </c>
      <c r="D162" s="295" t="s">
        <v>466</v>
      </c>
      <c r="E162" s="296" t="s">
        <v>1503</v>
      </c>
      <c r="F162" s="297" t="s">
        <v>1504</v>
      </c>
      <c r="G162" s="298" t="s">
        <v>234</v>
      </c>
      <c r="H162" s="299">
        <v>2</v>
      </c>
      <c r="I162" s="300"/>
      <c r="J162" s="301"/>
      <c r="K162" s="299">
        <f>ROUND(P162*H162,3)</f>
        <v>0</v>
      </c>
      <c r="L162" s="301"/>
      <c r="M162" s="302"/>
      <c r="N162" s="303" t="s">
        <v>1</v>
      </c>
      <c r="O162" s="255" t="s">
        <v>41</v>
      </c>
      <c r="P162" s="256">
        <f>I162+J162</f>
        <v>0</v>
      </c>
      <c r="Q162" s="256">
        <f>ROUND(I162*H162,3)</f>
        <v>0</v>
      </c>
      <c r="R162" s="256">
        <f>ROUND(J162*H162,3)</f>
        <v>0</v>
      </c>
      <c r="S162" s="97"/>
      <c r="T162" s="257">
        <f>S162*H162</f>
        <v>0</v>
      </c>
      <c r="U162" s="257">
        <v>0</v>
      </c>
      <c r="V162" s="257">
        <f>U162*H162</f>
        <v>0</v>
      </c>
      <c r="W162" s="257">
        <v>0</v>
      </c>
      <c r="X162" s="258">
        <f>W162*H162</f>
        <v>0</v>
      </c>
      <c r="Y162" s="38"/>
      <c r="Z162" s="38"/>
      <c r="AA162" s="38"/>
      <c r="AB162" s="38"/>
      <c r="AC162" s="38"/>
      <c r="AD162" s="38"/>
      <c r="AE162" s="38"/>
      <c r="AR162" s="259" t="s">
        <v>247</v>
      </c>
      <c r="AT162" s="259" t="s">
        <v>466</v>
      </c>
      <c r="AU162" s="259" t="s">
        <v>137</v>
      </c>
      <c r="AY162" s="17" t="s">
        <v>163</v>
      </c>
      <c r="BE162" s="260">
        <f>IF(O162="základná",K162,0)</f>
        <v>0</v>
      </c>
      <c r="BF162" s="260">
        <f>IF(O162="znížená",K162,0)</f>
        <v>0</v>
      </c>
      <c r="BG162" s="260">
        <f>IF(O162="zákl. prenesená",K162,0)</f>
        <v>0</v>
      </c>
      <c r="BH162" s="260">
        <f>IF(O162="zníž. prenesená",K162,0)</f>
        <v>0</v>
      </c>
      <c r="BI162" s="260">
        <f>IF(O162="nulová",K162,0)</f>
        <v>0</v>
      </c>
      <c r="BJ162" s="17" t="s">
        <v>137</v>
      </c>
      <c r="BK162" s="261">
        <f>ROUND(P162*H162,3)</f>
        <v>0</v>
      </c>
      <c r="BL162" s="17" t="s">
        <v>206</v>
      </c>
      <c r="BM162" s="259" t="s">
        <v>267</v>
      </c>
    </row>
    <row r="163" s="2" customFormat="1" ht="16.5" customHeight="1">
      <c r="A163" s="38"/>
      <c r="B163" s="39"/>
      <c r="C163" s="247" t="s">
        <v>77</v>
      </c>
      <c r="D163" s="247" t="s">
        <v>165</v>
      </c>
      <c r="E163" s="248" t="s">
        <v>1505</v>
      </c>
      <c r="F163" s="249" t="s">
        <v>1506</v>
      </c>
      <c r="G163" s="250" t="s">
        <v>234</v>
      </c>
      <c r="H163" s="251">
        <v>1</v>
      </c>
      <c r="I163" s="252"/>
      <c r="J163" s="252"/>
      <c r="K163" s="251">
        <f>ROUND(P163*H163,3)</f>
        <v>0</v>
      </c>
      <c r="L163" s="253"/>
      <c r="M163" s="44"/>
      <c r="N163" s="254" t="s">
        <v>1</v>
      </c>
      <c r="O163" s="255" t="s">
        <v>41</v>
      </c>
      <c r="P163" s="256">
        <f>I163+J163</f>
        <v>0</v>
      </c>
      <c r="Q163" s="256">
        <f>ROUND(I163*H163,3)</f>
        <v>0</v>
      </c>
      <c r="R163" s="256">
        <f>ROUND(J163*H163,3)</f>
        <v>0</v>
      </c>
      <c r="S163" s="97"/>
      <c r="T163" s="257">
        <f>S163*H163</f>
        <v>0</v>
      </c>
      <c r="U163" s="257">
        <v>0</v>
      </c>
      <c r="V163" s="257">
        <f>U163*H163</f>
        <v>0</v>
      </c>
      <c r="W163" s="257">
        <v>0</v>
      </c>
      <c r="X163" s="258">
        <f>W163*H163</f>
        <v>0</v>
      </c>
      <c r="Y163" s="38"/>
      <c r="Z163" s="38"/>
      <c r="AA163" s="38"/>
      <c r="AB163" s="38"/>
      <c r="AC163" s="38"/>
      <c r="AD163" s="38"/>
      <c r="AE163" s="38"/>
      <c r="AR163" s="259" t="s">
        <v>206</v>
      </c>
      <c r="AT163" s="259" t="s">
        <v>165</v>
      </c>
      <c r="AU163" s="259" t="s">
        <v>137</v>
      </c>
      <c r="AY163" s="17" t="s">
        <v>163</v>
      </c>
      <c r="BE163" s="260">
        <f>IF(O163="základná",K163,0)</f>
        <v>0</v>
      </c>
      <c r="BF163" s="260">
        <f>IF(O163="znížená",K163,0)</f>
        <v>0</v>
      </c>
      <c r="BG163" s="260">
        <f>IF(O163="zákl. prenesená",K163,0)</f>
        <v>0</v>
      </c>
      <c r="BH163" s="260">
        <f>IF(O163="zníž. prenesená",K163,0)</f>
        <v>0</v>
      </c>
      <c r="BI163" s="260">
        <f>IF(O163="nulová",K163,0)</f>
        <v>0</v>
      </c>
      <c r="BJ163" s="17" t="s">
        <v>137</v>
      </c>
      <c r="BK163" s="261">
        <f>ROUND(P163*H163,3)</f>
        <v>0</v>
      </c>
      <c r="BL163" s="17" t="s">
        <v>206</v>
      </c>
      <c r="BM163" s="259" t="s">
        <v>270</v>
      </c>
    </row>
    <row r="164" s="2" customFormat="1" ht="16.5" customHeight="1">
      <c r="A164" s="38"/>
      <c r="B164" s="39"/>
      <c r="C164" s="295" t="s">
        <v>77</v>
      </c>
      <c r="D164" s="295" t="s">
        <v>466</v>
      </c>
      <c r="E164" s="296" t="s">
        <v>1507</v>
      </c>
      <c r="F164" s="297" t="s">
        <v>1508</v>
      </c>
      <c r="G164" s="298" t="s">
        <v>234</v>
      </c>
      <c r="H164" s="299">
        <v>1</v>
      </c>
      <c r="I164" s="300"/>
      <c r="J164" s="301"/>
      <c r="K164" s="299">
        <f>ROUND(P164*H164,3)</f>
        <v>0</v>
      </c>
      <c r="L164" s="301"/>
      <c r="M164" s="302"/>
      <c r="N164" s="303" t="s">
        <v>1</v>
      </c>
      <c r="O164" s="255" t="s">
        <v>41</v>
      </c>
      <c r="P164" s="256">
        <f>I164+J164</f>
        <v>0</v>
      </c>
      <c r="Q164" s="256">
        <f>ROUND(I164*H164,3)</f>
        <v>0</v>
      </c>
      <c r="R164" s="256">
        <f>ROUND(J164*H164,3)</f>
        <v>0</v>
      </c>
      <c r="S164" s="97"/>
      <c r="T164" s="257">
        <f>S164*H164</f>
        <v>0</v>
      </c>
      <c r="U164" s="257">
        <v>0</v>
      </c>
      <c r="V164" s="257">
        <f>U164*H164</f>
        <v>0</v>
      </c>
      <c r="W164" s="257">
        <v>0</v>
      </c>
      <c r="X164" s="258">
        <f>W164*H164</f>
        <v>0</v>
      </c>
      <c r="Y164" s="38"/>
      <c r="Z164" s="38"/>
      <c r="AA164" s="38"/>
      <c r="AB164" s="38"/>
      <c r="AC164" s="38"/>
      <c r="AD164" s="38"/>
      <c r="AE164" s="38"/>
      <c r="AR164" s="259" t="s">
        <v>247</v>
      </c>
      <c r="AT164" s="259" t="s">
        <v>466</v>
      </c>
      <c r="AU164" s="259" t="s">
        <v>137</v>
      </c>
      <c r="AY164" s="17" t="s">
        <v>163</v>
      </c>
      <c r="BE164" s="260">
        <f>IF(O164="základná",K164,0)</f>
        <v>0</v>
      </c>
      <c r="BF164" s="260">
        <f>IF(O164="znížená",K164,0)</f>
        <v>0</v>
      </c>
      <c r="BG164" s="260">
        <f>IF(O164="zákl. prenesená",K164,0)</f>
        <v>0</v>
      </c>
      <c r="BH164" s="260">
        <f>IF(O164="zníž. prenesená",K164,0)</f>
        <v>0</v>
      </c>
      <c r="BI164" s="260">
        <f>IF(O164="nulová",K164,0)</f>
        <v>0</v>
      </c>
      <c r="BJ164" s="17" t="s">
        <v>137</v>
      </c>
      <c r="BK164" s="261">
        <f>ROUND(P164*H164,3)</f>
        <v>0</v>
      </c>
      <c r="BL164" s="17" t="s">
        <v>206</v>
      </c>
      <c r="BM164" s="259" t="s">
        <v>274</v>
      </c>
    </row>
    <row r="165" s="2" customFormat="1" ht="16.5" customHeight="1">
      <c r="A165" s="38"/>
      <c r="B165" s="39"/>
      <c r="C165" s="295" t="s">
        <v>77</v>
      </c>
      <c r="D165" s="295" t="s">
        <v>466</v>
      </c>
      <c r="E165" s="296" t="s">
        <v>1509</v>
      </c>
      <c r="F165" s="297" t="s">
        <v>1510</v>
      </c>
      <c r="G165" s="298" t="s">
        <v>234</v>
      </c>
      <c r="H165" s="299">
        <v>1</v>
      </c>
      <c r="I165" s="300"/>
      <c r="J165" s="301"/>
      <c r="K165" s="299">
        <f>ROUND(P165*H165,3)</f>
        <v>0</v>
      </c>
      <c r="L165" s="301"/>
      <c r="M165" s="302"/>
      <c r="N165" s="303" t="s">
        <v>1</v>
      </c>
      <c r="O165" s="255" t="s">
        <v>41</v>
      </c>
      <c r="P165" s="256">
        <f>I165+J165</f>
        <v>0</v>
      </c>
      <c r="Q165" s="256">
        <f>ROUND(I165*H165,3)</f>
        <v>0</v>
      </c>
      <c r="R165" s="256">
        <f>ROUND(J165*H165,3)</f>
        <v>0</v>
      </c>
      <c r="S165" s="97"/>
      <c r="T165" s="257">
        <f>S165*H165</f>
        <v>0</v>
      </c>
      <c r="U165" s="257">
        <v>0</v>
      </c>
      <c r="V165" s="257">
        <f>U165*H165</f>
        <v>0</v>
      </c>
      <c r="W165" s="257">
        <v>0</v>
      </c>
      <c r="X165" s="258">
        <f>W165*H165</f>
        <v>0</v>
      </c>
      <c r="Y165" s="38"/>
      <c r="Z165" s="38"/>
      <c r="AA165" s="38"/>
      <c r="AB165" s="38"/>
      <c r="AC165" s="38"/>
      <c r="AD165" s="38"/>
      <c r="AE165" s="38"/>
      <c r="AR165" s="259" t="s">
        <v>247</v>
      </c>
      <c r="AT165" s="259" t="s">
        <v>466</v>
      </c>
      <c r="AU165" s="259" t="s">
        <v>137</v>
      </c>
      <c r="AY165" s="17" t="s">
        <v>163</v>
      </c>
      <c r="BE165" s="260">
        <f>IF(O165="základná",K165,0)</f>
        <v>0</v>
      </c>
      <c r="BF165" s="260">
        <f>IF(O165="znížená",K165,0)</f>
        <v>0</v>
      </c>
      <c r="BG165" s="260">
        <f>IF(O165="zákl. prenesená",K165,0)</f>
        <v>0</v>
      </c>
      <c r="BH165" s="260">
        <f>IF(O165="zníž. prenesená",K165,0)</f>
        <v>0</v>
      </c>
      <c r="BI165" s="260">
        <f>IF(O165="nulová",K165,0)</f>
        <v>0</v>
      </c>
      <c r="BJ165" s="17" t="s">
        <v>137</v>
      </c>
      <c r="BK165" s="261">
        <f>ROUND(P165*H165,3)</f>
        <v>0</v>
      </c>
      <c r="BL165" s="17" t="s">
        <v>206</v>
      </c>
      <c r="BM165" s="259" t="s">
        <v>280</v>
      </c>
    </row>
    <row r="166" s="2" customFormat="1" ht="24.15" customHeight="1">
      <c r="A166" s="38"/>
      <c r="B166" s="39"/>
      <c r="C166" s="295" t="s">
        <v>77</v>
      </c>
      <c r="D166" s="295" t="s">
        <v>466</v>
      </c>
      <c r="E166" s="296" t="s">
        <v>1511</v>
      </c>
      <c r="F166" s="297" t="s">
        <v>1512</v>
      </c>
      <c r="G166" s="298" t="s">
        <v>234</v>
      </c>
      <c r="H166" s="299">
        <v>6</v>
      </c>
      <c r="I166" s="300"/>
      <c r="J166" s="301"/>
      <c r="K166" s="299">
        <f>ROUND(P166*H166,3)</f>
        <v>0</v>
      </c>
      <c r="L166" s="301"/>
      <c r="M166" s="302"/>
      <c r="N166" s="303" t="s">
        <v>1</v>
      </c>
      <c r="O166" s="255" t="s">
        <v>41</v>
      </c>
      <c r="P166" s="256">
        <f>I166+J166</f>
        <v>0</v>
      </c>
      <c r="Q166" s="256">
        <f>ROUND(I166*H166,3)</f>
        <v>0</v>
      </c>
      <c r="R166" s="256">
        <f>ROUND(J166*H166,3)</f>
        <v>0</v>
      </c>
      <c r="S166" s="97"/>
      <c r="T166" s="257">
        <f>S166*H166</f>
        <v>0</v>
      </c>
      <c r="U166" s="257">
        <v>0</v>
      </c>
      <c r="V166" s="257">
        <f>U166*H166</f>
        <v>0</v>
      </c>
      <c r="W166" s="257">
        <v>0</v>
      </c>
      <c r="X166" s="258">
        <f>W166*H166</f>
        <v>0</v>
      </c>
      <c r="Y166" s="38"/>
      <c r="Z166" s="38"/>
      <c r="AA166" s="38"/>
      <c r="AB166" s="38"/>
      <c r="AC166" s="38"/>
      <c r="AD166" s="38"/>
      <c r="AE166" s="38"/>
      <c r="AR166" s="259" t="s">
        <v>247</v>
      </c>
      <c r="AT166" s="259" t="s">
        <v>466</v>
      </c>
      <c r="AU166" s="259" t="s">
        <v>137</v>
      </c>
      <c r="AY166" s="17" t="s">
        <v>163</v>
      </c>
      <c r="BE166" s="260">
        <f>IF(O166="základná",K166,0)</f>
        <v>0</v>
      </c>
      <c r="BF166" s="260">
        <f>IF(O166="znížená",K166,0)</f>
        <v>0</v>
      </c>
      <c r="BG166" s="260">
        <f>IF(O166="zákl. prenesená",K166,0)</f>
        <v>0</v>
      </c>
      <c r="BH166" s="260">
        <f>IF(O166="zníž. prenesená",K166,0)</f>
        <v>0</v>
      </c>
      <c r="BI166" s="260">
        <f>IF(O166="nulová",K166,0)</f>
        <v>0</v>
      </c>
      <c r="BJ166" s="17" t="s">
        <v>137</v>
      </c>
      <c r="BK166" s="261">
        <f>ROUND(P166*H166,3)</f>
        <v>0</v>
      </c>
      <c r="BL166" s="17" t="s">
        <v>206</v>
      </c>
      <c r="BM166" s="259" t="s">
        <v>286</v>
      </c>
    </row>
    <row r="167" s="2" customFormat="1" ht="21.75" customHeight="1">
      <c r="A167" s="38"/>
      <c r="B167" s="39"/>
      <c r="C167" s="295" t="s">
        <v>77</v>
      </c>
      <c r="D167" s="295" t="s">
        <v>466</v>
      </c>
      <c r="E167" s="296" t="s">
        <v>1513</v>
      </c>
      <c r="F167" s="297" t="s">
        <v>1514</v>
      </c>
      <c r="G167" s="298" t="s">
        <v>234</v>
      </c>
      <c r="H167" s="299">
        <v>2</v>
      </c>
      <c r="I167" s="300"/>
      <c r="J167" s="301"/>
      <c r="K167" s="299">
        <f>ROUND(P167*H167,3)</f>
        <v>0</v>
      </c>
      <c r="L167" s="301"/>
      <c r="M167" s="302"/>
      <c r="N167" s="303" t="s">
        <v>1</v>
      </c>
      <c r="O167" s="255" t="s">
        <v>41</v>
      </c>
      <c r="P167" s="256">
        <f>I167+J167</f>
        <v>0</v>
      </c>
      <c r="Q167" s="256">
        <f>ROUND(I167*H167,3)</f>
        <v>0</v>
      </c>
      <c r="R167" s="256">
        <f>ROUND(J167*H167,3)</f>
        <v>0</v>
      </c>
      <c r="S167" s="97"/>
      <c r="T167" s="257">
        <f>S167*H167</f>
        <v>0</v>
      </c>
      <c r="U167" s="257">
        <v>0</v>
      </c>
      <c r="V167" s="257">
        <f>U167*H167</f>
        <v>0</v>
      </c>
      <c r="W167" s="257">
        <v>0</v>
      </c>
      <c r="X167" s="258">
        <f>W167*H167</f>
        <v>0</v>
      </c>
      <c r="Y167" s="38"/>
      <c r="Z167" s="38"/>
      <c r="AA167" s="38"/>
      <c r="AB167" s="38"/>
      <c r="AC167" s="38"/>
      <c r="AD167" s="38"/>
      <c r="AE167" s="38"/>
      <c r="AR167" s="259" t="s">
        <v>247</v>
      </c>
      <c r="AT167" s="259" t="s">
        <v>466</v>
      </c>
      <c r="AU167" s="259" t="s">
        <v>137</v>
      </c>
      <c r="AY167" s="17" t="s">
        <v>163</v>
      </c>
      <c r="BE167" s="260">
        <f>IF(O167="základná",K167,0)</f>
        <v>0</v>
      </c>
      <c r="BF167" s="260">
        <f>IF(O167="znížená",K167,0)</f>
        <v>0</v>
      </c>
      <c r="BG167" s="260">
        <f>IF(O167="zákl. prenesená",K167,0)</f>
        <v>0</v>
      </c>
      <c r="BH167" s="260">
        <f>IF(O167="zníž. prenesená",K167,0)</f>
        <v>0</v>
      </c>
      <c r="BI167" s="260">
        <f>IF(O167="nulová",K167,0)</f>
        <v>0</v>
      </c>
      <c r="BJ167" s="17" t="s">
        <v>137</v>
      </c>
      <c r="BK167" s="261">
        <f>ROUND(P167*H167,3)</f>
        <v>0</v>
      </c>
      <c r="BL167" s="17" t="s">
        <v>206</v>
      </c>
      <c r="BM167" s="259" t="s">
        <v>289</v>
      </c>
    </row>
    <row r="168" s="2" customFormat="1" ht="16.5" customHeight="1">
      <c r="A168" s="38"/>
      <c r="B168" s="39"/>
      <c r="C168" s="247" t="s">
        <v>77</v>
      </c>
      <c r="D168" s="247" t="s">
        <v>165</v>
      </c>
      <c r="E168" s="248" t="s">
        <v>1515</v>
      </c>
      <c r="F168" s="249" t="s">
        <v>1516</v>
      </c>
      <c r="G168" s="250" t="s">
        <v>234</v>
      </c>
      <c r="H168" s="251">
        <v>1</v>
      </c>
      <c r="I168" s="252"/>
      <c r="J168" s="252"/>
      <c r="K168" s="251">
        <f>ROUND(P168*H168,3)</f>
        <v>0</v>
      </c>
      <c r="L168" s="253"/>
      <c r="M168" s="44"/>
      <c r="N168" s="254" t="s">
        <v>1</v>
      </c>
      <c r="O168" s="255" t="s">
        <v>41</v>
      </c>
      <c r="P168" s="256">
        <f>I168+J168</f>
        <v>0</v>
      </c>
      <c r="Q168" s="256">
        <f>ROUND(I168*H168,3)</f>
        <v>0</v>
      </c>
      <c r="R168" s="256">
        <f>ROUND(J168*H168,3)</f>
        <v>0</v>
      </c>
      <c r="S168" s="97"/>
      <c r="T168" s="257">
        <f>S168*H168</f>
        <v>0</v>
      </c>
      <c r="U168" s="257">
        <v>0</v>
      </c>
      <c r="V168" s="257">
        <f>U168*H168</f>
        <v>0</v>
      </c>
      <c r="W168" s="257">
        <v>0</v>
      </c>
      <c r="X168" s="258">
        <f>W168*H168</f>
        <v>0</v>
      </c>
      <c r="Y168" s="38"/>
      <c r="Z168" s="38"/>
      <c r="AA168" s="38"/>
      <c r="AB168" s="38"/>
      <c r="AC168" s="38"/>
      <c r="AD168" s="38"/>
      <c r="AE168" s="38"/>
      <c r="AR168" s="259" t="s">
        <v>206</v>
      </c>
      <c r="AT168" s="259" t="s">
        <v>165</v>
      </c>
      <c r="AU168" s="259" t="s">
        <v>137</v>
      </c>
      <c r="AY168" s="17" t="s">
        <v>163</v>
      </c>
      <c r="BE168" s="260">
        <f>IF(O168="základná",K168,0)</f>
        <v>0</v>
      </c>
      <c r="BF168" s="260">
        <f>IF(O168="znížená",K168,0)</f>
        <v>0</v>
      </c>
      <c r="BG168" s="260">
        <f>IF(O168="zákl. prenesená",K168,0)</f>
        <v>0</v>
      </c>
      <c r="BH168" s="260">
        <f>IF(O168="zníž. prenesená",K168,0)</f>
        <v>0</v>
      </c>
      <c r="BI168" s="260">
        <f>IF(O168="nulová",K168,0)</f>
        <v>0</v>
      </c>
      <c r="BJ168" s="17" t="s">
        <v>137</v>
      </c>
      <c r="BK168" s="261">
        <f>ROUND(P168*H168,3)</f>
        <v>0</v>
      </c>
      <c r="BL168" s="17" t="s">
        <v>206</v>
      </c>
      <c r="BM168" s="259" t="s">
        <v>295</v>
      </c>
    </row>
    <row r="169" s="2" customFormat="1" ht="21.75" customHeight="1">
      <c r="A169" s="38"/>
      <c r="B169" s="39"/>
      <c r="C169" s="295" t="s">
        <v>77</v>
      </c>
      <c r="D169" s="295" t="s">
        <v>466</v>
      </c>
      <c r="E169" s="296" t="s">
        <v>1517</v>
      </c>
      <c r="F169" s="297" t="s">
        <v>1518</v>
      </c>
      <c r="G169" s="298" t="s">
        <v>234</v>
      </c>
      <c r="H169" s="299">
        <v>1</v>
      </c>
      <c r="I169" s="300"/>
      <c r="J169" s="301"/>
      <c r="K169" s="299">
        <f>ROUND(P169*H169,3)</f>
        <v>0</v>
      </c>
      <c r="L169" s="301"/>
      <c r="M169" s="302"/>
      <c r="N169" s="303" t="s">
        <v>1</v>
      </c>
      <c r="O169" s="255" t="s">
        <v>41</v>
      </c>
      <c r="P169" s="256">
        <f>I169+J169</f>
        <v>0</v>
      </c>
      <c r="Q169" s="256">
        <f>ROUND(I169*H169,3)</f>
        <v>0</v>
      </c>
      <c r="R169" s="256">
        <f>ROUND(J169*H169,3)</f>
        <v>0</v>
      </c>
      <c r="S169" s="97"/>
      <c r="T169" s="257">
        <f>S169*H169</f>
        <v>0</v>
      </c>
      <c r="U169" s="257">
        <v>0</v>
      </c>
      <c r="V169" s="257">
        <f>U169*H169</f>
        <v>0</v>
      </c>
      <c r="W169" s="257">
        <v>0</v>
      </c>
      <c r="X169" s="258">
        <f>W169*H169</f>
        <v>0</v>
      </c>
      <c r="Y169" s="38"/>
      <c r="Z169" s="38"/>
      <c r="AA169" s="38"/>
      <c r="AB169" s="38"/>
      <c r="AC169" s="38"/>
      <c r="AD169" s="38"/>
      <c r="AE169" s="38"/>
      <c r="AR169" s="259" t="s">
        <v>247</v>
      </c>
      <c r="AT169" s="259" t="s">
        <v>466</v>
      </c>
      <c r="AU169" s="259" t="s">
        <v>137</v>
      </c>
      <c r="AY169" s="17" t="s">
        <v>163</v>
      </c>
      <c r="BE169" s="260">
        <f>IF(O169="základná",K169,0)</f>
        <v>0</v>
      </c>
      <c r="BF169" s="260">
        <f>IF(O169="znížená",K169,0)</f>
        <v>0</v>
      </c>
      <c r="BG169" s="260">
        <f>IF(O169="zákl. prenesená",K169,0)</f>
        <v>0</v>
      </c>
      <c r="BH169" s="260">
        <f>IF(O169="zníž. prenesená",K169,0)</f>
        <v>0</v>
      </c>
      <c r="BI169" s="260">
        <f>IF(O169="nulová",K169,0)</f>
        <v>0</v>
      </c>
      <c r="BJ169" s="17" t="s">
        <v>137</v>
      </c>
      <c r="BK169" s="261">
        <f>ROUND(P169*H169,3)</f>
        <v>0</v>
      </c>
      <c r="BL169" s="17" t="s">
        <v>206</v>
      </c>
      <c r="BM169" s="259" t="s">
        <v>299</v>
      </c>
    </row>
    <row r="170" s="2" customFormat="1" ht="24.15" customHeight="1">
      <c r="A170" s="38"/>
      <c r="B170" s="39"/>
      <c r="C170" s="247" t="s">
        <v>77</v>
      </c>
      <c r="D170" s="247" t="s">
        <v>165</v>
      </c>
      <c r="E170" s="248" t="s">
        <v>1519</v>
      </c>
      <c r="F170" s="249" t="s">
        <v>1520</v>
      </c>
      <c r="G170" s="250" t="s">
        <v>234</v>
      </c>
      <c r="H170" s="251">
        <v>3</v>
      </c>
      <c r="I170" s="252"/>
      <c r="J170" s="252"/>
      <c r="K170" s="251">
        <f>ROUND(P170*H170,3)</f>
        <v>0</v>
      </c>
      <c r="L170" s="253"/>
      <c r="M170" s="44"/>
      <c r="N170" s="254" t="s">
        <v>1</v>
      </c>
      <c r="O170" s="255" t="s">
        <v>41</v>
      </c>
      <c r="P170" s="256">
        <f>I170+J170</f>
        <v>0</v>
      </c>
      <c r="Q170" s="256">
        <f>ROUND(I170*H170,3)</f>
        <v>0</v>
      </c>
      <c r="R170" s="256">
        <f>ROUND(J170*H170,3)</f>
        <v>0</v>
      </c>
      <c r="S170" s="97"/>
      <c r="T170" s="257">
        <f>S170*H170</f>
        <v>0</v>
      </c>
      <c r="U170" s="257">
        <v>0</v>
      </c>
      <c r="V170" s="257">
        <f>U170*H170</f>
        <v>0</v>
      </c>
      <c r="W170" s="257">
        <v>0</v>
      </c>
      <c r="X170" s="258">
        <f>W170*H170</f>
        <v>0</v>
      </c>
      <c r="Y170" s="38"/>
      <c r="Z170" s="38"/>
      <c r="AA170" s="38"/>
      <c r="AB170" s="38"/>
      <c r="AC170" s="38"/>
      <c r="AD170" s="38"/>
      <c r="AE170" s="38"/>
      <c r="AR170" s="259" t="s">
        <v>206</v>
      </c>
      <c r="AT170" s="259" t="s">
        <v>165</v>
      </c>
      <c r="AU170" s="259" t="s">
        <v>137</v>
      </c>
      <c r="AY170" s="17" t="s">
        <v>163</v>
      </c>
      <c r="BE170" s="260">
        <f>IF(O170="základná",K170,0)</f>
        <v>0</v>
      </c>
      <c r="BF170" s="260">
        <f>IF(O170="znížená",K170,0)</f>
        <v>0</v>
      </c>
      <c r="BG170" s="260">
        <f>IF(O170="zákl. prenesená",K170,0)</f>
        <v>0</v>
      </c>
      <c r="BH170" s="260">
        <f>IF(O170="zníž. prenesená",K170,0)</f>
        <v>0</v>
      </c>
      <c r="BI170" s="260">
        <f>IF(O170="nulová",K170,0)</f>
        <v>0</v>
      </c>
      <c r="BJ170" s="17" t="s">
        <v>137</v>
      </c>
      <c r="BK170" s="261">
        <f>ROUND(P170*H170,3)</f>
        <v>0</v>
      </c>
      <c r="BL170" s="17" t="s">
        <v>206</v>
      </c>
      <c r="BM170" s="259" t="s">
        <v>304</v>
      </c>
    </row>
    <row r="171" s="2" customFormat="1" ht="24.15" customHeight="1">
      <c r="A171" s="38"/>
      <c r="B171" s="39"/>
      <c r="C171" s="295" t="s">
        <v>77</v>
      </c>
      <c r="D171" s="295" t="s">
        <v>466</v>
      </c>
      <c r="E171" s="296" t="s">
        <v>1521</v>
      </c>
      <c r="F171" s="297" t="s">
        <v>1522</v>
      </c>
      <c r="G171" s="298" t="s">
        <v>234</v>
      </c>
      <c r="H171" s="299">
        <v>1</v>
      </c>
      <c r="I171" s="300"/>
      <c r="J171" s="301"/>
      <c r="K171" s="299">
        <f>ROUND(P171*H171,3)</f>
        <v>0</v>
      </c>
      <c r="L171" s="301"/>
      <c r="M171" s="302"/>
      <c r="N171" s="303" t="s">
        <v>1</v>
      </c>
      <c r="O171" s="255" t="s">
        <v>41</v>
      </c>
      <c r="P171" s="256">
        <f>I171+J171</f>
        <v>0</v>
      </c>
      <c r="Q171" s="256">
        <f>ROUND(I171*H171,3)</f>
        <v>0</v>
      </c>
      <c r="R171" s="256">
        <f>ROUND(J171*H171,3)</f>
        <v>0</v>
      </c>
      <c r="S171" s="97"/>
      <c r="T171" s="257">
        <f>S171*H171</f>
        <v>0</v>
      </c>
      <c r="U171" s="257">
        <v>0</v>
      </c>
      <c r="V171" s="257">
        <f>U171*H171</f>
        <v>0</v>
      </c>
      <c r="W171" s="257">
        <v>0</v>
      </c>
      <c r="X171" s="258">
        <f>W171*H171</f>
        <v>0</v>
      </c>
      <c r="Y171" s="38"/>
      <c r="Z171" s="38"/>
      <c r="AA171" s="38"/>
      <c r="AB171" s="38"/>
      <c r="AC171" s="38"/>
      <c r="AD171" s="38"/>
      <c r="AE171" s="38"/>
      <c r="AR171" s="259" t="s">
        <v>247</v>
      </c>
      <c r="AT171" s="259" t="s">
        <v>466</v>
      </c>
      <c r="AU171" s="259" t="s">
        <v>137</v>
      </c>
      <c r="AY171" s="17" t="s">
        <v>163</v>
      </c>
      <c r="BE171" s="260">
        <f>IF(O171="základná",K171,0)</f>
        <v>0</v>
      </c>
      <c r="BF171" s="260">
        <f>IF(O171="znížená",K171,0)</f>
        <v>0</v>
      </c>
      <c r="BG171" s="260">
        <f>IF(O171="zákl. prenesená",K171,0)</f>
        <v>0</v>
      </c>
      <c r="BH171" s="260">
        <f>IF(O171="zníž. prenesená",K171,0)</f>
        <v>0</v>
      </c>
      <c r="BI171" s="260">
        <f>IF(O171="nulová",K171,0)</f>
        <v>0</v>
      </c>
      <c r="BJ171" s="17" t="s">
        <v>137</v>
      </c>
      <c r="BK171" s="261">
        <f>ROUND(P171*H171,3)</f>
        <v>0</v>
      </c>
      <c r="BL171" s="17" t="s">
        <v>206</v>
      </c>
      <c r="BM171" s="259" t="s">
        <v>309</v>
      </c>
    </row>
    <row r="172" s="2" customFormat="1" ht="16.5" customHeight="1">
      <c r="A172" s="38"/>
      <c r="B172" s="39"/>
      <c r="C172" s="295" t="s">
        <v>77</v>
      </c>
      <c r="D172" s="295" t="s">
        <v>466</v>
      </c>
      <c r="E172" s="296" t="s">
        <v>1523</v>
      </c>
      <c r="F172" s="297" t="s">
        <v>1524</v>
      </c>
      <c r="G172" s="298" t="s">
        <v>234</v>
      </c>
      <c r="H172" s="299">
        <v>2</v>
      </c>
      <c r="I172" s="300"/>
      <c r="J172" s="301"/>
      <c r="K172" s="299">
        <f>ROUND(P172*H172,3)</f>
        <v>0</v>
      </c>
      <c r="L172" s="301"/>
      <c r="M172" s="302"/>
      <c r="N172" s="303" t="s">
        <v>1</v>
      </c>
      <c r="O172" s="255" t="s">
        <v>41</v>
      </c>
      <c r="P172" s="256">
        <f>I172+J172</f>
        <v>0</v>
      </c>
      <c r="Q172" s="256">
        <f>ROUND(I172*H172,3)</f>
        <v>0</v>
      </c>
      <c r="R172" s="256">
        <f>ROUND(J172*H172,3)</f>
        <v>0</v>
      </c>
      <c r="S172" s="97"/>
      <c r="T172" s="257">
        <f>S172*H172</f>
        <v>0</v>
      </c>
      <c r="U172" s="257">
        <v>0</v>
      </c>
      <c r="V172" s="257">
        <f>U172*H172</f>
        <v>0</v>
      </c>
      <c r="W172" s="257">
        <v>0</v>
      </c>
      <c r="X172" s="258">
        <f>W172*H172</f>
        <v>0</v>
      </c>
      <c r="Y172" s="38"/>
      <c r="Z172" s="38"/>
      <c r="AA172" s="38"/>
      <c r="AB172" s="38"/>
      <c r="AC172" s="38"/>
      <c r="AD172" s="38"/>
      <c r="AE172" s="38"/>
      <c r="AR172" s="259" t="s">
        <v>247</v>
      </c>
      <c r="AT172" s="259" t="s">
        <v>466</v>
      </c>
      <c r="AU172" s="259" t="s">
        <v>137</v>
      </c>
      <c r="AY172" s="17" t="s">
        <v>163</v>
      </c>
      <c r="BE172" s="260">
        <f>IF(O172="základná",K172,0)</f>
        <v>0</v>
      </c>
      <c r="BF172" s="260">
        <f>IF(O172="znížená",K172,0)</f>
        <v>0</v>
      </c>
      <c r="BG172" s="260">
        <f>IF(O172="zákl. prenesená",K172,0)</f>
        <v>0</v>
      </c>
      <c r="BH172" s="260">
        <f>IF(O172="zníž. prenesená",K172,0)</f>
        <v>0</v>
      </c>
      <c r="BI172" s="260">
        <f>IF(O172="nulová",K172,0)</f>
        <v>0</v>
      </c>
      <c r="BJ172" s="17" t="s">
        <v>137</v>
      </c>
      <c r="BK172" s="261">
        <f>ROUND(P172*H172,3)</f>
        <v>0</v>
      </c>
      <c r="BL172" s="17" t="s">
        <v>206</v>
      </c>
      <c r="BM172" s="259" t="s">
        <v>323</v>
      </c>
    </row>
    <row r="173" s="2" customFormat="1" ht="24.15" customHeight="1">
      <c r="A173" s="38"/>
      <c r="B173" s="39"/>
      <c r="C173" s="247" t="s">
        <v>77</v>
      </c>
      <c r="D173" s="247" t="s">
        <v>165</v>
      </c>
      <c r="E173" s="248" t="s">
        <v>1525</v>
      </c>
      <c r="F173" s="249" t="s">
        <v>1526</v>
      </c>
      <c r="G173" s="250" t="s">
        <v>234</v>
      </c>
      <c r="H173" s="251">
        <v>2</v>
      </c>
      <c r="I173" s="252"/>
      <c r="J173" s="252"/>
      <c r="K173" s="251">
        <f>ROUND(P173*H173,3)</f>
        <v>0</v>
      </c>
      <c r="L173" s="253"/>
      <c r="M173" s="44"/>
      <c r="N173" s="254" t="s">
        <v>1</v>
      </c>
      <c r="O173" s="255" t="s">
        <v>41</v>
      </c>
      <c r="P173" s="256">
        <f>I173+J173</f>
        <v>0</v>
      </c>
      <c r="Q173" s="256">
        <f>ROUND(I173*H173,3)</f>
        <v>0</v>
      </c>
      <c r="R173" s="256">
        <f>ROUND(J173*H173,3)</f>
        <v>0</v>
      </c>
      <c r="S173" s="97"/>
      <c r="T173" s="257">
        <f>S173*H173</f>
        <v>0</v>
      </c>
      <c r="U173" s="257">
        <v>0</v>
      </c>
      <c r="V173" s="257">
        <f>U173*H173</f>
        <v>0</v>
      </c>
      <c r="W173" s="257">
        <v>0</v>
      </c>
      <c r="X173" s="258">
        <f>W173*H173</f>
        <v>0</v>
      </c>
      <c r="Y173" s="38"/>
      <c r="Z173" s="38"/>
      <c r="AA173" s="38"/>
      <c r="AB173" s="38"/>
      <c r="AC173" s="38"/>
      <c r="AD173" s="38"/>
      <c r="AE173" s="38"/>
      <c r="AR173" s="259" t="s">
        <v>206</v>
      </c>
      <c r="AT173" s="259" t="s">
        <v>165</v>
      </c>
      <c r="AU173" s="259" t="s">
        <v>137</v>
      </c>
      <c r="AY173" s="17" t="s">
        <v>163</v>
      </c>
      <c r="BE173" s="260">
        <f>IF(O173="základná",K173,0)</f>
        <v>0</v>
      </c>
      <c r="BF173" s="260">
        <f>IF(O173="znížená",K173,0)</f>
        <v>0</v>
      </c>
      <c r="BG173" s="260">
        <f>IF(O173="zákl. prenesená",K173,0)</f>
        <v>0</v>
      </c>
      <c r="BH173" s="260">
        <f>IF(O173="zníž. prenesená",K173,0)</f>
        <v>0</v>
      </c>
      <c r="BI173" s="260">
        <f>IF(O173="nulová",K173,0)</f>
        <v>0</v>
      </c>
      <c r="BJ173" s="17" t="s">
        <v>137</v>
      </c>
      <c r="BK173" s="261">
        <f>ROUND(P173*H173,3)</f>
        <v>0</v>
      </c>
      <c r="BL173" s="17" t="s">
        <v>206</v>
      </c>
      <c r="BM173" s="259" t="s">
        <v>327</v>
      </c>
    </row>
    <row r="174" s="2" customFormat="1" ht="24.15" customHeight="1">
      <c r="A174" s="38"/>
      <c r="B174" s="39"/>
      <c r="C174" s="295" t="s">
        <v>77</v>
      </c>
      <c r="D174" s="295" t="s">
        <v>466</v>
      </c>
      <c r="E174" s="296" t="s">
        <v>1527</v>
      </c>
      <c r="F174" s="297" t="s">
        <v>1528</v>
      </c>
      <c r="G174" s="298" t="s">
        <v>234</v>
      </c>
      <c r="H174" s="299">
        <v>2</v>
      </c>
      <c r="I174" s="300"/>
      <c r="J174" s="301"/>
      <c r="K174" s="299">
        <f>ROUND(P174*H174,3)</f>
        <v>0</v>
      </c>
      <c r="L174" s="301"/>
      <c r="M174" s="302"/>
      <c r="N174" s="303" t="s">
        <v>1</v>
      </c>
      <c r="O174" s="255" t="s">
        <v>41</v>
      </c>
      <c r="P174" s="256">
        <f>I174+J174</f>
        <v>0</v>
      </c>
      <c r="Q174" s="256">
        <f>ROUND(I174*H174,3)</f>
        <v>0</v>
      </c>
      <c r="R174" s="256">
        <f>ROUND(J174*H174,3)</f>
        <v>0</v>
      </c>
      <c r="S174" s="97"/>
      <c r="T174" s="257">
        <f>S174*H174</f>
        <v>0</v>
      </c>
      <c r="U174" s="257">
        <v>0</v>
      </c>
      <c r="V174" s="257">
        <f>U174*H174</f>
        <v>0</v>
      </c>
      <c r="W174" s="257">
        <v>0</v>
      </c>
      <c r="X174" s="258">
        <f>W174*H174</f>
        <v>0</v>
      </c>
      <c r="Y174" s="38"/>
      <c r="Z174" s="38"/>
      <c r="AA174" s="38"/>
      <c r="AB174" s="38"/>
      <c r="AC174" s="38"/>
      <c r="AD174" s="38"/>
      <c r="AE174" s="38"/>
      <c r="AR174" s="259" t="s">
        <v>247</v>
      </c>
      <c r="AT174" s="259" t="s">
        <v>466</v>
      </c>
      <c r="AU174" s="259" t="s">
        <v>137</v>
      </c>
      <c r="AY174" s="17" t="s">
        <v>163</v>
      </c>
      <c r="BE174" s="260">
        <f>IF(O174="základná",K174,0)</f>
        <v>0</v>
      </c>
      <c r="BF174" s="260">
        <f>IF(O174="znížená",K174,0)</f>
        <v>0</v>
      </c>
      <c r="BG174" s="260">
        <f>IF(O174="zákl. prenesená",K174,0)</f>
        <v>0</v>
      </c>
      <c r="BH174" s="260">
        <f>IF(O174="zníž. prenesená",K174,0)</f>
        <v>0</v>
      </c>
      <c r="BI174" s="260">
        <f>IF(O174="nulová",K174,0)</f>
        <v>0</v>
      </c>
      <c r="BJ174" s="17" t="s">
        <v>137</v>
      </c>
      <c r="BK174" s="261">
        <f>ROUND(P174*H174,3)</f>
        <v>0</v>
      </c>
      <c r="BL174" s="17" t="s">
        <v>206</v>
      </c>
      <c r="BM174" s="259" t="s">
        <v>332</v>
      </c>
    </row>
    <row r="175" s="2" customFormat="1" ht="21.75" customHeight="1">
      <c r="A175" s="38"/>
      <c r="B175" s="39"/>
      <c r="C175" s="247" t="s">
        <v>77</v>
      </c>
      <c r="D175" s="247" t="s">
        <v>165</v>
      </c>
      <c r="E175" s="248" t="s">
        <v>1529</v>
      </c>
      <c r="F175" s="249" t="s">
        <v>1530</v>
      </c>
      <c r="G175" s="250" t="s">
        <v>234</v>
      </c>
      <c r="H175" s="251">
        <v>1</v>
      </c>
      <c r="I175" s="252"/>
      <c r="J175" s="252"/>
      <c r="K175" s="251">
        <f>ROUND(P175*H175,3)</f>
        <v>0</v>
      </c>
      <c r="L175" s="253"/>
      <c r="M175" s="44"/>
      <c r="N175" s="254" t="s">
        <v>1</v>
      </c>
      <c r="O175" s="255" t="s">
        <v>41</v>
      </c>
      <c r="P175" s="256">
        <f>I175+J175</f>
        <v>0</v>
      </c>
      <c r="Q175" s="256">
        <f>ROUND(I175*H175,3)</f>
        <v>0</v>
      </c>
      <c r="R175" s="256">
        <f>ROUND(J175*H175,3)</f>
        <v>0</v>
      </c>
      <c r="S175" s="97"/>
      <c r="T175" s="257">
        <f>S175*H175</f>
        <v>0</v>
      </c>
      <c r="U175" s="257">
        <v>0</v>
      </c>
      <c r="V175" s="257">
        <f>U175*H175</f>
        <v>0</v>
      </c>
      <c r="W175" s="257">
        <v>0</v>
      </c>
      <c r="X175" s="258">
        <f>W175*H175</f>
        <v>0</v>
      </c>
      <c r="Y175" s="38"/>
      <c r="Z175" s="38"/>
      <c r="AA175" s="38"/>
      <c r="AB175" s="38"/>
      <c r="AC175" s="38"/>
      <c r="AD175" s="38"/>
      <c r="AE175" s="38"/>
      <c r="AR175" s="259" t="s">
        <v>206</v>
      </c>
      <c r="AT175" s="259" t="s">
        <v>165</v>
      </c>
      <c r="AU175" s="259" t="s">
        <v>137</v>
      </c>
      <c r="AY175" s="17" t="s">
        <v>163</v>
      </c>
      <c r="BE175" s="260">
        <f>IF(O175="základná",K175,0)</f>
        <v>0</v>
      </c>
      <c r="BF175" s="260">
        <f>IF(O175="znížená",K175,0)</f>
        <v>0</v>
      </c>
      <c r="BG175" s="260">
        <f>IF(O175="zákl. prenesená",K175,0)</f>
        <v>0</v>
      </c>
      <c r="BH175" s="260">
        <f>IF(O175="zníž. prenesená",K175,0)</f>
        <v>0</v>
      </c>
      <c r="BI175" s="260">
        <f>IF(O175="nulová",K175,0)</f>
        <v>0</v>
      </c>
      <c r="BJ175" s="17" t="s">
        <v>137</v>
      </c>
      <c r="BK175" s="261">
        <f>ROUND(P175*H175,3)</f>
        <v>0</v>
      </c>
      <c r="BL175" s="17" t="s">
        <v>206</v>
      </c>
      <c r="BM175" s="259" t="s">
        <v>335</v>
      </c>
    </row>
    <row r="176" s="2" customFormat="1" ht="24.15" customHeight="1">
      <c r="A176" s="38"/>
      <c r="B176" s="39"/>
      <c r="C176" s="295" t="s">
        <v>77</v>
      </c>
      <c r="D176" s="295" t="s">
        <v>466</v>
      </c>
      <c r="E176" s="296" t="s">
        <v>1531</v>
      </c>
      <c r="F176" s="297" t="s">
        <v>1532</v>
      </c>
      <c r="G176" s="298" t="s">
        <v>234</v>
      </c>
      <c r="H176" s="299">
        <v>1</v>
      </c>
      <c r="I176" s="300"/>
      <c r="J176" s="301"/>
      <c r="K176" s="299">
        <f>ROUND(P176*H176,3)</f>
        <v>0</v>
      </c>
      <c r="L176" s="301"/>
      <c r="M176" s="302"/>
      <c r="N176" s="303" t="s">
        <v>1</v>
      </c>
      <c r="O176" s="255" t="s">
        <v>41</v>
      </c>
      <c r="P176" s="256">
        <f>I176+J176</f>
        <v>0</v>
      </c>
      <c r="Q176" s="256">
        <f>ROUND(I176*H176,3)</f>
        <v>0</v>
      </c>
      <c r="R176" s="256">
        <f>ROUND(J176*H176,3)</f>
        <v>0</v>
      </c>
      <c r="S176" s="97"/>
      <c r="T176" s="257">
        <f>S176*H176</f>
        <v>0</v>
      </c>
      <c r="U176" s="257">
        <v>0</v>
      </c>
      <c r="V176" s="257">
        <f>U176*H176</f>
        <v>0</v>
      </c>
      <c r="W176" s="257">
        <v>0</v>
      </c>
      <c r="X176" s="258">
        <f>W176*H176</f>
        <v>0</v>
      </c>
      <c r="Y176" s="38"/>
      <c r="Z176" s="38"/>
      <c r="AA176" s="38"/>
      <c r="AB176" s="38"/>
      <c r="AC176" s="38"/>
      <c r="AD176" s="38"/>
      <c r="AE176" s="38"/>
      <c r="AR176" s="259" t="s">
        <v>247</v>
      </c>
      <c r="AT176" s="259" t="s">
        <v>466</v>
      </c>
      <c r="AU176" s="259" t="s">
        <v>137</v>
      </c>
      <c r="AY176" s="17" t="s">
        <v>163</v>
      </c>
      <c r="BE176" s="260">
        <f>IF(O176="základná",K176,0)</f>
        <v>0</v>
      </c>
      <c r="BF176" s="260">
        <f>IF(O176="znížená",K176,0)</f>
        <v>0</v>
      </c>
      <c r="BG176" s="260">
        <f>IF(O176="zákl. prenesená",K176,0)</f>
        <v>0</v>
      </c>
      <c r="BH176" s="260">
        <f>IF(O176="zníž. prenesená",K176,0)</f>
        <v>0</v>
      </c>
      <c r="BI176" s="260">
        <f>IF(O176="nulová",K176,0)</f>
        <v>0</v>
      </c>
      <c r="BJ176" s="17" t="s">
        <v>137</v>
      </c>
      <c r="BK176" s="261">
        <f>ROUND(P176*H176,3)</f>
        <v>0</v>
      </c>
      <c r="BL176" s="17" t="s">
        <v>206</v>
      </c>
      <c r="BM176" s="259" t="s">
        <v>339</v>
      </c>
    </row>
    <row r="177" s="2" customFormat="1" ht="24.15" customHeight="1">
      <c r="A177" s="38"/>
      <c r="B177" s="39"/>
      <c r="C177" s="247" t="s">
        <v>77</v>
      </c>
      <c r="D177" s="247" t="s">
        <v>165</v>
      </c>
      <c r="E177" s="248" t="s">
        <v>1533</v>
      </c>
      <c r="F177" s="249" t="s">
        <v>1534</v>
      </c>
      <c r="G177" s="250" t="s">
        <v>234</v>
      </c>
      <c r="H177" s="251">
        <v>1</v>
      </c>
      <c r="I177" s="252"/>
      <c r="J177" s="252"/>
      <c r="K177" s="251">
        <f>ROUND(P177*H177,3)</f>
        <v>0</v>
      </c>
      <c r="L177" s="253"/>
      <c r="M177" s="44"/>
      <c r="N177" s="254" t="s">
        <v>1</v>
      </c>
      <c r="O177" s="255" t="s">
        <v>41</v>
      </c>
      <c r="P177" s="256">
        <f>I177+J177</f>
        <v>0</v>
      </c>
      <c r="Q177" s="256">
        <f>ROUND(I177*H177,3)</f>
        <v>0</v>
      </c>
      <c r="R177" s="256">
        <f>ROUND(J177*H177,3)</f>
        <v>0</v>
      </c>
      <c r="S177" s="97"/>
      <c r="T177" s="257">
        <f>S177*H177</f>
        <v>0</v>
      </c>
      <c r="U177" s="257">
        <v>0</v>
      </c>
      <c r="V177" s="257">
        <f>U177*H177</f>
        <v>0</v>
      </c>
      <c r="W177" s="257">
        <v>0</v>
      </c>
      <c r="X177" s="258">
        <f>W177*H177</f>
        <v>0</v>
      </c>
      <c r="Y177" s="38"/>
      <c r="Z177" s="38"/>
      <c r="AA177" s="38"/>
      <c r="AB177" s="38"/>
      <c r="AC177" s="38"/>
      <c r="AD177" s="38"/>
      <c r="AE177" s="38"/>
      <c r="AR177" s="259" t="s">
        <v>206</v>
      </c>
      <c r="AT177" s="259" t="s">
        <v>165</v>
      </c>
      <c r="AU177" s="259" t="s">
        <v>137</v>
      </c>
      <c r="AY177" s="17" t="s">
        <v>163</v>
      </c>
      <c r="BE177" s="260">
        <f>IF(O177="základná",K177,0)</f>
        <v>0</v>
      </c>
      <c r="BF177" s="260">
        <f>IF(O177="znížená",K177,0)</f>
        <v>0</v>
      </c>
      <c r="BG177" s="260">
        <f>IF(O177="zákl. prenesená",K177,0)</f>
        <v>0</v>
      </c>
      <c r="BH177" s="260">
        <f>IF(O177="zníž. prenesená",K177,0)</f>
        <v>0</v>
      </c>
      <c r="BI177" s="260">
        <f>IF(O177="nulová",K177,0)</f>
        <v>0</v>
      </c>
      <c r="BJ177" s="17" t="s">
        <v>137</v>
      </c>
      <c r="BK177" s="261">
        <f>ROUND(P177*H177,3)</f>
        <v>0</v>
      </c>
      <c r="BL177" s="17" t="s">
        <v>206</v>
      </c>
      <c r="BM177" s="259" t="s">
        <v>343</v>
      </c>
    </row>
    <row r="178" s="2" customFormat="1" ht="16.5" customHeight="1">
      <c r="A178" s="38"/>
      <c r="B178" s="39"/>
      <c r="C178" s="295" t="s">
        <v>77</v>
      </c>
      <c r="D178" s="295" t="s">
        <v>466</v>
      </c>
      <c r="E178" s="296" t="s">
        <v>1535</v>
      </c>
      <c r="F178" s="297" t="s">
        <v>1536</v>
      </c>
      <c r="G178" s="298" t="s">
        <v>234</v>
      </c>
      <c r="H178" s="299">
        <v>1</v>
      </c>
      <c r="I178" s="300"/>
      <c r="J178" s="301"/>
      <c r="K178" s="299">
        <f>ROUND(P178*H178,3)</f>
        <v>0</v>
      </c>
      <c r="L178" s="301"/>
      <c r="M178" s="302"/>
      <c r="N178" s="303" t="s">
        <v>1</v>
      </c>
      <c r="O178" s="255" t="s">
        <v>41</v>
      </c>
      <c r="P178" s="256">
        <f>I178+J178</f>
        <v>0</v>
      </c>
      <c r="Q178" s="256">
        <f>ROUND(I178*H178,3)</f>
        <v>0</v>
      </c>
      <c r="R178" s="256">
        <f>ROUND(J178*H178,3)</f>
        <v>0</v>
      </c>
      <c r="S178" s="97"/>
      <c r="T178" s="257">
        <f>S178*H178</f>
        <v>0</v>
      </c>
      <c r="U178" s="257">
        <v>0</v>
      </c>
      <c r="V178" s="257">
        <f>U178*H178</f>
        <v>0</v>
      </c>
      <c r="W178" s="257">
        <v>0</v>
      </c>
      <c r="X178" s="258">
        <f>W178*H178</f>
        <v>0</v>
      </c>
      <c r="Y178" s="38"/>
      <c r="Z178" s="38"/>
      <c r="AA178" s="38"/>
      <c r="AB178" s="38"/>
      <c r="AC178" s="38"/>
      <c r="AD178" s="38"/>
      <c r="AE178" s="38"/>
      <c r="AR178" s="259" t="s">
        <v>247</v>
      </c>
      <c r="AT178" s="259" t="s">
        <v>466</v>
      </c>
      <c r="AU178" s="259" t="s">
        <v>137</v>
      </c>
      <c r="AY178" s="17" t="s">
        <v>163</v>
      </c>
      <c r="BE178" s="260">
        <f>IF(O178="základná",K178,0)</f>
        <v>0</v>
      </c>
      <c r="BF178" s="260">
        <f>IF(O178="znížená",K178,0)</f>
        <v>0</v>
      </c>
      <c r="BG178" s="260">
        <f>IF(O178="zákl. prenesená",K178,0)</f>
        <v>0</v>
      </c>
      <c r="BH178" s="260">
        <f>IF(O178="zníž. prenesená",K178,0)</f>
        <v>0</v>
      </c>
      <c r="BI178" s="260">
        <f>IF(O178="nulová",K178,0)</f>
        <v>0</v>
      </c>
      <c r="BJ178" s="17" t="s">
        <v>137</v>
      </c>
      <c r="BK178" s="261">
        <f>ROUND(P178*H178,3)</f>
        <v>0</v>
      </c>
      <c r="BL178" s="17" t="s">
        <v>206</v>
      </c>
      <c r="BM178" s="259" t="s">
        <v>348</v>
      </c>
    </row>
    <row r="179" s="2" customFormat="1" ht="24.15" customHeight="1">
      <c r="A179" s="38"/>
      <c r="B179" s="39"/>
      <c r="C179" s="247" t="s">
        <v>77</v>
      </c>
      <c r="D179" s="247" t="s">
        <v>165</v>
      </c>
      <c r="E179" s="248" t="s">
        <v>1537</v>
      </c>
      <c r="F179" s="249" t="s">
        <v>1538</v>
      </c>
      <c r="G179" s="250" t="s">
        <v>234</v>
      </c>
      <c r="H179" s="251">
        <v>2</v>
      </c>
      <c r="I179" s="252"/>
      <c r="J179" s="252"/>
      <c r="K179" s="251">
        <f>ROUND(P179*H179,3)</f>
        <v>0</v>
      </c>
      <c r="L179" s="253"/>
      <c r="M179" s="44"/>
      <c r="N179" s="254" t="s">
        <v>1</v>
      </c>
      <c r="O179" s="255" t="s">
        <v>41</v>
      </c>
      <c r="P179" s="256">
        <f>I179+J179</f>
        <v>0</v>
      </c>
      <c r="Q179" s="256">
        <f>ROUND(I179*H179,3)</f>
        <v>0</v>
      </c>
      <c r="R179" s="256">
        <f>ROUND(J179*H179,3)</f>
        <v>0</v>
      </c>
      <c r="S179" s="97"/>
      <c r="T179" s="257">
        <f>S179*H179</f>
        <v>0</v>
      </c>
      <c r="U179" s="257">
        <v>0</v>
      </c>
      <c r="V179" s="257">
        <f>U179*H179</f>
        <v>0</v>
      </c>
      <c r="W179" s="257">
        <v>0</v>
      </c>
      <c r="X179" s="258">
        <f>W179*H179</f>
        <v>0</v>
      </c>
      <c r="Y179" s="38"/>
      <c r="Z179" s="38"/>
      <c r="AA179" s="38"/>
      <c r="AB179" s="38"/>
      <c r="AC179" s="38"/>
      <c r="AD179" s="38"/>
      <c r="AE179" s="38"/>
      <c r="AR179" s="259" t="s">
        <v>206</v>
      </c>
      <c r="AT179" s="259" t="s">
        <v>165</v>
      </c>
      <c r="AU179" s="259" t="s">
        <v>137</v>
      </c>
      <c r="AY179" s="17" t="s">
        <v>163</v>
      </c>
      <c r="BE179" s="260">
        <f>IF(O179="základná",K179,0)</f>
        <v>0</v>
      </c>
      <c r="BF179" s="260">
        <f>IF(O179="znížená",K179,0)</f>
        <v>0</v>
      </c>
      <c r="BG179" s="260">
        <f>IF(O179="zákl. prenesená",K179,0)</f>
        <v>0</v>
      </c>
      <c r="BH179" s="260">
        <f>IF(O179="zníž. prenesená",K179,0)</f>
        <v>0</v>
      </c>
      <c r="BI179" s="260">
        <f>IF(O179="nulová",K179,0)</f>
        <v>0</v>
      </c>
      <c r="BJ179" s="17" t="s">
        <v>137</v>
      </c>
      <c r="BK179" s="261">
        <f>ROUND(P179*H179,3)</f>
        <v>0</v>
      </c>
      <c r="BL179" s="17" t="s">
        <v>206</v>
      </c>
      <c r="BM179" s="259" t="s">
        <v>352</v>
      </c>
    </row>
    <row r="180" s="2" customFormat="1" ht="24.15" customHeight="1">
      <c r="A180" s="38"/>
      <c r="B180" s="39"/>
      <c r="C180" s="247" t="s">
        <v>77</v>
      </c>
      <c r="D180" s="247" t="s">
        <v>165</v>
      </c>
      <c r="E180" s="248" t="s">
        <v>1539</v>
      </c>
      <c r="F180" s="249" t="s">
        <v>1540</v>
      </c>
      <c r="G180" s="250" t="s">
        <v>195</v>
      </c>
      <c r="H180" s="251">
        <v>2</v>
      </c>
      <c r="I180" s="252"/>
      <c r="J180" s="252"/>
      <c r="K180" s="251">
        <f>ROUND(P180*H180,3)</f>
        <v>0</v>
      </c>
      <c r="L180" s="253"/>
      <c r="M180" s="44"/>
      <c r="N180" s="254" t="s">
        <v>1</v>
      </c>
      <c r="O180" s="255" t="s">
        <v>41</v>
      </c>
      <c r="P180" s="256">
        <f>I180+J180</f>
        <v>0</v>
      </c>
      <c r="Q180" s="256">
        <f>ROUND(I180*H180,3)</f>
        <v>0</v>
      </c>
      <c r="R180" s="256">
        <f>ROUND(J180*H180,3)</f>
        <v>0</v>
      </c>
      <c r="S180" s="97"/>
      <c r="T180" s="257">
        <f>S180*H180</f>
        <v>0</v>
      </c>
      <c r="U180" s="257">
        <v>0</v>
      </c>
      <c r="V180" s="257">
        <f>U180*H180</f>
        <v>0</v>
      </c>
      <c r="W180" s="257">
        <v>0</v>
      </c>
      <c r="X180" s="258">
        <f>W180*H180</f>
        <v>0</v>
      </c>
      <c r="Y180" s="38"/>
      <c r="Z180" s="38"/>
      <c r="AA180" s="38"/>
      <c r="AB180" s="38"/>
      <c r="AC180" s="38"/>
      <c r="AD180" s="38"/>
      <c r="AE180" s="38"/>
      <c r="AR180" s="259" t="s">
        <v>206</v>
      </c>
      <c r="AT180" s="259" t="s">
        <v>165</v>
      </c>
      <c r="AU180" s="259" t="s">
        <v>137</v>
      </c>
      <c r="AY180" s="17" t="s">
        <v>163</v>
      </c>
      <c r="BE180" s="260">
        <f>IF(O180="základná",K180,0)</f>
        <v>0</v>
      </c>
      <c r="BF180" s="260">
        <f>IF(O180="znížená",K180,0)</f>
        <v>0</v>
      </c>
      <c r="BG180" s="260">
        <f>IF(O180="zákl. prenesená",K180,0)</f>
        <v>0</v>
      </c>
      <c r="BH180" s="260">
        <f>IF(O180="zníž. prenesená",K180,0)</f>
        <v>0</v>
      </c>
      <c r="BI180" s="260">
        <f>IF(O180="nulová",K180,0)</f>
        <v>0</v>
      </c>
      <c r="BJ180" s="17" t="s">
        <v>137</v>
      </c>
      <c r="BK180" s="261">
        <f>ROUND(P180*H180,3)</f>
        <v>0</v>
      </c>
      <c r="BL180" s="17" t="s">
        <v>206</v>
      </c>
      <c r="BM180" s="259" t="s">
        <v>357</v>
      </c>
    </row>
    <row r="181" s="2" customFormat="1" ht="24.15" customHeight="1">
      <c r="A181" s="38"/>
      <c r="B181" s="39"/>
      <c r="C181" s="247" t="s">
        <v>77</v>
      </c>
      <c r="D181" s="247" t="s">
        <v>165</v>
      </c>
      <c r="E181" s="248" t="s">
        <v>1541</v>
      </c>
      <c r="F181" s="249" t="s">
        <v>1542</v>
      </c>
      <c r="G181" s="250" t="s">
        <v>234</v>
      </c>
      <c r="H181" s="251">
        <v>1</v>
      </c>
      <c r="I181" s="252"/>
      <c r="J181" s="252"/>
      <c r="K181" s="251">
        <f>ROUND(P181*H181,3)</f>
        <v>0</v>
      </c>
      <c r="L181" s="253"/>
      <c r="M181" s="44"/>
      <c r="N181" s="254" t="s">
        <v>1</v>
      </c>
      <c r="O181" s="255" t="s">
        <v>41</v>
      </c>
      <c r="P181" s="256">
        <f>I181+J181</f>
        <v>0</v>
      </c>
      <c r="Q181" s="256">
        <f>ROUND(I181*H181,3)</f>
        <v>0</v>
      </c>
      <c r="R181" s="256">
        <f>ROUND(J181*H181,3)</f>
        <v>0</v>
      </c>
      <c r="S181" s="97"/>
      <c r="T181" s="257">
        <f>S181*H181</f>
        <v>0</v>
      </c>
      <c r="U181" s="257">
        <v>0</v>
      </c>
      <c r="V181" s="257">
        <f>U181*H181</f>
        <v>0</v>
      </c>
      <c r="W181" s="257">
        <v>0</v>
      </c>
      <c r="X181" s="258">
        <f>W181*H181</f>
        <v>0</v>
      </c>
      <c r="Y181" s="38"/>
      <c r="Z181" s="38"/>
      <c r="AA181" s="38"/>
      <c r="AB181" s="38"/>
      <c r="AC181" s="38"/>
      <c r="AD181" s="38"/>
      <c r="AE181" s="38"/>
      <c r="AR181" s="259" t="s">
        <v>206</v>
      </c>
      <c r="AT181" s="259" t="s">
        <v>165</v>
      </c>
      <c r="AU181" s="259" t="s">
        <v>137</v>
      </c>
      <c r="AY181" s="17" t="s">
        <v>163</v>
      </c>
      <c r="BE181" s="260">
        <f>IF(O181="základná",K181,0)</f>
        <v>0</v>
      </c>
      <c r="BF181" s="260">
        <f>IF(O181="znížená",K181,0)</f>
        <v>0</v>
      </c>
      <c r="BG181" s="260">
        <f>IF(O181="zákl. prenesená",K181,0)</f>
        <v>0</v>
      </c>
      <c r="BH181" s="260">
        <f>IF(O181="zníž. prenesená",K181,0)</f>
        <v>0</v>
      </c>
      <c r="BI181" s="260">
        <f>IF(O181="nulová",K181,0)</f>
        <v>0</v>
      </c>
      <c r="BJ181" s="17" t="s">
        <v>137</v>
      </c>
      <c r="BK181" s="261">
        <f>ROUND(P181*H181,3)</f>
        <v>0</v>
      </c>
      <c r="BL181" s="17" t="s">
        <v>206</v>
      </c>
      <c r="BM181" s="259" t="s">
        <v>361</v>
      </c>
    </row>
    <row r="182" s="2" customFormat="1" ht="24.15" customHeight="1">
      <c r="A182" s="38"/>
      <c r="B182" s="39"/>
      <c r="C182" s="295" t="s">
        <v>77</v>
      </c>
      <c r="D182" s="295" t="s">
        <v>466</v>
      </c>
      <c r="E182" s="296" t="s">
        <v>1543</v>
      </c>
      <c r="F182" s="297" t="s">
        <v>1544</v>
      </c>
      <c r="G182" s="298" t="s">
        <v>234</v>
      </c>
      <c r="H182" s="299">
        <v>1</v>
      </c>
      <c r="I182" s="300"/>
      <c r="J182" s="301"/>
      <c r="K182" s="299">
        <f>ROUND(P182*H182,3)</f>
        <v>0</v>
      </c>
      <c r="L182" s="301"/>
      <c r="M182" s="302"/>
      <c r="N182" s="303" t="s">
        <v>1</v>
      </c>
      <c r="O182" s="255" t="s">
        <v>41</v>
      </c>
      <c r="P182" s="256">
        <f>I182+J182</f>
        <v>0</v>
      </c>
      <c r="Q182" s="256">
        <f>ROUND(I182*H182,3)</f>
        <v>0</v>
      </c>
      <c r="R182" s="256">
        <f>ROUND(J182*H182,3)</f>
        <v>0</v>
      </c>
      <c r="S182" s="97"/>
      <c r="T182" s="257">
        <f>S182*H182</f>
        <v>0</v>
      </c>
      <c r="U182" s="257">
        <v>0</v>
      </c>
      <c r="V182" s="257">
        <f>U182*H182</f>
        <v>0</v>
      </c>
      <c r="W182" s="257">
        <v>0</v>
      </c>
      <c r="X182" s="258">
        <f>W182*H182</f>
        <v>0</v>
      </c>
      <c r="Y182" s="38"/>
      <c r="Z182" s="38"/>
      <c r="AA182" s="38"/>
      <c r="AB182" s="38"/>
      <c r="AC182" s="38"/>
      <c r="AD182" s="38"/>
      <c r="AE182" s="38"/>
      <c r="AR182" s="259" t="s">
        <v>247</v>
      </c>
      <c r="AT182" s="259" t="s">
        <v>466</v>
      </c>
      <c r="AU182" s="259" t="s">
        <v>137</v>
      </c>
      <c r="AY182" s="17" t="s">
        <v>163</v>
      </c>
      <c r="BE182" s="260">
        <f>IF(O182="základná",K182,0)</f>
        <v>0</v>
      </c>
      <c r="BF182" s="260">
        <f>IF(O182="znížená",K182,0)</f>
        <v>0</v>
      </c>
      <c r="BG182" s="260">
        <f>IF(O182="zákl. prenesená",K182,0)</f>
        <v>0</v>
      </c>
      <c r="BH182" s="260">
        <f>IF(O182="zníž. prenesená",K182,0)</f>
        <v>0</v>
      </c>
      <c r="BI182" s="260">
        <f>IF(O182="nulová",K182,0)</f>
        <v>0</v>
      </c>
      <c r="BJ182" s="17" t="s">
        <v>137</v>
      </c>
      <c r="BK182" s="261">
        <f>ROUND(P182*H182,3)</f>
        <v>0</v>
      </c>
      <c r="BL182" s="17" t="s">
        <v>206</v>
      </c>
      <c r="BM182" s="259" t="s">
        <v>367</v>
      </c>
    </row>
    <row r="183" s="2" customFormat="1" ht="24.15" customHeight="1">
      <c r="A183" s="38"/>
      <c r="B183" s="39"/>
      <c r="C183" s="295" t="s">
        <v>77</v>
      </c>
      <c r="D183" s="295" t="s">
        <v>466</v>
      </c>
      <c r="E183" s="296" t="s">
        <v>1545</v>
      </c>
      <c r="F183" s="297" t="s">
        <v>1546</v>
      </c>
      <c r="G183" s="298" t="s">
        <v>234</v>
      </c>
      <c r="H183" s="299">
        <v>2</v>
      </c>
      <c r="I183" s="300"/>
      <c r="J183" s="301"/>
      <c r="K183" s="299">
        <f>ROUND(P183*H183,3)</f>
        <v>0</v>
      </c>
      <c r="L183" s="301"/>
      <c r="M183" s="302"/>
      <c r="N183" s="303" t="s">
        <v>1</v>
      </c>
      <c r="O183" s="255" t="s">
        <v>41</v>
      </c>
      <c r="P183" s="256">
        <f>I183+J183</f>
        <v>0</v>
      </c>
      <c r="Q183" s="256">
        <f>ROUND(I183*H183,3)</f>
        <v>0</v>
      </c>
      <c r="R183" s="256">
        <f>ROUND(J183*H183,3)</f>
        <v>0</v>
      </c>
      <c r="S183" s="97"/>
      <c r="T183" s="257">
        <f>S183*H183</f>
        <v>0</v>
      </c>
      <c r="U183" s="257">
        <v>0</v>
      </c>
      <c r="V183" s="257">
        <f>U183*H183</f>
        <v>0</v>
      </c>
      <c r="W183" s="257">
        <v>0</v>
      </c>
      <c r="X183" s="258">
        <f>W183*H183</f>
        <v>0</v>
      </c>
      <c r="Y183" s="38"/>
      <c r="Z183" s="38"/>
      <c r="AA183" s="38"/>
      <c r="AB183" s="38"/>
      <c r="AC183" s="38"/>
      <c r="AD183" s="38"/>
      <c r="AE183" s="38"/>
      <c r="AR183" s="259" t="s">
        <v>247</v>
      </c>
      <c r="AT183" s="259" t="s">
        <v>466</v>
      </c>
      <c r="AU183" s="259" t="s">
        <v>137</v>
      </c>
      <c r="AY183" s="17" t="s">
        <v>163</v>
      </c>
      <c r="BE183" s="260">
        <f>IF(O183="základná",K183,0)</f>
        <v>0</v>
      </c>
      <c r="BF183" s="260">
        <f>IF(O183="znížená",K183,0)</f>
        <v>0</v>
      </c>
      <c r="BG183" s="260">
        <f>IF(O183="zákl. prenesená",K183,0)</f>
        <v>0</v>
      </c>
      <c r="BH183" s="260">
        <f>IF(O183="zníž. prenesená",K183,0)</f>
        <v>0</v>
      </c>
      <c r="BI183" s="260">
        <f>IF(O183="nulová",K183,0)</f>
        <v>0</v>
      </c>
      <c r="BJ183" s="17" t="s">
        <v>137</v>
      </c>
      <c r="BK183" s="261">
        <f>ROUND(P183*H183,3)</f>
        <v>0</v>
      </c>
      <c r="BL183" s="17" t="s">
        <v>206</v>
      </c>
      <c r="BM183" s="259" t="s">
        <v>372</v>
      </c>
    </row>
    <row r="184" s="2" customFormat="1" ht="16.5" customHeight="1">
      <c r="A184" s="38"/>
      <c r="B184" s="39"/>
      <c r="C184" s="295" t="s">
        <v>77</v>
      </c>
      <c r="D184" s="295" t="s">
        <v>466</v>
      </c>
      <c r="E184" s="296" t="s">
        <v>1547</v>
      </c>
      <c r="F184" s="297" t="s">
        <v>1548</v>
      </c>
      <c r="G184" s="298" t="s">
        <v>234</v>
      </c>
      <c r="H184" s="299">
        <v>1</v>
      </c>
      <c r="I184" s="300"/>
      <c r="J184" s="301"/>
      <c r="K184" s="299">
        <f>ROUND(P184*H184,3)</f>
        <v>0</v>
      </c>
      <c r="L184" s="301"/>
      <c r="M184" s="302"/>
      <c r="N184" s="303" t="s">
        <v>1</v>
      </c>
      <c r="O184" s="255" t="s">
        <v>41</v>
      </c>
      <c r="P184" s="256">
        <f>I184+J184</f>
        <v>0</v>
      </c>
      <c r="Q184" s="256">
        <f>ROUND(I184*H184,3)</f>
        <v>0</v>
      </c>
      <c r="R184" s="256">
        <f>ROUND(J184*H184,3)</f>
        <v>0</v>
      </c>
      <c r="S184" s="97"/>
      <c r="T184" s="257">
        <f>S184*H184</f>
        <v>0</v>
      </c>
      <c r="U184" s="257">
        <v>0</v>
      </c>
      <c r="V184" s="257">
        <f>U184*H184</f>
        <v>0</v>
      </c>
      <c r="W184" s="257">
        <v>0</v>
      </c>
      <c r="X184" s="258">
        <f>W184*H184</f>
        <v>0</v>
      </c>
      <c r="Y184" s="38"/>
      <c r="Z184" s="38"/>
      <c r="AA184" s="38"/>
      <c r="AB184" s="38"/>
      <c r="AC184" s="38"/>
      <c r="AD184" s="38"/>
      <c r="AE184" s="38"/>
      <c r="AR184" s="259" t="s">
        <v>247</v>
      </c>
      <c r="AT184" s="259" t="s">
        <v>466</v>
      </c>
      <c r="AU184" s="259" t="s">
        <v>137</v>
      </c>
      <c r="AY184" s="17" t="s">
        <v>163</v>
      </c>
      <c r="BE184" s="260">
        <f>IF(O184="základná",K184,0)</f>
        <v>0</v>
      </c>
      <c r="BF184" s="260">
        <f>IF(O184="znížená",K184,0)</f>
        <v>0</v>
      </c>
      <c r="BG184" s="260">
        <f>IF(O184="zákl. prenesená",K184,0)</f>
        <v>0</v>
      </c>
      <c r="BH184" s="260">
        <f>IF(O184="zníž. prenesená",K184,0)</f>
        <v>0</v>
      </c>
      <c r="BI184" s="260">
        <f>IF(O184="nulová",K184,0)</f>
        <v>0</v>
      </c>
      <c r="BJ184" s="17" t="s">
        <v>137</v>
      </c>
      <c r="BK184" s="261">
        <f>ROUND(P184*H184,3)</f>
        <v>0</v>
      </c>
      <c r="BL184" s="17" t="s">
        <v>206</v>
      </c>
      <c r="BM184" s="259" t="s">
        <v>376</v>
      </c>
    </row>
    <row r="185" s="12" customFormat="1" ht="22.8" customHeight="1">
      <c r="A185" s="12"/>
      <c r="B185" s="230"/>
      <c r="C185" s="231"/>
      <c r="D185" s="232" t="s">
        <v>76</v>
      </c>
      <c r="E185" s="245" t="s">
        <v>1549</v>
      </c>
      <c r="F185" s="245" t="s">
        <v>1550</v>
      </c>
      <c r="G185" s="231"/>
      <c r="H185" s="231"/>
      <c r="I185" s="234"/>
      <c r="J185" s="234"/>
      <c r="K185" s="246">
        <f>BK185</f>
        <v>0</v>
      </c>
      <c r="L185" s="231"/>
      <c r="M185" s="236"/>
      <c r="N185" s="237"/>
      <c r="O185" s="238"/>
      <c r="P185" s="238"/>
      <c r="Q185" s="239">
        <f>SUM(Q186:Q193)</f>
        <v>0</v>
      </c>
      <c r="R185" s="239">
        <f>SUM(R186:R193)</f>
        <v>0</v>
      </c>
      <c r="S185" s="238"/>
      <c r="T185" s="240">
        <f>SUM(T186:T193)</f>
        <v>0</v>
      </c>
      <c r="U185" s="238"/>
      <c r="V185" s="240">
        <f>SUM(V186:V193)</f>
        <v>0</v>
      </c>
      <c r="W185" s="238"/>
      <c r="X185" s="241">
        <f>SUM(X186:X193)</f>
        <v>0</v>
      </c>
      <c r="Y185" s="12"/>
      <c r="Z185" s="12"/>
      <c r="AA185" s="12"/>
      <c r="AB185" s="12"/>
      <c r="AC185" s="12"/>
      <c r="AD185" s="12"/>
      <c r="AE185" s="12"/>
      <c r="AR185" s="242" t="s">
        <v>137</v>
      </c>
      <c r="AT185" s="243" t="s">
        <v>76</v>
      </c>
      <c r="AU185" s="243" t="s">
        <v>85</v>
      </c>
      <c r="AY185" s="242" t="s">
        <v>163</v>
      </c>
      <c r="BK185" s="244">
        <f>SUM(BK186:BK193)</f>
        <v>0</v>
      </c>
    </row>
    <row r="186" s="2" customFormat="1" ht="24.15" customHeight="1">
      <c r="A186" s="38"/>
      <c r="B186" s="39"/>
      <c r="C186" s="247" t="s">
        <v>77</v>
      </c>
      <c r="D186" s="247" t="s">
        <v>165</v>
      </c>
      <c r="E186" s="248" t="s">
        <v>1551</v>
      </c>
      <c r="F186" s="249" t="s">
        <v>1552</v>
      </c>
      <c r="G186" s="250" t="s">
        <v>520</v>
      </c>
      <c r="H186" s="251">
        <v>260</v>
      </c>
      <c r="I186" s="252"/>
      <c r="J186" s="252"/>
      <c r="K186" s="251">
        <f>ROUND(P186*H186,3)</f>
        <v>0</v>
      </c>
      <c r="L186" s="253"/>
      <c r="M186" s="44"/>
      <c r="N186" s="254" t="s">
        <v>1</v>
      </c>
      <c r="O186" s="255" t="s">
        <v>41</v>
      </c>
      <c r="P186" s="256">
        <f>I186+J186</f>
        <v>0</v>
      </c>
      <c r="Q186" s="256">
        <f>ROUND(I186*H186,3)</f>
        <v>0</v>
      </c>
      <c r="R186" s="256">
        <f>ROUND(J186*H186,3)</f>
        <v>0</v>
      </c>
      <c r="S186" s="97"/>
      <c r="T186" s="257">
        <f>S186*H186</f>
        <v>0</v>
      </c>
      <c r="U186" s="257">
        <v>0</v>
      </c>
      <c r="V186" s="257">
        <f>U186*H186</f>
        <v>0</v>
      </c>
      <c r="W186" s="257">
        <v>0</v>
      </c>
      <c r="X186" s="258">
        <f>W186*H186</f>
        <v>0</v>
      </c>
      <c r="Y186" s="38"/>
      <c r="Z186" s="38"/>
      <c r="AA186" s="38"/>
      <c r="AB186" s="38"/>
      <c r="AC186" s="38"/>
      <c r="AD186" s="38"/>
      <c r="AE186" s="38"/>
      <c r="AR186" s="259" t="s">
        <v>206</v>
      </c>
      <c r="AT186" s="259" t="s">
        <v>165</v>
      </c>
      <c r="AU186" s="259" t="s">
        <v>137</v>
      </c>
      <c r="AY186" s="17" t="s">
        <v>163</v>
      </c>
      <c r="BE186" s="260">
        <f>IF(O186="základná",K186,0)</f>
        <v>0</v>
      </c>
      <c r="BF186" s="260">
        <f>IF(O186="znížená",K186,0)</f>
        <v>0</v>
      </c>
      <c r="BG186" s="260">
        <f>IF(O186="zákl. prenesená",K186,0)</f>
        <v>0</v>
      </c>
      <c r="BH186" s="260">
        <f>IF(O186="zníž. prenesená",K186,0)</f>
        <v>0</v>
      </c>
      <c r="BI186" s="260">
        <f>IF(O186="nulová",K186,0)</f>
        <v>0</v>
      </c>
      <c r="BJ186" s="17" t="s">
        <v>137</v>
      </c>
      <c r="BK186" s="261">
        <f>ROUND(P186*H186,3)</f>
        <v>0</v>
      </c>
      <c r="BL186" s="17" t="s">
        <v>206</v>
      </c>
      <c r="BM186" s="259" t="s">
        <v>381</v>
      </c>
    </row>
    <row r="187" s="2" customFormat="1" ht="24.15" customHeight="1">
      <c r="A187" s="38"/>
      <c r="B187" s="39"/>
      <c r="C187" s="247" t="s">
        <v>77</v>
      </c>
      <c r="D187" s="247" t="s">
        <v>165</v>
      </c>
      <c r="E187" s="248" t="s">
        <v>1553</v>
      </c>
      <c r="F187" s="249" t="s">
        <v>1554</v>
      </c>
      <c r="G187" s="250" t="s">
        <v>520</v>
      </c>
      <c r="H187" s="251">
        <v>200</v>
      </c>
      <c r="I187" s="252"/>
      <c r="J187" s="252"/>
      <c r="K187" s="251">
        <f>ROUND(P187*H187,3)</f>
        <v>0</v>
      </c>
      <c r="L187" s="253"/>
      <c r="M187" s="44"/>
      <c r="N187" s="254" t="s">
        <v>1</v>
      </c>
      <c r="O187" s="255" t="s">
        <v>41</v>
      </c>
      <c r="P187" s="256">
        <f>I187+J187</f>
        <v>0</v>
      </c>
      <c r="Q187" s="256">
        <f>ROUND(I187*H187,3)</f>
        <v>0</v>
      </c>
      <c r="R187" s="256">
        <f>ROUND(J187*H187,3)</f>
        <v>0</v>
      </c>
      <c r="S187" s="97"/>
      <c r="T187" s="257">
        <f>S187*H187</f>
        <v>0</v>
      </c>
      <c r="U187" s="257">
        <v>0</v>
      </c>
      <c r="V187" s="257">
        <f>U187*H187</f>
        <v>0</v>
      </c>
      <c r="W187" s="257">
        <v>0</v>
      </c>
      <c r="X187" s="258">
        <f>W187*H187</f>
        <v>0</v>
      </c>
      <c r="Y187" s="38"/>
      <c r="Z187" s="38"/>
      <c r="AA187" s="38"/>
      <c r="AB187" s="38"/>
      <c r="AC187" s="38"/>
      <c r="AD187" s="38"/>
      <c r="AE187" s="38"/>
      <c r="AR187" s="259" t="s">
        <v>206</v>
      </c>
      <c r="AT187" s="259" t="s">
        <v>165</v>
      </c>
      <c r="AU187" s="259" t="s">
        <v>137</v>
      </c>
      <c r="AY187" s="17" t="s">
        <v>163</v>
      </c>
      <c r="BE187" s="260">
        <f>IF(O187="základná",K187,0)</f>
        <v>0</v>
      </c>
      <c r="BF187" s="260">
        <f>IF(O187="znížená",K187,0)</f>
        <v>0</v>
      </c>
      <c r="BG187" s="260">
        <f>IF(O187="zákl. prenesená",K187,0)</f>
        <v>0</v>
      </c>
      <c r="BH187" s="260">
        <f>IF(O187="zníž. prenesená",K187,0)</f>
        <v>0</v>
      </c>
      <c r="BI187" s="260">
        <f>IF(O187="nulová",K187,0)</f>
        <v>0</v>
      </c>
      <c r="BJ187" s="17" t="s">
        <v>137</v>
      </c>
      <c r="BK187" s="261">
        <f>ROUND(P187*H187,3)</f>
        <v>0</v>
      </c>
      <c r="BL187" s="17" t="s">
        <v>206</v>
      </c>
      <c r="BM187" s="259" t="s">
        <v>385</v>
      </c>
    </row>
    <row r="188" s="2" customFormat="1" ht="21.75" customHeight="1">
      <c r="A188" s="38"/>
      <c r="B188" s="39"/>
      <c r="C188" s="247" t="s">
        <v>77</v>
      </c>
      <c r="D188" s="247" t="s">
        <v>165</v>
      </c>
      <c r="E188" s="248" t="s">
        <v>1555</v>
      </c>
      <c r="F188" s="249" t="s">
        <v>1556</v>
      </c>
      <c r="G188" s="250" t="s">
        <v>520</v>
      </c>
      <c r="H188" s="251">
        <v>180</v>
      </c>
      <c r="I188" s="252"/>
      <c r="J188" s="252"/>
      <c r="K188" s="251">
        <f>ROUND(P188*H188,3)</f>
        <v>0</v>
      </c>
      <c r="L188" s="253"/>
      <c r="M188" s="44"/>
      <c r="N188" s="254" t="s">
        <v>1</v>
      </c>
      <c r="O188" s="255" t="s">
        <v>41</v>
      </c>
      <c r="P188" s="256">
        <f>I188+J188</f>
        <v>0</v>
      </c>
      <c r="Q188" s="256">
        <f>ROUND(I188*H188,3)</f>
        <v>0</v>
      </c>
      <c r="R188" s="256">
        <f>ROUND(J188*H188,3)</f>
        <v>0</v>
      </c>
      <c r="S188" s="97"/>
      <c r="T188" s="257">
        <f>S188*H188</f>
        <v>0</v>
      </c>
      <c r="U188" s="257">
        <v>0</v>
      </c>
      <c r="V188" s="257">
        <f>U188*H188</f>
        <v>0</v>
      </c>
      <c r="W188" s="257">
        <v>0</v>
      </c>
      <c r="X188" s="258">
        <f>W188*H188</f>
        <v>0</v>
      </c>
      <c r="Y188" s="38"/>
      <c r="Z188" s="38"/>
      <c r="AA188" s="38"/>
      <c r="AB188" s="38"/>
      <c r="AC188" s="38"/>
      <c r="AD188" s="38"/>
      <c r="AE188" s="38"/>
      <c r="AR188" s="259" t="s">
        <v>206</v>
      </c>
      <c r="AT188" s="259" t="s">
        <v>165</v>
      </c>
      <c r="AU188" s="259" t="s">
        <v>137</v>
      </c>
      <c r="AY188" s="17" t="s">
        <v>163</v>
      </c>
      <c r="BE188" s="260">
        <f>IF(O188="základná",K188,0)</f>
        <v>0</v>
      </c>
      <c r="BF188" s="260">
        <f>IF(O188="znížená",K188,0)</f>
        <v>0</v>
      </c>
      <c r="BG188" s="260">
        <f>IF(O188="zákl. prenesená",K188,0)</f>
        <v>0</v>
      </c>
      <c r="BH188" s="260">
        <f>IF(O188="zníž. prenesená",K188,0)</f>
        <v>0</v>
      </c>
      <c r="BI188" s="260">
        <f>IF(O188="nulová",K188,0)</f>
        <v>0</v>
      </c>
      <c r="BJ188" s="17" t="s">
        <v>137</v>
      </c>
      <c r="BK188" s="261">
        <f>ROUND(P188*H188,3)</f>
        <v>0</v>
      </c>
      <c r="BL188" s="17" t="s">
        <v>206</v>
      </c>
      <c r="BM188" s="259" t="s">
        <v>395</v>
      </c>
    </row>
    <row r="189" s="2" customFormat="1" ht="21.75" customHeight="1">
      <c r="A189" s="38"/>
      <c r="B189" s="39"/>
      <c r="C189" s="247" t="s">
        <v>77</v>
      </c>
      <c r="D189" s="247" t="s">
        <v>165</v>
      </c>
      <c r="E189" s="248" t="s">
        <v>1557</v>
      </c>
      <c r="F189" s="249" t="s">
        <v>1558</v>
      </c>
      <c r="G189" s="250" t="s">
        <v>520</v>
      </c>
      <c r="H189" s="251">
        <v>60</v>
      </c>
      <c r="I189" s="252"/>
      <c r="J189" s="252"/>
      <c r="K189" s="251">
        <f>ROUND(P189*H189,3)</f>
        <v>0</v>
      </c>
      <c r="L189" s="253"/>
      <c r="M189" s="44"/>
      <c r="N189" s="254" t="s">
        <v>1</v>
      </c>
      <c r="O189" s="255" t="s">
        <v>41</v>
      </c>
      <c r="P189" s="256">
        <f>I189+J189</f>
        <v>0</v>
      </c>
      <c r="Q189" s="256">
        <f>ROUND(I189*H189,3)</f>
        <v>0</v>
      </c>
      <c r="R189" s="256">
        <f>ROUND(J189*H189,3)</f>
        <v>0</v>
      </c>
      <c r="S189" s="97"/>
      <c r="T189" s="257">
        <f>S189*H189</f>
        <v>0</v>
      </c>
      <c r="U189" s="257">
        <v>0</v>
      </c>
      <c r="V189" s="257">
        <f>U189*H189</f>
        <v>0</v>
      </c>
      <c r="W189" s="257">
        <v>0</v>
      </c>
      <c r="X189" s="258">
        <f>W189*H189</f>
        <v>0</v>
      </c>
      <c r="Y189" s="38"/>
      <c r="Z189" s="38"/>
      <c r="AA189" s="38"/>
      <c r="AB189" s="38"/>
      <c r="AC189" s="38"/>
      <c r="AD189" s="38"/>
      <c r="AE189" s="38"/>
      <c r="AR189" s="259" t="s">
        <v>206</v>
      </c>
      <c r="AT189" s="259" t="s">
        <v>165</v>
      </c>
      <c r="AU189" s="259" t="s">
        <v>137</v>
      </c>
      <c r="AY189" s="17" t="s">
        <v>163</v>
      </c>
      <c r="BE189" s="260">
        <f>IF(O189="základná",K189,0)</f>
        <v>0</v>
      </c>
      <c r="BF189" s="260">
        <f>IF(O189="znížená",K189,0)</f>
        <v>0</v>
      </c>
      <c r="BG189" s="260">
        <f>IF(O189="zákl. prenesená",K189,0)</f>
        <v>0</v>
      </c>
      <c r="BH189" s="260">
        <f>IF(O189="zníž. prenesená",K189,0)</f>
        <v>0</v>
      </c>
      <c r="BI189" s="260">
        <f>IF(O189="nulová",K189,0)</f>
        <v>0</v>
      </c>
      <c r="BJ189" s="17" t="s">
        <v>137</v>
      </c>
      <c r="BK189" s="261">
        <f>ROUND(P189*H189,3)</f>
        <v>0</v>
      </c>
      <c r="BL189" s="17" t="s">
        <v>206</v>
      </c>
      <c r="BM189" s="259" t="s">
        <v>407</v>
      </c>
    </row>
    <row r="190" s="2" customFormat="1" ht="21.75" customHeight="1">
      <c r="A190" s="38"/>
      <c r="B190" s="39"/>
      <c r="C190" s="247" t="s">
        <v>77</v>
      </c>
      <c r="D190" s="247" t="s">
        <v>165</v>
      </c>
      <c r="E190" s="248" t="s">
        <v>1559</v>
      </c>
      <c r="F190" s="249" t="s">
        <v>1560</v>
      </c>
      <c r="G190" s="250" t="s">
        <v>520</v>
      </c>
      <c r="H190" s="251">
        <v>80</v>
      </c>
      <c r="I190" s="252"/>
      <c r="J190" s="252"/>
      <c r="K190" s="251">
        <f>ROUND(P190*H190,3)</f>
        <v>0</v>
      </c>
      <c r="L190" s="253"/>
      <c r="M190" s="44"/>
      <c r="N190" s="254" t="s">
        <v>1</v>
      </c>
      <c r="O190" s="255" t="s">
        <v>41</v>
      </c>
      <c r="P190" s="256">
        <f>I190+J190</f>
        <v>0</v>
      </c>
      <c r="Q190" s="256">
        <f>ROUND(I190*H190,3)</f>
        <v>0</v>
      </c>
      <c r="R190" s="256">
        <f>ROUND(J190*H190,3)</f>
        <v>0</v>
      </c>
      <c r="S190" s="97"/>
      <c r="T190" s="257">
        <f>S190*H190</f>
        <v>0</v>
      </c>
      <c r="U190" s="257">
        <v>0</v>
      </c>
      <c r="V190" s="257">
        <f>U190*H190</f>
        <v>0</v>
      </c>
      <c r="W190" s="257">
        <v>0</v>
      </c>
      <c r="X190" s="258">
        <f>W190*H190</f>
        <v>0</v>
      </c>
      <c r="Y190" s="38"/>
      <c r="Z190" s="38"/>
      <c r="AA190" s="38"/>
      <c r="AB190" s="38"/>
      <c r="AC190" s="38"/>
      <c r="AD190" s="38"/>
      <c r="AE190" s="38"/>
      <c r="AR190" s="259" t="s">
        <v>206</v>
      </c>
      <c r="AT190" s="259" t="s">
        <v>165</v>
      </c>
      <c r="AU190" s="259" t="s">
        <v>137</v>
      </c>
      <c r="AY190" s="17" t="s">
        <v>163</v>
      </c>
      <c r="BE190" s="260">
        <f>IF(O190="základná",K190,0)</f>
        <v>0</v>
      </c>
      <c r="BF190" s="260">
        <f>IF(O190="znížená",K190,0)</f>
        <v>0</v>
      </c>
      <c r="BG190" s="260">
        <f>IF(O190="zákl. prenesená",K190,0)</f>
        <v>0</v>
      </c>
      <c r="BH190" s="260">
        <f>IF(O190="zníž. prenesená",K190,0)</f>
        <v>0</v>
      </c>
      <c r="BI190" s="260">
        <f>IF(O190="nulová",K190,0)</f>
        <v>0</v>
      </c>
      <c r="BJ190" s="17" t="s">
        <v>137</v>
      </c>
      <c r="BK190" s="261">
        <f>ROUND(P190*H190,3)</f>
        <v>0</v>
      </c>
      <c r="BL190" s="17" t="s">
        <v>206</v>
      </c>
      <c r="BM190" s="259" t="s">
        <v>410</v>
      </c>
    </row>
    <row r="191" s="2" customFormat="1" ht="21.75" customHeight="1">
      <c r="A191" s="38"/>
      <c r="B191" s="39"/>
      <c r="C191" s="247" t="s">
        <v>77</v>
      </c>
      <c r="D191" s="247" t="s">
        <v>165</v>
      </c>
      <c r="E191" s="248" t="s">
        <v>1561</v>
      </c>
      <c r="F191" s="249" t="s">
        <v>1562</v>
      </c>
      <c r="G191" s="250" t="s">
        <v>520</v>
      </c>
      <c r="H191" s="251">
        <v>60</v>
      </c>
      <c r="I191" s="252"/>
      <c r="J191" s="252"/>
      <c r="K191" s="251">
        <f>ROUND(P191*H191,3)</f>
        <v>0</v>
      </c>
      <c r="L191" s="253"/>
      <c r="M191" s="44"/>
      <c r="N191" s="254" t="s">
        <v>1</v>
      </c>
      <c r="O191" s="255" t="s">
        <v>41</v>
      </c>
      <c r="P191" s="256">
        <f>I191+J191</f>
        <v>0</v>
      </c>
      <c r="Q191" s="256">
        <f>ROUND(I191*H191,3)</f>
        <v>0</v>
      </c>
      <c r="R191" s="256">
        <f>ROUND(J191*H191,3)</f>
        <v>0</v>
      </c>
      <c r="S191" s="97"/>
      <c r="T191" s="257">
        <f>S191*H191</f>
        <v>0</v>
      </c>
      <c r="U191" s="257">
        <v>0</v>
      </c>
      <c r="V191" s="257">
        <f>U191*H191</f>
        <v>0</v>
      </c>
      <c r="W191" s="257">
        <v>0</v>
      </c>
      <c r="X191" s="258">
        <f>W191*H191</f>
        <v>0</v>
      </c>
      <c r="Y191" s="38"/>
      <c r="Z191" s="38"/>
      <c r="AA191" s="38"/>
      <c r="AB191" s="38"/>
      <c r="AC191" s="38"/>
      <c r="AD191" s="38"/>
      <c r="AE191" s="38"/>
      <c r="AR191" s="259" t="s">
        <v>206</v>
      </c>
      <c r="AT191" s="259" t="s">
        <v>165</v>
      </c>
      <c r="AU191" s="259" t="s">
        <v>137</v>
      </c>
      <c r="AY191" s="17" t="s">
        <v>163</v>
      </c>
      <c r="BE191" s="260">
        <f>IF(O191="základná",K191,0)</f>
        <v>0</v>
      </c>
      <c r="BF191" s="260">
        <f>IF(O191="znížená",K191,0)</f>
        <v>0</v>
      </c>
      <c r="BG191" s="260">
        <f>IF(O191="zákl. prenesená",K191,0)</f>
        <v>0</v>
      </c>
      <c r="BH191" s="260">
        <f>IF(O191="zníž. prenesená",K191,0)</f>
        <v>0</v>
      </c>
      <c r="BI191" s="260">
        <f>IF(O191="nulová",K191,0)</f>
        <v>0</v>
      </c>
      <c r="BJ191" s="17" t="s">
        <v>137</v>
      </c>
      <c r="BK191" s="261">
        <f>ROUND(P191*H191,3)</f>
        <v>0</v>
      </c>
      <c r="BL191" s="17" t="s">
        <v>206</v>
      </c>
      <c r="BM191" s="259" t="s">
        <v>416</v>
      </c>
    </row>
    <row r="192" s="2" customFormat="1" ht="21.75" customHeight="1">
      <c r="A192" s="38"/>
      <c r="B192" s="39"/>
      <c r="C192" s="247" t="s">
        <v>77</v>
      </c>
      <c r="D192" s="247" t="s">
        <v>165</v>
      </c>
      <c r="E192" s="248" t="s">
        <v>1563</v>
      </c>
      <c r="F192" s="249" t="s">
        <v>1564</v>
      </c>
      <c r="G192" s="250" t="s">
        <v>520</v>
      </c>
      <c r="H192" s="251">
        <v>60</v>
      </c>
      <c r="I192" s="252"/>
      <c r="J192" s="252"/>
      <c r="K192" s="251">
        <f>ROUND(P192*H192,3)</f>
        <v>0</v>
      </c>
      <c r="L192" s="253"/>
      <c r="M192" s="44"/>
      <c r="N192" s="254" t="s">
        <v>1</v>
      </c>
      <c r="O192" s="255" t="s">
        <v>41</v>
      </c>
      <c r="P192" s="256">
        <f>I192+J192</f>
        <v>0</v>
      </c>
      <c r="Q192" s="256">
        <f>ROUND(I192*H192,3)</f>
        <v>0</v>
      </c>
      <c r="R192" s="256">
        <f>ROUND(J192*H192,3)</f>
        <v>0</v>
      </c>
      <c r="S192" s="97"/>
      <c r="T192" s="257">
        <f>S192*H192</f>
        <v>0</v>
      </c>
      <c r="U192" s="257">
        <v>0</v>
      </c>
      <c r="V192" s="257">
        <f>U192*H192</f>
        <v>0</v>
      </c>
      <c r="W192" s="257">
        <v>0</v>
      </c>
      <c r="X192" s="258">
        <f>W192*H192</f>
        <v>0</v>
      </c>
      <c r="Y192" s="38"/>
      <c r="Z192" s="38"/>
      <c r="AA192" s="38"/>
      <c r="AB192" s="38"/>
      <c r="AC192" s="38"/>
      <c r="AD192" s="38"/>
      <c r="AE192" s="38"/>
      <c r="AR192" s="259" t="s">
        <v>206</v>
      </c>
      <c r="AT192" s="259" t="s">
        <v>165</v>
      </c>
      <c r="AU192" s="259" t="s">
        <v>137</v>
      </c>
      <c r="AY192" s="17" t="s">
        <v>163</v>
      </c>
      <c r="BE192" s="260">
        <f>IF(O192="základná",K192,0)</f>
        <v>0</v>
      </c>
      <c r="BF192" s="260">
        <f>IF(O192="znížená",K192,0)</f>
        <v>0</v>
      </c>
      <c r="BG192" s="260">
        <f>IF(O192="zákl. prenesená",K192,0)</f>
        <v>0</v>
      </c>
      <c r="BH192" s="260">
        <f>IF(O192="zníž. prenesená",K192,0)</f>
        <v>0</v>
      </c>
      <c r="BI192" s="260">
        <f>IF(O192="nulová",K192,0)</f>
        <v>0</v>
      </c>
      <c r="BJ192" s="17" t="s">
        <v>137</v>
      </c>
      <c r="BK192" s="261">
        <f>ROUND(P192*H192,3)</f>
        <v>0</v>
      </c>
      <c r="BL192" s="17" t="s">
        <v>206</v>
      </c>
      <c r="BM192" s="259" t="s">
        <v>420</v>
      </c>
    </row>
    <row r="193" s="2" customFormat="1" ht="21.75" customHeight="1">
      <c r="A193" s="38"/>
      <c r="B193" s="39"/>
      <c r="C193" s="247" t="s">
        <v>77</v>
      </c>
      <c r="D193" s="247" t="s">
        <v>165</v>
      </c>
      <c r="E193" s="248" t="s">
        <v>1565</v>
      </c>
      <c r="F193" s="249" t="s">
        <v>1566</v>
      </c>
      <c r="G193" s="250" t="s">
        <v>520</v>
      </c>
      <c r="H193" s="251">
        <v>20</v>
      </c>
      <c r="I193" s="252"/>
      <c r="J193" s="252"/>
      <c r="K193" s="251">
        <f>ROUND(P193*H193,3)</f>
        <v>0</v>
      </c>
      <c r="L193" s="253"/>
      <c r="M193" s="44"/>
      <c r="N193" s="254" t="s">
        <v>1</v>
      </c>
      <c r="O193" s="255" t="s">
        <v>41</v>
      </c>
      <c r="P193" s="256">
        <f>I193+J193</f>
        <v>0</v>
      </c>
      <c r="Q193" s="256">
        <f>ROUND(I193*H193,3)</f>
        <v>0</v>
      </c>
      <c r="R193" s="256">
        <f>ROUND(J193*H193,3)</f>
        <v>0</v>
      </c>
      <c r="S193" s="97"/>
      <c r="T193" s="257">
        <f>S193*H193</f>
        <v>0</v>
      </c>
      <c r="U193" s="257">
        <v>0</v>
      </c>
      <c r="V193" s="257">
        <f>U193*H193</f>
        <v>0</v>
      </c>
      <c r="W193" s="257">
        <v>0</v>
      </c>
      <c r="X193" s="258">
        <f>W193*H193</f>
        <v>0</v>
      </c>
      <c r="Y193" s="38"/>
      <c r="Z193" s="38"/>
      <c r="AA193" s="38"/>
      <c r="AB193" s="38"/>
      <c r="AC193" s="38"/>
      <c r="AD193" s="38"/>
      <c r="AE193" s="38"/>
      <c r="AR193" s="259" t="s">
        <v>206</v>
      </c>
      <c r="AT193" s="259" t="s">
        <v>165</v>
      </c>
      <c r="AU193" s="259" t="s">
        <v>137</v>
      </c>
      <c r="AY193" s="17" t="s">
        <v>163</v>
      </c>
      <c r="BE193" s="260">
        <f>IF(O193="základná",K193,0)</f>
        <v>0</v>
      </c>
      <c r="BF193" s="260">
        <f>IF(O193="znížená",K193,0)</f>
        <v>0</v>
      </c>
      <c r="BG193" s="260">
        <f>IF(O193="zákl. prenesená",K193,0)</f>
        <v>0</v>
      </c>
      <c r="BH193" s="260">
        <f>IF(O193="zníž. prenesená",K193,0)</f>
        <v>0</v>
      </c>
      <c r="BI193" s="260">
        <f>IF(O193="nulová",K193,0)</f>
        <v>0</v>
      </c>
      <c r="BJ193" s="17" t="s">
        <v>137</v>
      </c>
      <c r="BK193" s="261">
        <f>ROUND(P193*H193,3)</f>
        <v>0</v>
      </c>
      <c r="BL193" s="17" t="s">
        <v>206</v>
      </c>
      <c r="BM193" s="259" t="s">
        <v>426</v>
      </c>
    </row>
    <row r="194" s="12" customFormat="1" ht="22.8" customHeight="1">
      <c r="A194" s="12"/>
      <c r="B194" s="230"/>
      <c r="C194" s="231"/>
      <c r="D194" s="232" t="s">
        <v>76</v>
      </c>
      <c r="E194" s="245" t="s">
        <v>1567</v>
      </c>
      <c r="F194" s="245" t="s">
        <v>1568</v>
      </c>
      <c r="G194" s="231"/>
      <c r="H194" s="231"/>
      <c r="I194" s="234"/>
      <c r="J194" s="234"/>
      <c r="K194" s="246">
        <f>BK194</f>
        <v>0</v>
      </c>
      <c r="L194" s="231"/>
      <c r="M194" s="236"/>
      <c r="N194" s="237"/>
      <c r="O194" s="238"/>
      <c r="P194" s="238"/>
      <c r="Q194" s="239">
        <f>SUM(Q195:Q222)</f>
        <v>0</v>
      </c>
      <c r="R194" s="239">
        <f>SUM(R195:R222)</f>
        <v>0</v>
      </c>
      <c r="S194" s="238"/>
      <c r="T194" s="240">
        <f>SUM(T195:T222)</f>
        <v>0</v>
      </c>
      <c r="U194" s="238"/>
      <c r="V194" s="240">
        <f>SUM(V195:V222)</f>
        <v>0</v>
      </c>
      <c r="W194" s="238"/>
      <c r="X194" s="241">
        <f>SUM(X195:X222)</f>
        <v>0</v>
      </c>
      <c r="Y194" s="12"/>
      <c r="Z194" s="12"/>
      <c r="AA194" s="12"/>
      <c r="AB194" s="12"/>
      <c r="AC194" s="12"/>
      <c r="AD194" s="12"/>
      <c r="AE194" s="12"/>
      <c r="AR194" s="242" t="s">
        <v>137</v>
      </c>
      <c r="AT194" s="243" t="s">
        <v>76</v>
      </c>
      <c r="AU194" s="243" t="s">
        <v>85</v>
      </c>
      <c r="AY194" s="242" t="s">
        <v>163</v>
      </c>
      <c r="BK194" s="244">
        <f>SUM(BK195:BK222)</f>
        <v>0</v>
      </c>
    </row>
    <row r="195" s="2" customFormat="1" ht="16.5" customHeight="1">
      <c r="A195" s="38"/>
      <c r="B195" s="39"/>
      <c r="C195" s="247" t="s">
        <v>77</v>
      </c>
      <c r="D195" s="247" t="s">
        <v>165</v>
      </c>
      <c r="E195" s="248" t="s">
        <v>1569</v>
      </c>
      <c r="F195" s="249" t="s">
        <v>1570</v>
      </c>
      <c r="G195" s="250" t="s">
        <v>234</v>
      </c>
      <c r="H195" s="251">
        <v>116</v>
      </c>
      <c r="I195" s="252"/>
      <c r="J195" s="252"/>
      <c r="K195" s="251">
        <f>ROUND(P195*H195,3)</f>
        <v>0</v>
      </c>
      <c r="L195" s="253"/>
      <c r="M195" s="44"/>
      <c r="N195" s="254" t="s">
        <v>1</v>
      </c>
      <c r="O195" s="255" t="s">
        <v>41</v>
      </c>
      <c r="P195" s="256">
        <f>I195+J195</f>
        <v>0</v>
      </c>
      <c r="Q195" s="256">
        <f>ROUND(I195*H195,3)</f>
        <v>0</v>
      </c>
      <c r="R195" s="256">
        <f>ROUND(J195*H195,3)</f>
        <v>0</v>
      </c>
      <c r="S195" s="97"/>
      <c r="T195" s="257">
        <f>S195*H195</f>
        <v>0</v>
      </c>
      <c r="U195" s="257">
        <v>0</v>
      </c>
      <c r="V195" s="257">
        <f>U195*H195</f>
        <v>0</v>
      </c>
      <c r="W195" s="257">
        <v>0</v>
      </c>
      <c r="X195" s="258">
        <f>W195*H195</f>
        <v>0</v>
      </c>
      <c r="Y195" s="38"/>
      <c r="Z195" s="38"/>
      <c r="AA195" s="38"/>
      <c r="AB195" s="38"/>
      <c r="AC195" s="38"/>
      <c r="AD195" s="38"/>
      <c r="AE195" s="38"/>
      <c r="AR195" s="259" t="s">
        <v>206</v>
      </c>
      <c r="AT195" s="259" t="s">
        <v>165</v>
      </c>
      <c r="AU195" s="259" t="s">
        <v>137</v>
      </c>
      <c r="AY195" s="17" t="s">
        <v>163</v>
      </c>
      <c r="BE195" s="260">
        <f>IF(O195="základná",K195,0)</f>
        <v>0</v>
      </c>
      <c r="BF195" s="260">
        <f>IF(O195="znížená",K195,0)</f>
        <v>0</v>
      </c>
      <c r="BG195" s="260">
        <f>IF(O195="zákl. prenesená",K195,0)</f>
        <v>0</v>
      </c>
      <c r="BH195" s="260">
        <f>IF(O195="zníž. prenesená",K195,0)</f>
        <v>0</v>
      </c>
      <c r="BI195" s="260">
        <f>IF(O195="nulová",K195,0)</f>
        <v>0</v>
      </c>
      <c r="BJ195" s="17" t="s">
        <v>137</v>
      </c>
      <c r="BK195" s="261">
        <f>ROUND(P195*H195,3)</f>
        <v>0</v>
      </c>
      <c r="BL195" s="17" t="s">
        <v>206</v>
      </c>
      <c r="BM195" s="259" t="s">
        <v>430</v>
      </c>
    </row>
    <row r="196" s="2" customFormat="1" ht="33" customHeight="1">
      <c r="A196" s="38"/>
      <c r="B196" s="39"/>
      <c r="C196" s="295" t="s">
        <v>77</v>
      </c>
      <c r="D196" s="295" t="s">
        <v>466</v>
      </c>
      <c r="E196" s="296" t="s">
        <v>1571</v>
      </c>
      <c r="F196" s="297" t="s">
        <v>1572</v>
      </c>
      <c r="G196" s="298" t="s">
        <v>234</v>
      </c>
      <c r="H196" s="299">
        <v>58</v>
      </c>
      <c r="I196" s="300"/>
      <c r="J196" s="301"/>
      <c r="K196" s="299">
        <f>ROUND(P196*H196,3)</f>
        <v>0</v>
      </c>
      <c r="L196" s="301"/>
      <c r="M196" s="302"/>
      <c r="N196" s="303" t="s">
        <v>1</v>
      </c>
      <c r="O196" s="255" t="s">
        <v>41</v>
      </c>
      <c r="P196" s="256">
        <f>I196+J196</f>
        <v>0</v>
      </c>
      <c r="Q196" s="256">
        <f>ROUND(I196*H196,3)</f>
        <v>0</v>
      </c>
      <c r="R196" s="256">
        <f>ROUND(J196*H196,3)</f>
        <v>0</v>
      </c>
      <c r="S196" s="97"/>
      <c r="T196" s="257">
        <f>S196*H196</f>
        <v>0</v>
      </c>
      <c r="U196" s="257">
        <v>0</v>
      </c>
      <c r="V196" s="257">
        <f>U196*H196</f>
        <v>0</v>
      </c>
      <c r="W196" s="257">
        <v>0</v>
      </c>
      <c r="X196" s="258">
        <f>W196*H196</f>
        <v>0</v>
      </c>
      <c r="Y196" s="38"/>
      <c r="Z196" s="38"/>
      <c r="AA196" s="38"/>
      <c r="AB196" s="38"/>
      <c r="AC196" s="38"/>
      <c r="AD196" s="38"/>
      <c r="AE196" s="38"/>
      <c r="AR196" s="259" t="s">
        <v>247</v>
      </c>
      <c r="AT196" s="259" t="s">
        <v>466</v>
      </c>
      <c r="AU196" s="259" t="s">
        <v>137</v>
      </c>
      <c r="AY196" s="17" t="s">
        <v>163</v>
      </c>
      <c r="BE196" s="260">
        <f>IF(O196="základná",K196,0)</f>
        <v>0</v>
      </c>
      <c r="BF196" s="260">
        <f>IF(O196="znížená",K196,0)</f>
        <v>0</v>
      </c>
      <c r="BG196" s="260">
        <f>IF(O196="zákl. prenesená",K196,0)</f>
        <v>0</v>
      </c>
      <c r="BH196" s="260">
        <f>IF(O196="zníž. prenesená",K196,0)</f>
        <v>0</v>
      </c>
      <c r="BI196" s="260">
        <f>IF(O196="nulová",K196,0)</f>
        <v>0</v>
      </c>
      <c r="BJ196" s="17" t="s">
        <v>137</v>
      </c>
      <c r="BK196" s="261">
        <f>ROUND(P196*H196,3)</f>
        <v>0</v>
      </c>
      <c r="BL196" s="17" t="s">
        <v>206</v>
      </c>
      <c r="BM196" s="259" t="s">
        <v>436</v>
      </c>
    </row>
    <row r="197" s="2" customFormat="1" ht="33" customHeight="1">
      <c r="A197" s="38"/>
      <c r="B197" s="39"/>
      <c r="C197" s="295" t="s">
        <v>77</v>
      </c>
      <c r="D197" s="295" t="s">
        <v>466</v>
      </c>
      <c r="E197" s="296" t="s">
        <v>1573</v>
      </c>
      <c r="F197" s="297" t="s">
        <v>1574</v>
      </c>
      <c r="G197" s="298" t="s">
        <v>234</v>
      </c>
      <c r="H197" s="299">
        <v>58</v>
      </c>
      <c r="I197" s="300"/>
      <c r="J197" s="301"/>
      <c r="K197" s="299">
        <f>ROUND(P197*H197,3)</f>
        <v>0</v>
      </c>
      <c r="L197" s="301"/>
      <c r="M197" s="302"/>
      <c r="N197" s="303" t="s">
        <v>1</v>
      </c>
      <c r="O197" s="255" t="s">
        <v>41</v>
      </c>
      <c r="P197" s="256">
        <f>I197+J197</f>
        <v>0</v>
      </c>
      <c r="Q197" s="256">
        <f>ROUND(I197*H197,3)</f>
        <v>0</v>
      </c>
      <c r="R197" s="256">
        <f>ROUND(J197*H197,3)</f>
        <v>0</v>
      </c>
      <c r="S197" s="97"/>
      <c r="T197" s="257">
        <f>S197*H197</f>
        <v>0</v>
      </c>
      <c r="U197" s="257">
        <v>0</v>
      </c>
      <c r="V197" s="257">
        <f>U197*H197</f>
        <v>0</v>
      </c>
      <c r="W197" s="257">
        <v>0</v>
      </c>
      <c r="X197" s="258">
        <f>W197*H197</f>
        <v>0</v>
      </c>
      <c r="Y197" s="38"/>
      <c r="Z197" s="38"/>
      <c r="AA197" s="38"/>
      <c r="AB197" s="38"/>
      <c r="AC197" s="38"/>
      <c r="AD197" s="38"/>
      <c r="AE197" s="38"/>
      <c r="AR197" s="259" t="s">
        <v>247</v>
      </c>
      <c r="AT197" s="259" t="s">
        <v>466</v>
      </c>
      <c r="AU197" s="259" t="s">
        <v>137</v>
      </c>
      <c r="AY197" s="17" t="s">
        <v>163</v>
      </c>
      <c r="BE197" s="260">
        <f>IF(O197="základná",K197,0)</f>
        <v>0</v>
      </c>
      <c r="BF197" s="260">
        <f>IF(O197="znížená",K197,0)</f>
        <v>0</v>
      </c>
      <c r="BG197" s="260">
        <f>IF(O197="zákl. prenesená",K197,0)</f>
        <v>0</v>
      </c>
      <c r="BH197" s="260">
        <f>IF(O197="zníž. prenesená",K197,0)</f>
        <v>0</v>
      </c>
      <c r="BI197" s="260">
        <f>IF(O197="nulová",K197,0)</f>
        <v>0</v>
      </c>
      <c r="BJ197" s="17" t="s">
        <v>137</v>
      </c>
      <c r="BK197" s="261">
        <f>ROUND(P197*H197,3)</f>
        <v>0</v>
      </c>
      <c r="BL197" s="17" t="s">
        <v>206</v>
      </c>
      <c r="BM197" s="259" t="s">
        <v>442</v>
      </c>
    </row>
    <row r="198" s="2" customFormat="1" ht="24.15" customHeight="1">
      <c r="A198" s="38"/>
      <c r="B198" s="39"/>
      <c r="C198" s="247" t="s">
        <v>77</v>
      </c>
      <c r="D198" s="247" t="s">
        <v>165</v>
      </c>
      <c r="E198" s="248" t="s">
        <v>1575</v>
      </c>
      <c r="F198" s="249" t="s">
        <v>1576</v>
      </c>
      <c r="G198" s="250" t="s">
        <v>234</v>
      </c>
      <c r="H198" s="251">
        <v>6</v>
      </c>
      <c r="I198" s="252"/>
      <c r="J198" s="252"/>
      <c r="K198" s="251">
        <f>ROUND(P198*H198,3)</f>
        <v>0</v>
      </c>
      <c r="L198" s="253"/>
      <c r="M198" s="44"/>
      <c r="N198" s="254" t="s">
        <v>1</v>
      </c>
      <c r="O198" s="255" t="s">
        <v>41</v>
      </c>
      <c r="P198" s="256">
        <f>I198+J198</f>
        <v>0</v>
      </c>
      <c r="Q198" s="256">
        <f>ROUND(I198*H198,3)</f>
        <v>0</v>
      </c>
      <c r="R198" s="256">
        <f>ROUND(J198*H198,3)</f>
        <v>0</v>
      </c>
      <c r="S198" s="97"/>
      <c r="T198" s="257">
        <f>S198*H198</f>
        <v>0</v>
      </c>
      <c r="U198" s="257">
        <v>0</v>
      </c>
      <c r="V198" s="257">
        <f>U198*H198</f>
        <v>0</v>
      </c>
      <c r="W198" s="257">
        <v>0</v>
      </c>
      <c r="X198" s="258">
        <f>W198*H198</f>
        <v>0</v>
      </c>
      <c r="Y198" s="38"/>
      <c r="Z198" s="38"/>
      <c r="AA198" s="38"/>
      <c r="AB198" s="38"/>
      <c r="AC198" s="38"/>
      <c r="AD198" s="38"/>
      <c r="AE198" s="38"/>
      <c r="AR198" s="259" t="s">
        <v>206</v>
      </c>
      <c r="AT198" s="259" t="s">
        <v>165</v>
      </c>
      <c r="AU198" s="259" t="s">
        <v>137</v>
      </c>
      <c r="AY198" s="17" t="s">
        <v>163</v>
      </c>
      <c r="BE198" s="260">
        <f>IF(O198="základná",K198,0)</f>
        <v>0</v>
      </c>
      <c r="BF198" s="260">
        <f>IF(O198="znížená",K198,0)</f>
        <v>0</v>
      </c>
      <c r="BG198" s="260">
        <f>IF(O198="zákl. prenesená",K198,0)</f>
        <v>0</v>
      </c>
      <c r="BH198" s="260">
        <f>IF(O198="zníž. prenesená",K198,0)</f>
        <v>0</v>
      </c>
      <c r="BI198" s="260">
        <f>IF(O198="nulová",K198,0)</f>
        <v>0</v>
      </c>
      <c r="BJ198" s="17" t="s">
        <v>137</v>
      </c>
      <c r="BK198" s="261">
        <f>ROUND(P198*H198,3)</f>
        <v>0</v>
      </c>
      <c r="BL198" s="17" t="s">
        <v>206</v>
      </c>
      <c r="BM198" s="259" t="s">
        <v>449</v>
      </c>
    </row>
    <row r="199" s="2" customFormat="1" ht="24.15" customHeight="1">
      <c r="A199" s="38"/>
      <c r="B199" s="39"/>
      <c r="C199" s="295" t="s">
        <v>77</v>
      </c>
      <c r="D199" s="295" t="s">
        <v>466</v>
      </c>
      <c r="E199" s="296" t="s">
        <v>1577</v>
      </c>
      <c r="F199" s="297" t="s">
        <v>1578</v>
      </c>
      <c r="G199" s="298" t="s">
        <v>234</v>
      </c>
      <c r="H199" s="299">
        <v>6</v>
      </c>
      <c r="I199" s="300"/>
      <c r="J199" s="301"/>
      <c r="K199" s="299">
        <f>ROUND(P199*H199,3)</f>
        <v>0</v>
      </c>
      <c r="L199" s="301"/>
      <c r="M199" s="302"/>
      <c r="N199" s="303" t="s">
        <v>1</v>
      </c>
      <c r="O199" s="255" t="s">
        <v>41</v>
      </c>
      <c r="P199" s="256">
        <f>I199+J199</f>
        <v>0</v>
      </c>
      <c r="Q199" s="256">
        <f>ROUND(I199*H199,3)</f>
        <v>0</v>
      </c>
      <c r="R199" s="256">
        <f>ROUND(J199*H199,3)</f>
        <v>0</v>
      </c>
      <c r="S199" s="97"/>
      <c r="T199" s="257">
        <f>S199*H199</f>
        <v>0</v>
      </c>
      <c r="U199" s="257">
        <v>0</v>
      </c>
      <c r="V199" s="257">
        <f>U199*H199</f>
        <v>0</v>
      </c>
      <c r="W199" s="257">
        <v>0</v>
      </c>
      <c r="X199" s="258">
        <f>W199*H199</f>
        <v>0</v>
      </c>
      <c r="Y199" s="38"/>
      <c r="Z199" s="38"/>
      <c r="AA199" s="38"/>
      <c r="AB199" s="38"/>
      <c r="AC199" s="38"/>
      <c r="AD199" s="38"/>
      <c r="AE199" s="38"/>
      <c r="AR199" s="259" t="s">
        <v>247</v>
      </c>
      <c r="AT199" s="259" t="s">
        <v>466</v>
      </c>
      <c r="AU199" s="259" t="s">
        <v>137</v>
      </c>
      <c r="AY199" s="17" t="s">
        <v>163</v>
      </c>
      <c r="BE199" s="260">
        <f>IF(O199="základná",K199,0)</f>
        <v>0</v>
      </c>
      <c r="BF199" s="260">
        <f>IF(O199="znížená",K199,0)</f>
        <v>0</v>
      </c>
      <c r="BG199" s="260">
        <f>IF(O199="zákl. prenesená",K199,0)</f>
        <v>0</v>
      </c>
      <c r="BH199" s="260">
        <f>IF(O199="zníž. prenesená",K199,0)</f>
        <v>0</v>
      </c>
      <c r="BI199" s="260">
        <f>IF(O199="nulová",K199,0)</f>
        <v>0</v>
      </c>
      <c r="BJ199" s="17" t="s">
        <v>137</v>
      </c>
      <c r="BK199" s="261">
        <f>ROUND(P199*H199,3)</f>
        <v>0</v>
      </c>
      <c r="BL199" s="17" t="s">
        <v>206</v>
      </c>
      <c r="BM199" s="259" t="s">
        <v>453</v>
      </c>
    </row>
    <row r="200" s="2" customFormat="1" ht="24.15" customHeight="1">
      <c r="A200" s="38"/>
      <c r="B200" s="39"/>
      <c r="C200" s="295" t="s">
        <v>77</v>
      </c>
      <c r="D200" s="295" t="s">
        <v>466</v>
      </c>
      <c r="E200" s="296" t="s">
        <v>1579</v>
      </c>
      <c r="F200" s="297" t="s">
        <v>1580</v>
      </c>
      <c r="G200" s="298" t="s">
        <v>234</v>
      </c>
      <c r="H200" s="299">
        <v>12</v>
      </c>
      <c r="I200" s="300"/>
      <c r="J200" s="301"/>
      <c r="K200" s="299">
        <f>ROUND(P200*H200,3)</f>
        <v>0</v>
      </c>
      <c r="L200" s="301"/>
      <c r="M200" s="302"/>
      <c r="N200" s="303" t="s">
        <v>1</v>
      </c>
      <c r="O200" s="255" t="s">
        <v>41</v>
      </c>
      <c r="P200" s="256">
        <f>I200+J200</f>
        <v>0</v>
      </c>
      <c r="Q200" s="256">
        <f>ROUND(I200*H200,3)</f>
        <v>0</v>
      </c>
      <c r="R200" s="256">
        <f>ROUND(J200*H200,3)</f>
        <v>0</v>
      </c>
      <c r="S200" s="97"/>
      <c r="T200" s="257">
        <f>S200*H200</f>
        <v>0</v>
      </c>
      <c r="U200" s="257">
        <v>0</v>
      </c>
      <c r="V200" s="257">
        <f>U200*H200</f>
        <v>0</v>
      </c>
      <c r="W200" s="257">
        <v>0</v>
      </c>
      <c r="X200" s="258">
        <f>W200*H200</f>
        <v>0</v>
      </c>
      <c r="Y200" s="38"/>
      <c r="Z200" s="38"/>
      <c r="AA200" s="38"/>
      <c r="AB200" s="38"/>
      <c r="AC200" s="38"/>
      <c r="AD200" s="38"/>
      <c r="AE200" s="38"/>
      <c r="AR200" s="259" t="s">
        <v>247</v>
      </c>
      <c r="AT200" s="259" t="s">
        <v>466</v>
      </c>
      <c r="AU200" s="259" t="s">
        <v>137</v>
      </c>
      <c r="AY200" s="17" t="s">
        <v>163</v>
      </c>
      <c r="BE200" s="260">
        <f>IF(O200="základná",K200,0)</f>
        <v>0</v>
      </c>
      <c r="BF200" s="260">
        <f>IF(O200="znížená",K200,0)</f>
        <v>0</v>
      </c>
      <c r="BG200" s="260">
        <f>IF(O200="zákl. prenesená",K200,0)</f>
        <v>0</v>
      </c>
      <c r="BH200" s="260">
        <f>IF(O200="zníž. prenesená",K200,0)</f>
        <v>0</v>
      </c>
      <c r="BI200" s="260">
        <f>IF(O200="nulová",K200,0)</f>
        <v>0</v>
      </c>
      <c r="BJ200" s="17" t="s">
        <v>137</v>
      </c>
      <c r="BK200" s="261">
        <f>ROUND(P200*H200,3)</f>
        <v>0</v>
      </c>
      <c r="BL200" s="17" t="s">
        <v>206</v>
      </c>
      <c r="BM200" s="259" t="s">
        <v>459</v>
      </c>
    </row>
    <row r="201" s="2" customFormat="1" ht="16.5" customHeight="1">
      <c r="A201" s="38"/>
      <c r="B201" s="39"/>
      <c r="C201" s="247" t="s">
        <v>77</v>
      </c>
      <c r="D201" s="247" t="s">
        <v>165</v>
      </c>
      <c r="E201" s="248" t="s">
        <v>1581</v>
      </c>
      <c r="F201" s="249" t="s">
        <v>1582</v>
      </c>
      <c r="G201" s="250" t="s">
        <v>234</v>
      </c>
      <c r="H201" s="251">
        <v>1</v>
      </c>
      <c r="I201" s="252"/>
      <c r="J201" s="252"/>
      <c r="K201" s="251">
        <f>ROUND(P201*H201,3)</f>
        <v>0</v>
      </c>
      <c r="L201" s="253"/>
      <c r="M201" s="44"/>
      <c r="N201" s="254" t="s">
        <v>1</v>
      </c>
      <c r="O201" s="255" t="s">
        <v>41</v>
      </c>
      <c r="P201" s="256">
        <f>I201+J201</f>
        <v>0</v>
      </c>
      <c r="Q201" s="256">
        <f>ROUND(I201*H201,3)</f>
        <v>0</v>
      </c>
      <c r="R201" s="256">
        <f>ROUND(J201*H201,3)</f>
        <v>0</v>
      </c>
      <c r="S201" s="97"/>
      <c r="T201" s="257">
        <f>S201*H201</f>
        <v>0</v>
      </c>
      <c r="U201" s="257">
        <v>0</v>
      </c>
      <c r="V201" s="257">
        <f>U201*H201</f>
        <v>0</v>
      </c>
      <c r="W201" s="257">
        <v>0</v>
      </c>
      <c r="X201" s="258">
        <f>W201*H201</f>
        <v>0</v>
      </c>
      <c r="Y201" s="38"/>
      <c r="Z201" s="38"/>
      <c r="AA201" s="38"/>
      <c r="AB201" s="38"/>
      <c r="AC201" s="38"/>
      <c r="AD201" s="38"/>
      <c r="AE201" s="38"/>
      <c r="AR201" s="259" t="s">
        <v>206</v>
      </c>
      <c r="AT201" s="259" t="s">
        <v>165</v>
      </c>
      <c r="AU201" s="259" t="s">
        <v>137</v>
      </c>
      <c r="AY201" s="17" t="s">
        <v>163</v>
      </c>
      <c r="BE201" s="260">
        <f>IF(O201="základná",K201,0)</f>
        <v>0</v>
      </c>
      <c r="BF201" s="260">
        <f>IF(O201="znížená",K201,0)</f>
        <v>0</v>
      </c>
      <c r="BG201" s="260">
        <f>IF(O201="zákl. prenesená",K201,0)</f>
        <v>0</v>
      </c>
      <c r="BH201" s="260">
        <f>IF(O201="zníž. prenesená",K201,0)</f>
        <v>0</v>
      </c>
      <c r="BI201" s="260">
        <f>IF(O201="nulová",K201,0)</f>
        <v>0</v>
      </c>
      <c r="BJ201" s="17" t="s">
        <v>137</v>
      </c>
      <c r="BK201" s="261">
        <f>ROUND(P201*H201,3)</f>
        <v>0</v>
      </c>
      <c r="BL201" s="17" t="s">
        <v>206</v>
      </c>
      <c r="BM201" s="259" t="s">
        <v>464</v>
      </c>
    </row>
    <row r="202" s="2" customFormat="1" ht="24.15" customHeight="1">
      <c r="A202" s="38"/>
      <c r="B202" s="39"/>
      <c r="C202" s="295" t="s">
        <v>77</v>
      </c>
      <c r="D202" s="295" t="s">
        <v>466</v>
      </c>
      <c r="E202" s="296" t="s">
        <v>1583</v>
      </c>
      <c r="F202" s="297" t="s">
        <v>1584</v>
      </c>
      <c r="G202" s="298" t="s">
        <v>234</v>
      </c>
      <c r="H202" s="299">
        <v>1</v>
      </c>
      <c r="I202" s="300"/>
      <c r="J202" s="301"/>
      <c r="K202" s="299">
        <f>ROUND(P202*H202,3)</f>
        <v>0</v>
      </c>
      <c r="L202" s="301"/>
      <c r="M202" s="302"/>
      <c r="N202" s="303" t="s">
        <v>1</v>
      </c>
      <c r="O202" s="255" t="s">
        <v>41</v>
      </c>
      <c r="P202" s="256">
        <f>I202+J202</f>
        <v>0</v>
      </c>
      <c r="Q202" s="256">
        <f>ROUND(I202*H202,3)</f>
        <v>0</v>
      </c>
      <c r="R202" s="256">
        <f>ROUND(J202*H202,3)</f>
        <v>0</v>
      </c>
      <c r="S202" s="97"/>
      <c r="T202" s="257">
        <f>S202*H202</f>
        <v>0</v>
      </c>
      <c r="U202" s="257">
        <v>0</v>
      </c>
      <c r="V202" s="257">
        <f>U202*H202</f>
        <v>0</v>
      </c>
      <c r="W202" s="257">
        <v>0</v>
      </c>
      <c r="X202" s="258">
        <f>W202*H202</f>
        <v>0</v>
      </c>
      <c r="Y202" s="38"/>
      <c r="Z202" s="38"/>
      <c r="AA202" s="38"/>
      <c r="AB202" s="38"/>
      <c r="AC202" s="38"/>
      <c r="AD202" s="38"/>
      <c r="AE202" s="38"/>
      <c r="AR202" s="259" t="s">
        <v>247</v>
      </c>
      <c r="AT202" s="259" t="s">
        <v>466</v>
      </c>
      <c r="AU202" s="259" t="s">
        <v>137</v>
      </c>
      <c r="AY202" s="17" t="s">
        <v>163</v>
      </c>
      <c r="BE202" s="260">
        <f>IF(O202="základná",K202,0)</f>
        <v>0</v>
      </c>
      <c r="BF202" s="260">
        <f>IF(O202="znížená",K202,0)</f>
        <v>0</v>
      </c>
      <c r="BG202" s="260">
        <f>IF(O202="zákl. prenesená",K202,0)</f>
        <v>0</v>
      </c>
      <c r="BH202" s="260">
        <f>IF(O202="zníž. prenesená",K202,0)</f>
        <v>0</v>
      </c>
      <c r="BI202" s="260">
        <f>IF(O202="nulová",K202,0)</f>
        <v>0</v>
      </c>
      <c r="BJ202" s="17" t="s">
        <v>137</v>
      </c>
      <c r="BK202" s="261">
        <f>ROUND(P202*H202,3)</f>
        <v>0</v>
      </c>
      <c r="BL202" s="17" t="s">
        <v>206</v>
      </c>
      <c r="BM202" s="259" t="s">
        <v>469</v>
      </c>
    </row>
    <row r="203" s="2" customFormat="1" ht="16.5" customHeight="1">
      <c r="A203" s="38"/>
      <c r="B203" s="39"/>
      <c r="C203" s="247" t="s">
        <v>77</v>
      </c>
      <c r="D203" s="247" t="s">
        <v>165</v>
      </c>
      <c r="E203" s="248" t="s">
        <v>1585</v>
      </c>
      <c r="F203" s="249" t="s">
        <v>1586</v>
      </c>
      <c r="G203" s="250" t="s">
        <v>234</v>
      </c>
      <c r="H203" s="251">
        <v>1</v>
      </c>
      <c r="I203" s="252"/>
      <c r="J203" s="252"/>
      <c r="K203" s="251">
        <f>ROUND(P203*H203,3)</f>
        <v>0</v>
      </c>
      <c r="L203" s="253"/>
      <c r="M203" s="44"/>
      <c r="N203" s="254" t="s">
        <v>1</v>
      </c>
      <c r="O203" s="255" t="s">
        <v>41</v>
      </c>
      <c r="P203" s="256">
        <f>I203+J203</f>
        <v>0</v>
      </c>
      <c r="Q203" s="256">
        <f>ROUND(I203*H203,3)</f>
        <v>0</v>
      </c>
      <c r="R203" s="256">
        <f>ROUND(J203*H203,3)</f>
        <v>0</v>
      </c>
      <c r="S203" s="97"/>
      <c r="T203" s="257">
        <f>S203*H203</f>
        <v>0</v>
      </c>
      <c r="U203" s="257">
        <v>0</v>
      </c>
      <c r="V203" s="257">
        <f>U203*H203</f>
        <v>0</v>
      </c>
      <c r="W203" s="257">
        <v>0</v>
      </c>
      <c r="X203" s="258">
        <f>W203*H203</f>
        <v>0</v>
      </c>
      <c r="Y203" s="38"/>
      <c r="Z203" s="38"/>
      <c r="AA203" s="38"/>
      <c r="AB203" s="38"/>
      <c r="AC203" s="38"/>
      <c r="AD203" s="38"/>
      <c r="AE203" s="38"/>
      <c r="AR203" s="259" t="s">
        <v>206</v>
      </c>
      <c r="AT203" s="259" t="s">
        <v>165</v>
      </c>
      <c r="AU203" s="259" t="s">
        <v>137</v>
      </c>
      <c r="AY203" s="17" t="s">
        <v>163</v>
      </c>
      <c r="BE203" s="260">
        <f>IF(O203="základná",K203,0)</f>
        <v>0</v>
      </c>
      <c r="BF203" s="260">
        <f>IF(O203="znížená",K203,0)</f>
        <v>0</v>
      </c>
      <c r="BG203" s="260">
        <f>IF(O203="zákl. prenesená",K203,0)</f>
        <v>0</v>
      </c>
      <c r="BH203" s="260">
        <f>IF(O203="zníž. prenesená",K203,0)</f>
        <v>0</v>
      </c>
      <c r="BI203" s="260">
        <f>IF(O203="nulová",K203,0)</f>
        <v>0</v>
      </c>
      <c r="BJ203" s="17" t="s">
        <v>137</v>
      </c>
      <c r="BK203" s="261">
        <f>ROUND(P203*H203,3)</f>
        <v>0</v>
      </c>
      <c r="BL203" s="17" t="s">
        <v>206</v>
      </c>
      <c r="BM203" s="259" t="s">
        <v>475</v>
      </c>
    </row>
    <row r="204" s="2" customFormat="1" ht="24.15" customHeight="1">
      <c r="A204" s="38"/>
      <c r="B204" s="39"/>
      <c r="C204" s="295" t="s">
        <v>77</v>
      </c>
      <c r="D204" s="295" t="s">
        <v>466</v>
      </c>
      <c r="E204" s="296" t="s">
        <v>1587</v>
      </c>
      <c r="F204" s="297" t="s">
        <v>1588</v>
      </c>
      <c r="G204" s="298" t="s">
        <v>234</v>
      </c>
      <c r="H204" s="299">
        <v>2</v>
      </c>
      <c r="I204" s="300"/>
      <c r="J204" s="301"/>
      <c r="K204" s="299">
        <f>ROUND(P204*H204,3)</f>
        <v>0</v>
      </c>
      <c r="L204" s="301"/>
      <c r="M204" s="302"/>
      <c r="N204" s="303" t="s">
        <v>1</v>
      </c>
      <c r="O204" s="255" t="s">
        <v>41</v>
      </c>
      <c r="P204" s="256">
        <f>I204+J204</f>
        <v>0</v>
      </c>
      <c r="Q204" s="256">
        <f>ROUND(I204*H204,3)</f>
        <v>0</v>
      </c>
      <c r="R204" s="256">
        <f>ROUND(J204*H204,3)</f>
        <v>0</v>
      </c>
      <c r="S204" s="97"/>
      <c r="T204" s="257">
        <f>S204*H204</f>
        <v>0</v>
      </c>
      <c r="U204" s="257">
        <v>0</v>
      </c>
      <c r="V204" s="257">
        <f>U204*H204</f>
        <v>0</v>
      </c>
      <c r="W204" s="257">
        <v>0</v>
      </c>
      <c r="X204" s="258">
        <f>W204*H204</f>
        <v>0</v>
      </c>
      <c r="Y204" s="38"/>
      <c r="Z204" s="38"/>
      <c r="AA204" s="38"/>
      <c r="AB204" s="38"/>
      <c r="AC204" s="38"/>
      <c r="AD204" s="38"/>
      <c r="AE204" s="38"/>
      <c r="AR204" s="259" t="s">
        <v>247</v>
      </c>
      <c r="AT204" s="259" t="s">
        <v>466</v>
      </c>
      <c r="AU204" s="259" t="s">
        <v>137</v>
      </c>
      <c r="AY204" s="17" t="s">
        <v>163</v>
      </c>
      <c r="BE204" s="260">
        <f>IF(O204="základná",K204,0)</f>
        <v>0</v>
      </c>
      <c r="BF204" s="260">
        <f>IF(O204="znížená",K204,0)</f>
        <v>0</v>
      </c>
      <c r="BG204" s="260">
        <f>IF(O204="zákl. prenesená",K204,0)</f>
        <v>0</v>
      </c>
      <c r="BH204" s="260">
        <f>IF(O204="zníž. prenesená",K204,0)</f>
        <v>0</v>
      </c>
      <c r="BI204" s="260">
        <f>IF(O204="nulová",K204,0)</f>
        <v>0</v>
      </c>
      <c r="BJ204" s="17" t="s">
        <v>137</v>
      </c>
      <c r="BK204" s="261">
        <f>ROUND(P204*H204,3)</f>
        <v>0</v>
      </c>
      <c r="BL204" s="17" t="s">
        <v>206</v>
      </c>
      <c r="BM204" s="259" t="s">
        <v>481</v>
      </c>
    </row>
    <row r="205" s="2" customFormat="1" ht="16.5" customHeight="1">
      <c r="A205" s="38"/>
      <c r="B205" s="39"/>
      <c r="C205" s="247" t="s">
        <v>77</v>
      </c>
      <c r="D205" s="247" t="s">
        <v>165</v>
      </c>
      <c r="E205" s="248" t="s">
        <v>1589</v>
      </c>
      <c r="F205" s="249" t="s">
        <v>1590</v>
      </c>
      <c r="G205" s="250" t="s">
        <v>234</v>
      </c>
      <c r="H205" s="251">
        <v>1</v>
      </c>
      <c r="I205" s="252"/>
      <c r="J205" s="252"/>
      <c r="K205" s="251">
        <f>ROUND(P205*H205,3)</f>
        <v>0</v>
      </c>
      <c r="L205" s="253"/>
      <c r="M205" s="44"/>
      <c r="N205" s="254" t="s">
        <v>1</v>
      </c>
      <c r="O205" s="255" t="s">
        <v>41</v>
      </c>
      <c r="P205" s="256">
        <f>I205+J205</f>
        <v>0</v>
      </c>
      <c r="Q205" s="256">
        <f>ROUND(I205*H205,3)</f>
        <v>0</v>
      </c>
      <c r="R205" s="256">
        <f>ROUND(J205*H205,3)</f>
        <v>0</v>
      </c>
      <c r="S205" s="97"/>
      <c r="T205" s="257">
        <f>S205*H205</f>
        <v>0</v>
      </c>
      <c r="U205" s="257">
        <v>0</v>
      </c>
      <c r="V205" s="257">
        <f>U205*H205</f>
        <v>0</v>
      </c>
      <c r="W205" s="257">
        <v>0</v>
      </c>
      <c r="X205" s="258">
        <f>W205*H205</f>
        <v>0</v>
      </c>
      <c r="Y205" s="38"/>
      <c r="Z205" s="38"/>
      <c r="AA205" s="38"/>
      <c r="AB205" s="38"/>
      <c r="AC205" s="38"/>
      <c r="AD205" s="38"/>
      <c r="AE205" s="38"/>
      <c r="AR205" s="259" t="s">
        <v>206</v>
      </c>
      <c r="AT205" s="259" t="s">
        <v>165</v>
      </c>
      <c r="AU205" s="259" t="s">
        <v>137</v>
      </c>
      <c r="AY205" s="17" t="s">
        <v>163</v>
      </c>
      <c r="BE205" s="260">
        <f>IF(O205="základná",K205,0)</f>
        <v>0</v>
      </c>
      <c r="BF205" s="260">
        <f>IF(O205="znížená",K205,0)</f>
        <v>0</v>
      </c>
      <c r="BG205" s="260">
        <f>IF(O205="zákl. prenesená",K205,0)</f>
        <v>0</v>
      </c>
      <c r="BH205" s="260">
        <f>IF(O205="zníž. prenesená",K205,0)</f>
        <v>0</v>
      </c>
      <c r="BI205" s="260">
        <f>IF(O205="nulová",K205,0)</f>
        <v>0</v>
      </c>
      <c r="BJ205" s="17" t="s">
        <v>137</v>
      </c>
      <c r="BK205" s="261">
        <f>ROUND(P205*H205,3)</f>
        <v>0</v>
      </c>
      <c r="BL205" s="17" t="s">
        <v>206</v>
      </c>
      <c r="BM205" s="259" t="s">
        <v>485</v>
      </c>
    </row>
    <row r="206" s="2" customFormat="1" ht="21.75" customHeight="1">
      <c r="A206" s="38"/>
      <c r="B206" s="39"/>
      <c r="C206" s="295" t="s">
        <v>77</v>
      </c>
      <c r="D206" s="295" t="s">
        <v>466</v>
      </c>
      <c r="E206" s="296" t="s">
        <v>1591</v>
      </c>
      <c r="F206" s="297" t="s">
        <v>1592</v>
      </c>
      <c r="G206" s="298" t="s">
        <v>234</v>
      </c>
      <c r="H206" s="299">
        <v>1</v>
      </c>
      <c r="I206" s="300"/>
      <c r="J206" s="301"/>
      <c r="K206" s="299">
        <f>ROUND(P206*H206,3)</f>
        <v>0</v>
      </c>
      <c r="L206" s="301"/>
      <c r="M206" s="302"/>
      <c r="N206" s="303" t="s">
        <v>1</v>
      </c>
      <c r="O206" s="255" t="s">
        <v>41</v>
      </c>
      <c r="P206" s="256">
        <f>I206+J206</f>
        <v>0</v>
      </c>
      <c r="Q206" s="256">
        <f>ROUND(I206*H206,3)</f>
        <v>0</v>
      </c>
      <c r="R206" s="256">
        <f>ROUND(J206*H206,3)</f>
        <v>0</v>
      </c>
      <c r="S206" s="97"/>
      <c r="T206" s="257">
        <f>S206*H206</f>
        <v>0</v>
      </c>
      <c r="U206" s="257">
        <v>0</v>
      </c>
      <c r="V206" s="257">
        <f>U206*H206</f>
        <v>0</v>
      </c>
      <c r="W206" s="257">
        <v>0</v>
      </c>
      <c r="X206" s="258">
        <f>W206*H206</f>
        <v>0</v>
      </c>
      <c r="Y206" s="38"/>
      <c r="Z206" s="38"/>
      <c r="AA206" s="38"/>
      <c r="AB206" s="38"/>
      <c r="AC206" s="38"/>
      <c r="AD206" s="38"/>
      <c r="AE206" s="38"/>
      <c r="AR206" s="259" t="s">
        <v>247</v>
      </c>
      <c r="AT206" s="259" t="s">
        <v>466</v>
      </c>
      <c r="AU206" s="259" t="s">
        <v>137</v>
      </c>
      <c r="AY206" s="17" t="s">
        <v>163</v>
      </c>
      <c r="BE206" s="260">
        <f>IF(O206="základná",K206,0)</f>
        <v>0</v>
      </c>
      <c r="BF206" s="260">
        <f>IF(O206="znížená",K206,0)</f>
        <v>0</v>
      </c>
      <c r="BG206" s="260">
        <f>IF(O206="zákl. prenesená",K206,0)</f>
        <v>0</v>
      </c>
      <c r="BH206" s="260">
        <f>IF(O206="zníž. prenesená",K206,0)</f>
        <v>0</v>
      </c>
      <c r="BI206" s="260">
        <f>IF(O206="nulová",K206,0)</f>
        <v>0</v>
      </c>
      <c r="BJ206" s="17" t="s">
        <v>137</v>
      </c>
      <c r="BK206" s="261">
        <f>ROUND(P206*H206,3)</f>
        <v>0</v>
      </c>
      <c r="BL206" s="17" t="s">
        <v>206</v>
      </c>
      <c r="BM206" s="259" t="s">
        <v>489</v>
      </c>
    </row>
    <row r="207" s="2" customFormat="1" ht="24.15" customHeight="1">
      <c r="A207" s="38"/>
      <c r="B207" s="39"/>
      <c r="C207" s="247" t="s">
        <v>77</v>
      </c>
      <c r="D207" s="247" t="s">
        <v>165</v>
      </c>
      <c r="E207" s="248" t="s">
        <v>1593</v>
      </c>
      <c r="F207" s="249" t="s">
        <v>1594</v>
      </c>
      <c r="G207" s="250" t="s">
        <v>234</v>
      </c>
      <c r="H207" s="251">
        <v>4</v>
      </c>
      <c r="I207" s="252"/>
      <c r="J207" s="252"/>
      <c r="K207" s="251">
        <f>ROUND(P207*H207,3)</f>
        <v>0</v>
      </c>
      <c r="L207" s="253"/>
      <c r="M207" s="44"/>
      <c r="N207" s="254" t="s">
        <v>1</v>
      </c>
      <c r="O207" s="255" t="s">
        <v>41</v>
      </c>
      <c r="P207" s="256">
        <f>I207+J207</f>
        <v>0</v>
      </c>
      <c r="Q207" s="256">
        <f>ROUND(I207*H207,3)</f>
        <v>0</v>
      </c>
      <c r="R207" s="256">
        <f>ROUND(J207*H207,3)</f>
        <v>0</v>
      </c>
      <c r="S207" s="97"/>
      <c r="T207" s="257">
        <f>S207*H207</f>
        <v>0</v>
      </c>
      <c r="U207" s="257">
        <v>0</v>
      </c>
      <c r="V207" s="257">
        <f>U207*H207</f>
        <v>0</v>
      </c>
      <c r="W207" s="257">
        <v>0</v>
      </c>
      <c r="X207" s="258">
        <f>W207*H207</f>
        <v>0</v>
      </c>
      <c r="Y207" s="38"/>
      <c r="Z207" s="38"/>
      <c r="AA207" s="38"/>
      <c r="AB207" s="38"/>
      <c r="AC207" s="38"/>
      <c r="AD207" s="38"/>
      <c r="AE207" s="38"/>
      <c r="AR207" s="259" t="s">
        <v>206</v>
      </c>
      <c r="AT207" s="259" t="s">
        <v>165</v>
      </c>
      <c r="AU207" s="259" t="s">
        <v>137</v>
      </c>
      <c r="AY207" s="17" t="s">
        <v>163</v>
      </c>
      <c r="BE207" s="260">
        <f>IF(O207="základná",K207,0)</f>
        <v>0</v>
      </c>
      <c r="BF207" s="260">
        <f>IF(O207="znížená",K207,0)</f>
        <v>0</v>
      </c>
      <c r="BG207" s="260">
        <f>IF(O207="zákl. prenesená",K207,0)</f>
        <v>0</v>
      </c>
      <c r="BH207" s="260">
        <f>IF(O207="zníž. prenesená",K207,0)</f>
        <v>0</v>
      </c>
      <c r="BI207" s="260">
        <f>IF(O207="nulová",K207,0)</f>
        <v>0</v>
      </c>
      <c r="BJ207" s="17" t="s">
        <v>137</v>
      </c>
      <c r="BK207" s="261">
        <f>ROUND(P207*H207,3)</f>
        <v>0</v>
      </c>
      <c r="BL207" s="17" t="s">
        <v>206</v>
      </c>
      <c r="BM207" s="259" t="s">
        <v>492</v>
      </c>
    </row>
    <row r="208" s="2" customFormat="1" ht="24.15" customHeight="1">
      <c r="A208" s="38"/>
      <c r="B208" s="39"/>
      <c r="C208" s="295" t="s">
        <v>77</v>
      </c>
      <c r="D208" s="295" t="s">
        <v>466</v>
      </c>
      <c r="E208" s="296" t="s">
        <v>1595</v>
      </c>
      <c r="F208" s="297" t="s">
        <v>1596</v>
      </c>
      <c r="G208" s="298" t="s">
        <v>234</v>
      </c>
      <c r="H208" s="299">
        <v>4</v>
      </c>
      <c r="I208" s="300"/>
      <c r="J208" s="301"/>
      <c r="K208" s="299">
        <f>ROUND(P208*H208,3)</f>
        <v>0</v>
      </c>
      <c r="L208" s="301"/>
      <c r="M208" s="302"/>
      <c r="N208" s="303" t="s">
        <v>1</v>
      </c>
      <c r="O208" s="255" t="s">
        <v>41</v>
      </c>
      <c r="P208" s="256">
        <f>I208+J208</f>
        <v>0</v>
      </c>
      <c r="Q208" s="256">
        <f>ROUND(I208*H208,3)</f>
        <v>0</v>
      </c>
      <c r="R208" s="256">
        <f>ROUND(J208*H208,3)</f>
        <v>0</v>
      </c>
      <c r="S208" s="97"/>
      <c r="T208" s="257">
        <f>S208*H208</f>
        <v>0</v>
      </c>
      <c r="U208" s="257">
        <v>0</v>
      </c>
      <c r="V208" s="257">
        <f>U208*H208</f>
        <v>0</v>
      </c>
      <c r="W208" s="257">
        <v>0</v>
      </c>
      <c r="X208" s="258">
        <f>W208*H208</f>
        <v>0</v>
      </c>
      <c r="Y208" s="38"/>
      <c r="Z208" s="38"/>
      <c r="AA208" s="38"/>
      <c r="AB208" s="38"/>
      <c r="AC208" s="38"/>
      <c r="AD208" s="38"/>
      <c r="AE208" s="38"/>
      <c r="AR208" s="259" t="s">
        <v>247</v>
      </c>
      <c r="AT208" s="259" t="s">
        <v>466</v>
      </c>
      <c r="AU208" s="259" t="s">
        <v>137</v>
      </c>
      <c r="AY208" s="17" t="s">
        <v>163</v>
      </c>
      <c r="BE208" s="260">
        <f>IF(O208="základná",K208,0)</f>
        <v>0</v>
      </c>
      <c r="BF208" s="260">
        <f>IF(O208="znížená",K208,0)</f>
        <v>0</v>
      </c>
      <c r="BG208" s="260">
        <f>IF(O208="zákl. prenesená",K208,0)</f>
        <v>0</v>
      </c>
      <c r="BH208" s="260">
        <f>IF(O208="zníž. prenesená",K208,0)</f>
        <v>0</v>
      </c>
      <c r="BI208" s="260">
        <f>IF(O208="nulová",K208,0)</f>
        <v>0</v>
      </c>
      <c r="BJ208" s="17" t="s">
        <v>137</v>
      </c>
      <c r="BK208" s="261">
        <f>ROUND(P208*H208,3)</f>
        <v>0</v>
      </c>
      <c r="BL208" s="17" t="s">
        <v>206</v>
      </c>
      <c r="BM208" s="259" t="s">
        <v>506</v>
      </c>
    </row>
    <row r="209" s="2" customFormat="1" ht="24.15" customHeight="1">
      <c r="A209" s="38"/>
      <c r="B209" s="39"/>
      <c r="C209" s="247" t="s">
        <v>77</v>
      </c>
      <c r="D209" s="247" t="s">
        <v>165</v>
      </c>
      <c r="E209" s="248" t="s">
        <v>1597</v>
      </c>
      <c r="F209" s="249" t="s">
        <v>1598</v>
      </c>
      <c r="G209" s="250" t="s">
        <v>234</v>
      </c>
      <c r="H209" s="251">
        <v>5</v>
      </c>
      <c r="I209" s="252"/>
      <c r="J209" s="252"/>
      <c r="K209" s="251">
        <f>ROUND(P209*H209,3)</f>
        <v>0</v>
      </c>
      <c r="L209" s="253"/>
      <c r="M209" s="44"/>
      <c r="N209" s="254" t="s">
        <v>1</v>
      </c>
      <c r="O209" s="255" t="s">
        <v>41</v>
      </c>
      <c r="P209" s="256">
        <f>I209+J209</f>
        <v>0</v>
      </c>
      <c r="Q209" s="256">
        <f>ROUND(I209*H209,3)</f>
        <v>0</v>
      </c>
      <c r="R209" s="256">
        <f>ROUND(J209*H209,3)</f>
        <v>0</v>
      </c>
      <c r="S209" s="97"/>
      <c r="T209" s="257">
        <f>S209*H209</f>
        <v>0</v>
      </c>
      <c r="U209" s="257">
        <v>0</v>
      </c>
      <c r="V209" s="257">
        <f>U209*H209</f>
        <v>0</v>
      </c>
      <c r="W209" s="257">
        <v>0</v>
      </c>
      <c r="X209" s="258">
        <f>W209*H209</f>
        <v>0</v>
      </c>
      <c r="Y209" s="38"/>
      <c r="Z209" s="38"/>
      <c r="AA209" s="38"/>
      <c r="AB209" s="38"/>
      <c r="AC209" s="38"/>
      <c r="AD209" s="38"/>
      <c r="AE209" s="38"/>
      <c r="AR209" s="259" t="s">
        <v>206</v>
      </c>
      <c r="AT209" s="259" t="s">
        <v>165</v>
      </c>
      <c r="AU209" s="259" t="s">
        <v>137</v>
      </c>
      <c r="AY209" s="17" t="s">
        <v>163</v>
      </c>
      <c r="BE209" s="260">
        <f>IF(O209="základná",K209,0)</f>
        <v>0</v>
      </c>
      <c r="BF209" s="260">
        <f>IF(O209="znížená",K209,0)</f>
        <v>0</v>
      </c>
      <c r="BG209" s="260">
        <f>IF(O209="zákl. prenesená",K209,0)</f>
        <v>0</v>
      </c>
      <c r="BH209" s="260">
        <f>IF(O209="zníž. prenesená",K209,0)</f>
        <v>0</v>
      </c>
      <c r="BI209" s="260">
        <f>IF(O209="nulová",K209,0)</f>
        <v>0</v>
      </c>
      <c r="BJ209" s="17" t="s">
        <v>137</v>
      </c>
      <c r="BK209" s="261">
        <f>ROUND(P209*H209,3)</f>
        <v>0</v>
      </c>
      <c r="BL209" s="17" t="s">
        <v>206</v>
      </c>
      <c r="BM209" s="259" t="s">
        <v>509</v>
      </c>
    </row>
    <row r="210" s="2" customFormat="1" ht="24.15" customHeight="1">
      <c r="A210" s="38"/>
      <c r="B210" s="39"/>
      <c r="C210" s="295" t="s">
        <v>77</v>
      </c>
      <c r="D210" s="295" t="s">
        <v>466</v>
      </c>
      <c r="E210" s="296" t="s">
        <v>1599</v>
      </c>
      <c r="F210" s="297" t="s">
        <v>1600</v>
      </c>
      <c r="G210" s="298" t="s">
        <v>234</v>
      </c>
      <c r="H210" s="299">
        <v>5</v>
      </c>
      <c r="I210" s="300"/>
      <c r="J210" s="301"/>
      <c r="K210" s="299">
        <f>ROUND(P210*H210,3)</f>
        <v>0</v>
      </c>
      <c r="L210" s="301"/>
      <c r="M210" s="302"/>
      <c r="N210" s="303" t="s">
        <v>1</v>
      </c>
      <c r="O210" s="255" t="s">
        <v>41</v>
      </c>
      <c r="P210" s="256">
        <f>I210+J210</f>
        <v>0</v>
      </c>
      <c r="Q210" s="256">
        <f>ROUND(I210*H210,3)</f>
        <v>0</v>
      </c>
      <c r="R210" s="256">
        <f>ROUND(J210*H210,3)</f>
        <v>0</v>
      </c>
      <c r="S210" s="97"/>
      <c r="T210" s="257">
        <f>S210*H210</f>
        <v>0</v>
      </c>
      <c r="U210" s="257">
        <v>0</v>
      </c>
      <c r="V210" s="257">
        <f>U210*H210</f>
        <v>0</v>
      </c>
      <c r="W210" s="257">
        <v>0</v>
      </c>
      <c r="X210" s="258">
        <f>W210*H210</f>
        <v>0</v>
      </c>
      <c r="Y210" s="38"/>
      <c r="Z210" s="38"/>
      <c r="AA210" s="38"/>
      <c r="AB210" s="38"/>
      <c r="AC210" s="38"/>
      <c r="AD210" s="38"/>
      <c r="AE210" s="38"/>
      <c r="AR210" s="259" t="s">
        <v>247</v>
      </c>
      <c r="AT210" s="259" t="s">
        <v>466</v>
      </c>
      <c r="AU210" s="259" t="s">
        <v>137</v>
      </c>
      <c r="AY210" s="17" t="s">
        <v>163</v>
      </c>
      <c r="BE210" s="260">
        <f>IF(O210="základná",K210,0)</f>
        <v>0</v>
      </c>
      <c r="BF210" s="260">
        <f>IF(O210="znížená",K210,0)</f>
        <v>0</v>
      </c>
      <c r="BG210" s="260">
        <f>IF(O210="zákl. prenesená",K210,0)</f>
        <v>0</v>
      </c>
      <c r="BH210" s="260">
        <f>IF(O210="zníž. prenesená",K210,0)</f>
        <v>0</v>
      </c>
      <c r="BI210" s="260">
        <f>IF(O210="nulová",K210,0)</f>
        <v>0</v>
      </c>
      <c r="BJ210" s="17" t="s">
        <v>137</v>
      </c>
      <c r="BK210" s="261">
        <f>ROUND(P210*H210,3)</f>
        <v>0</v>
      </c>
      <c r="BL210" s="17" t="s">
        <v>206</v>
      </c>
      <c r="BM210" s="259" t="s">
        <v>513</v>
      </c>
    </row>
    <row r="211" s="2" customFormat="1" ht="24.15" customHeight="1">
      <c r="A211" s="38"/>
      <c r="B211" s="39"/>
      <c r="C211" s="247" t="s">
        <v>77</v>
      </c>
      <c r="D211" s="247" t="s">
        <v>165</v>
      </c>
      <c r="E211" s="248" t="s">
        <v>1601</v>
      </c>
      <c r="F211" s="249" t="s">
        <v>1602</v>
      </c>
      <c r="G211" s="250" t="s">
        <v>234</v>
      </c>
      <c r="H211" s="251">
        <v>1</v>
      </c>
      <c r="I211" s="252"/>
      <c r="J211" s="252"/>
      <c r="K211" s="251">
        <f>ROUND(P211*H211,3)</f>
        <v>0</v>
      </c>
      <c r="L211" s="253"/>
      <c r="M211" s="44"/>
      <c r="N211" s="254" t="s">
        <v>1</v>
      </c>
      <c r="O211" s="255" t="s">
        <v>41</v>
      </c>
      <c r="P211" s="256">
        <f>I211+J211</f>
        <v>0</v>
      </c>
      <c r="Q211" s="256">
        <f>ROUND(I211*H211,3)</f>
        <v>0</v>
      </c>
      <c r="R211" s="256">
        <f>ROUND(J211*H211,3)</f>
        <v>0</v>
      </c>
      <c r="S211" s="97"/>
      <c r="T211" s="257">
        <f>S211*H211</f>
        <v>0</v>
      </c>
      <c r="U211" s="257">
        <v>0</v>
      </c>
      <c r="V211" s="257">
        <f>U211*H211</f>
        <v>0</v>
      </c>
      <c r="W211" s="257">
        <v>0</v>
      </c>
      <c r="X211" s="258">
        <f>W211*H211</f>
        <v>0</v>
      </c>
      <c r="Y211" s="38"/>
      <c r="Z211" s="38"/>
      <c r="AA211" s="38"/>
      <c r="AB211" s="38"/>
      <c r="AC211" s="38"/>
      <c r="AD211" s="38"/>
      <c r="AE211" s="38"/>
      <c r="AR211" s="259" t="s">
        <v>206</v>
      </c>
      <c r="AT211" s="259" t="s">
        <v>165</v>
      </c>
      <c r="AU211" s="259" t="s">
        <v>137</v>
      </c>
      <c r="AY211" s="17" t="s">
        <v>163</v>
      </c>
      <c r="BE211" s="260">
        <f>IF(O211="základná",K211,0)</f>
        <v>0</v>
      </c>
      <c r="BF211" s="260">
        <f>IF(O211="znížená",K211,0)</f>
        <v>0</v>
      </c>
      <c r="BG211" s="260">
        <f>IF(O211="zákl. prenesená",K211,0)</f>
        <v>0</v>
      </c>
      <c r="BH211" s="260">
        <f>IF(O211="zníž. prenesená",K211,0)</f>
        <v>0</v>
      </c>
      <c r="BI211" s="260">
        <f>IF(O211="nulová",K211,0)</f>
        <v>0</v>
      </c>
      <c r="BJ211" s="17" t="s">
        <v>137</v>
      </c>
      <c r="BK211" s="261">
        <f>ROUND(P211*H211,3)</f>
        <v>0</v>
      </c>
      <c r="BL211" s="17" t="s">
        <v>206</v>
      </c>
      <c r="BM211" s="259" t="s">
        <v>516</v>
      </c>
    </row>
    <row r="212" s="2" customFormat="1" ht="24.15" customHeight="1">
      <c r="A212" s="38"/>
      <c r="B212" s="39"/>
      <c r="C212" s="295" t="s">
        <v>77</v>
      </c>
      <c r="D212" s="295" t="s">
        <v>466</v>
      </c>
      <c r="E212" s="296" t="s">
        <v>1603</v>
      </c>
      <c r="F212" s="297" t="s">
        <v>1604</v>
      </c>
      <c r="G212" s="298" t="s">
        <v>234</v>
      </c>
      <c r="H212" s="299">
        <v>1</v>
      </c>
      <c r="I212" s="300"/>
      <c r="J212" s="301"/>
      <c r="K212" s="299">
        <f>ROUND(P212*H212,3)</f>
        <v>0</v>
      </c>
      <c r="L212" s="301"/>
      <c r="M212" s="302"/>
      <c r="N212" s="303" t="s">
        <v>1</v>
      </c>
      <c r="O212" s="255" t="s">
        <v>41</v>
      </c>
      <c r="P212" s="256">
        <f>I212+J212</f>
        <v>0</v>
      </c>
      <c r="Q212" s="256">
        <f>ROUND(I212*H212,3)</f>
        <v>0</v>
      </c>
      <c r="R212" s="256">
        <f>ROUND(J212*H212,3)</f>
        <v>0</v>
      </c>
      <c r="S212" s="97"/>
      <c r="T212" s="257">
        <f>S212*H212</f>
        <v>0</v>
      </c>
      <c r="U212" s="257">
        <v>0</v>
      </c>
      <c r="V212" s="257">
        <f>U212*H212</f>
        <v>0</v>
      </c>
      <c r="W212" s="257">
        <v>0</v>
      </c>
      <c r="X212" s="258">
        <f>W212*H212</f>
        <v>0</v>
      </c>
      <c r="Y212" s="38"/>
      <c r="Z212" s="38"/>
      <c r="AA212" s="38"/>
      <c r="AB212" s="38"/>
      <c r="AC212" s="38"/>
      <c r="AD212" s="38"/>
      <c r="AE212" s="38"/>
      <c r="AR212" s="259" t="s">
        <v>247</v>
      </c>
      <c r="AT212" s="259" t="s">
        <v>466</v>
      </c>
      <c r="AU212" s="259" t="s">
        <v>137</v>
      </c>
      <c r="AY212" s="17" t="s">
        <v>163</v>
      </c>
      <c r="BE212" s="260">
        <f>IF(O212="základná",K212,0)</f>
        <v>0</v>
      </c>
      <c r="BF212" s="260">
        <f>IF(O212="znížená",K212,0)</f>
        <v>0</v>
      </c>
      <c r="BG212" s="260">
        <f>IF(O212="zákl. prenesená",K212,0)</f>
        <v>0</v>
      </c>
      <c r="BH212" s="260">
        <f>IF(O212="zníž. prenesená",K212,0)</f>
        <v>0</v>
      </c>
      <c r="BI212" s="260">
        <f>IF(O212="nulová",K212,0)</f>
        <v>0</v>
      </c>
      <c r="BJ212" s="17" t="s">
        <v>137</v>
      </c>
      <c r="BK212" s="261">
        <f>ROUND(P212*H212,3)</f>
        <v>0</v>
      </c>
      <c r="BL212" s="17" t="s">
        <v>206</v>
      </c>
      <c r="BM212" s="259" t="s">
        <v>521</v>
      </c>
    </row>
    <row r="213" s="2" customFormat="1" ht="24.15" customHeight="1">
      <c r="A213" s="38"/>
      <c r="B213" s="39"/>
      <c r="C213" s="247" t="s">
        <v>77</v>
      </c>
      <c r="D213" s="247" t="s">
        <v>165</v>
      </c>
      <c r="E213" s="248" t="s">
        <v>1605</v>
      </c>
      <c r="F213" s="249" t="s">
        <v>1606</v>
      </c>
      <c r="G213" s="250" t="s">
        <v>234</v>
      </c>
      <c r="H213" s="251">
        <v>10</v>
      </c>
      <c r="I213" s="252"/>
      <c r="J213" s="252"/>
      <c r="K213" s="251">
        <f>ROUND(P213*H213,3)</f>
        <v>0</v>
      </c>
      <c r="L213" s="253"/>
      <c r="M213" s="44"/>
      <c r="N213" s="254" t="s">
        <v>1</v>
      </c>
      <c r="O213" s="255" t="s">
        <v>41</v>
      </c>
      <c r="P213" s="256">
        <f>I213+J213</f>
        <v>0</v>
      </c>
      <c r="Q213" s="256">
        <f>ROUND(I213*H213,3)</f>
        <v>0</v>
      </c>
      <c r="R213" s="256">
        <f>ROUND(J213*H213,3)</f>
        <v>0</v>
      </c>
      <c r="S213" s="97"/>
      <c r="T213" s="257">
        <f>S213*H213</f>
        <v>0</v>
      </c>
      <c r="U213" s="257">
        <v>0</v>
      </c>
      <c r="V213" s="257">
        <f>U213*H213</f>
        <v>0</v>
      </c>
      <c r="W213" s="257">
        <v>0</v>
      </c>
      <c r="X213" s="258">
        <f>W213*H213</f>
        <v>0</v>
      </c>
      <c r="Y213" s="38"/>
      <c r="Z213" s="38"/>
      <c r="AA213" s="38"/>
      <c r="AB213" s="38"/>
      <c r="AC213" s="38"/>
      <c r="AD213" s="38"/>
      <c r="AE213" s="38"/>
      <c r="AR213" s="259" t="s">
        <v>206</v>
      </c>
      <c r="AT213" s="259" t="s">
        <v>165</v>
      </c>
      <c r="AU213" s="259" t="s">
        <v>137</v>
      </c>
      <c r="AY213" s="17" t="s">
        <v>163</v>
      </c>
      <c r="BE213" s="260">
        <f>IF(O213="základná",K213,0)</f>
        <v>0</v>
      </c>
      <c r="BF213" s="260">
        <f>IF(O213="znížená",K213,0)</f>
        <v>0</v>
      </c>
      <c r="BG213" s="260">
        <f>IF(O213="zákl. prenesená",K213,0)</f>
        <v>0</v>
      </c>
      <c r="BH213" s="260">
        <f>IF(O213="zníž. prenesená",K213,0)</f>
        <v>0</v>
      </c>
      <c r="BI213" s="260">
        <f>IF(O213="nulová",K213,0)</f>
        <v>0</v>
      </c>
      <c r="BJ213" s="17" t="s">
        <v>137</v>
      </c>
      <c r="BK213" s="261">
        <f>ROUND(P213*H213,3)</f>
        <v>0</v>
      </c>
      <c r="BL213" s="17" t="s">
        <v>206</v>
      </c>
      <c r="BM213" s="259" t="s">
        <v>525</v>
      </c>
    </row>
    <row r="214" s="2" customFormat="1" ht="24.15" customHeight="1">
      <c r="A214" s="38"/>
      <c r="B214" s="39"/>
      <c r="C214" s="295" t="s">
        <v>77</v>
      </c>
      <c r="D214" s="295" t="s">
        <v>466</v>
      </c>
      <c r="E214" s="296" t="s">
        <v>1607</v>
      </c>
      <c r="F214" s="297" t="s">
        <v>1608</v>
      </c>
      <c r="G214" s="298" t="s">
        <v>234</v>
      </c>
      <c r="H214" s="299">
        <v>10</v>
      </c>
      <c r="I214" s="300"/>
      <c r="J214" s="301"/>
      <c r="K214" s="299">
        <f>ROUND(P214*H214,3)</f>
        <v>0</v>
      </c>
      <c r="L214" s="301"/>
      <c r="M214" s="302"/>
      <c r="N214" s="303" t="s">
        <v>1</v>
      </c>
      <c r="O214" s="255" t="s">
        <v>41</v>
      </c>
      <c r="P214" s="256">
        <f>I214+J214</f>
        <v>0</v>
      </c>
      <c r="Q214" s="256">
        <f>ROUND(I214*H214,3)</f>
        <v>0</v>
      </c>
      <c r="R214" s="256">
        <f>ROUND(J214*H214,3)</f>
        <v>0</v>
      </c>
      <c r="S214" s="97"/>
      <c r="T214" s="257">
        <f>S214*H214</f>
        <v>0</v>
      </c>
      <c r="U214" s="257">
        <v>0</v>
      </c>
      <c r="V214" s="257">
        <f>U214*H214</f>
        <v>0</v>
      </c>
      <c r="W214" s="257">
        <v>0</v>
      </c>
      <c r="X214" s="258">
        <f>W214*H214</f>
        <v>0</v>
      </c>
      <c r="Y214" s="38"/>
      <c r="Z214" s="38"/>
      <c r="AA214" s="38"/>
      <c r="AB214" s="38"/>
      <c r="AC214" s="38"/>
      <c r="AD214" s="38"/>
      <c r="AE214" s="38"/>
      <c r="AR214" s="259" t="s">
        <v>247</v>
      </c>
      <c r="AT214" s="259" t="s">
        <v>466</v>
      </c>
      <c r="AU214" s="259" t="s">
        <v>137</v>
      </c>
      <c r="AY214" s="17" t="s">
        <v>163</v>
      </c>
      <c r="BE214" s="260">
        <f>IF(O214="základná",K214,0)</f>
        <v>0</v>
      </c>
      <c r="BF214" s="260">
        <f>IF(O214="znížená",K214,0)</f>
        <v>0</v>
      </c>
      <c r="BG214" s="260">
        <f>IF(O214="zákl. prenesená",K214,0)</f>
        <v>0</v>
      </c>
      <c r="BH214" s="260">
        <f>IF(O214="zníž. prenesená",K214,0)</f>
        <v>0</v>
      </c>
      <c r="BI214" s="260">
        <f>IF(O214="nulová",K214,0)</f>
        <v>0</v>
      </c>
      <c r="BJ214" s="17" t="s">
        <v>137</v>
      </c>
      <c r="BK214" s="261">
        <f>ROUND(P214*H214,3)</f>
        <v>0</v>
      </c>
      <c r="BL214" s="17" t="s">
        <v>206</v>
      </c>
      <c r="BM214" s="259" t="s">
        <v>530</v>
      </c>
    </row>
    <row r="215" s="2" customFormat="1" ht="16.5" customHeight="1">
      <c r="A215" s="38"/>
      <c r="B215" s="39"/>
      <c r="C215" s="247" t="s">
        <v>77</v>
      </c>
      <c r="D215" s="247" t="s">
        <v>165</v>
      </c>
      <c r="E215" s="248" t="s">
        <v>1547</v>
      </c>
      <c r="F215" s="249" t="s">
        <v>1609</v>
      </c>
      <c r="G215" s="250" t="s">
        <v>234</v>
      </c>
      <c r="H215" s="251">
        <v>12</v>
      </c>
      <c r="I215" s="252"/>
      <c r="J215" s="252"/>
      <c r="K215" s="251">
        <f>ROUND(P215*H215,3)</f>
        <v>0</v>
      </c>
      <c r="L215" s="253"/>
      <c r="M215" s="44"/>
      <c r="N215" s="254" t="s">
        <v>1</v>
      </c>
      <c r="O215" s="255" t="s">
        <v>41</v>
      </c>
      <c r="P215" s="256">
        <f>I215+J215</f>
        <v>0</v>
      </c>
      <c r="Q215" s="256">
        <f>ROUND(I215*H215,3)</f>
        <v>0</v>
      </c>
      <c r="R215" s="256">
        <f>ROUND(J215*H215,3)</f>
        <v>0</v>
      </c>
      <c r="S215" s="97"/>
      <c r="T215" s="257">
        <f>S215*H215</f>
        <v>0</v>
      </c>
      <c r="U215" s="257">
        <v>0</v>
      </c>
      <c r="V215" s="257">
        <f>U215*H215</f>
        <v>0</v>
      </c>
      <c r="W215" s="257">
        <v>0</v>
      </c>
      <c r="X215" s="258">
        <f>W215*H215</f>
        <v>0</v>
      </c>
      <c r="Y215" s="38"/>
      <c r="Z215" s="38"/>
      <c r="AA215" s="38"/>
      <c r="AB215" s="38"/>
      <c r="AC215" s="38"/>
      <c r="AD215" s="38"/>
      <c r="AE215" s="38"/>
      <c r="AR215" s="259" t="s">
        <v>206</v>
      </c>
      <c r="AT215" s="259" t="s">
        <v>165</v>
      </c>
      <c r="AU215" s="259" t="s">
        <v>137</v>
      </c>
      <c r="AY215" s="17" t="s">
        <v>163</v>
      </c>
      <c r="BE215" s="260">
        <f>IF(O215="základná",K215,0)</f>
        <v>0</v>
      </c>
      <c r="BF215" s="260">
        <f>IF(O215="znížená",K215,0)</f>
        <v>0</v>
      </c>
      <c r="BG215" s="260">
        <f>IF(O215="zákl. prenesená",K215,0)</f>
        <v>0</v>
      </c>
      <c r="BH215" s="260">
        <f>IF(O215="zníž. prenesená",K215,0)</f>
        <v>0</v>
      </c>
      <c r="BI215" s="260">
        <f>IF(O215="nulová",K215,0)</f>
        <v>0</v>
      </c>
      <c r="BJ215" s="17" t="s">
        <v>137</v>
      </c>
      <c r="BK215" s="261">
        <f>ROUND(P215*H215,3)</f>
        <v>0</v>
      </c>
      <c r="BL215" s="17" t="s">
        <v>206</v>
      </c>
      <c r="BM215" s="259" t="s">
        <v>537</v>
      </c>
    </row>
    <row r="216" s="2" customFormat="1" ht="16.5" customHeight="1">
      <c r="A216" s="38"/>
      <c r="B216" s="39"/>
      <c r="C216" s="295" t="s">
        <v>77</v>
      </c>
      <c r="D216" s="295" t="s">
        <v>466</v>
      </c>
      <c r="E216" s="296" t="s">
        <v>1610</v>
      </c>
      <c r="F216" s="297" t="s">
        <v>1611</v>
      </c>
      <c r="G216" s="298" t="s">
        <v>234</v>
      </c>
      <c r="H216" s="299">
        <v>4</v>
      </c>
      <c r="I216" s="300"/>
      <c r="J216" s="301"/>
      <c r="K216" s="299">
        <f>ROUND(P216*H216,3)</f>
        <v>0</v>
      </c>
      <c r="L216" s="301"/>
      <c r="M216" s="302"/>
      <c r="N216" s="303" t="s">
        <v>1</v>
      </c>
      <c r="O216" s="255" t="s">
        <v>41</v>
      </c>
      <c r="P216" s="256">
        <f>I216+J216</f>
        <v>0</v>
      </c>
      <c r="Q216" s="256">
        <f>ROUND(I216*H216,3)</f>
        <v>0</v>
      </c>
      <c r="R216" s="256">
        <f>ROUND(J216*H216,3)</f>
        <v>0</v>
      </c>
      <c r="S216" s="97"/>
      <c r="T216" s="257">
        <f>S216*H216</f>
        <v>0</v>
      </c>
      <c r="U216" s="257">
        <v>0</v>
      </c>
      <c r="V216" s="257">
        <f>U216*H216</f>
        <v>0</v>
      </c>
      <c r="W216" s="257">
        <v>0</v>
      </c>
      <c r="X216" s="258">
        <f>W216*H216</f>
        <v>0</v>
      </c>
      <c r="Y216" s="38"/>
      <c r="Z216" s="38"/>
      <c r="AA216" s="38"/>
      <c r="AB216" s="38"/>
      <c r="AC216" s="38"/>
      <c r="AD216" s="38"/>
      <c r="AE216" s="38"/>
      <c r="AR216" s="259" t="s">
        <v>247</v>
      </c>
      <c r="AT216" s="259" t="s">
        <v>466</v>
      </c>
      <c r="AU216" s="259" t="s">
        <v>137</v>
      </c>
      <c r="AY216" s="17" t="s">
        <v>163</v>
      </c>
      <c r="BE216" s="260">
        <f>IF(O216="základná",K216,0)</f>
        <v>0</v>
      </c>
      <c r="BF216" s="260">
        <f>IF(O216="znížená",K216,0)</f>
        <v>0</v>
      </c>
      <c r="BG216" s="260">
        <f>IF(O216="zákl. prenesená",K216,0)</f>
        <v>0</v>
      </c>
      <c r="BH216" s="260">
        <f>IF(O216="zníž. prenesená",K216,0)</f>
        <v>0</v>
      </c>
      <c r="BI216" s="260">
        <f>IF(O216="nulová",K216,0)</f>
        <v>0</v>
      </c>
      <c r="BJ216" s="17" t="s">
        <v>137</v>
      </c>
      <c r="BK216" s="261">
        <f>ROUND(P216*H216,3)</f>
        <v>0</v>
      </c>
      <c r="BL216" s="17" t="s">
        <v>206</v>
      </c>
      <c r="BM216" s="259" t="s">
        <v>542</v>
      </c>
    </row>
    <row r="217" s="2" customFormat="1" ht="16.5" customHeight="1">
      <c r="A217" s="38"/>
      <c r="B217" s="39"/>
      <c r="C217" s="295" t="s">
        <v>77</v>
      </c>
      <c r="D217" s="295" t="s">
        <v>466</v>
      </c>
      <c r="E217" s="296" t="s">
        <v>1612</v>
      </c>
      <c r="F217" s="297" t="s">
        <v>1613</v>
      </c>
      <c r="G217" s="298" t="s">
        <v>234</v>
      </c>
      <c r="H217" s="299">
        <v>4</v>
      </c>
      <c r="I217" s="300"/>
      <c r="J217" s="301"/>
      <c r="K217" s="299">
        <f>ROUND(P217*H217,3)</f>
        <v>0</v>
      </c>
      <c r="L217" s="301"/>
      <c r="M217" s="302"/>
      <c r="N217" s="303" t="s">
        <v>1</v>
      </c>
      <c r="O217" s="255" t="s">
        <v>41</v>
      </c>
      <c r="P217" s="256">
        <f>I217+J217</f>
        <v>0</v>
      </c>
      <c r="Q217" s="256">
        <f>ROUND(I217*H217,3)</f>
        <v>0</v>
      </c>
      <c r="R217" s="256">
        <f>ROUND(J217*H217,3)</f>
        <v>0</v>
      </c>
      <c r="S217" s="97"/>
      <c r="T217" s="257">
        <f>S217*H217</f>
        <v>0</v>
      </c>
      <c r="U217" s="257">
        <v>0</v>
      </c>
      <c r="V217" s="257">
        <f>U217*H217</f>
        <v>0</v>
      </c>
      <c r="W217" s="257">
        <v>0</v>
      </c>
      <c r="X217" s="258">
        <f>W217*H217</f>
        <v>0</v>
      </c>
      <c r="Y217" s="38"/>
      <c r="Z217" s="38"/>
      <c r="AA217" s="38"/>
      <c r="AB217" s="38"/>
      <c r="AC217" s="38"/>
      <c r="AD217" s="38"/>
      <c r="AE217" s="38"/>
      <c r="AR217" s="259" t="s">
        <v>247</v>
      </c>
      <c r="AT217" s="259" t="s">
        <v>466</v>
      </c>
      <c r="AU217" s="259" t="s">
        <v>137</v>
      </c>
      <c r="AY217" s="17" t="s">
        <v>163</v>
      </c>
      <c r="BE217" s="260">
        <f>IF(O217="základná",K217,0)</f>
        <v>0</v>
      </c>
      <c r="BF217" s="260">
        <f>IF(O217="znížená",K217,0)</f>
        <v>0</v>
      </c>
      <c r="BG217" s="260">
        <f>IF(O217="zákl. prenesená",K217,0)</f>
        <v>0</v>
      </c>
      <c r="BH217" s="260">
        <f>IF(O217="zníž. prenesená",K217,0)</f>
        <v>0</v>
      </c>
      <c r="BI217" s="260">
        <f>IF(O217="nulová",K217,0)</f>
        <v>0</v>
      </c>
      <c r="BJ217" s="17" t="s">
        <v>137</v>
      </c>
      <c r="BK217" s="261">
        <f>ROUND(P217*H217,3)</f>
        <v>0</v>
      </c>
      <c r="BL217" s="17" t="s">
        <v>206</v>
      </c>
      <c r="BM217" s="259" t="s">
        <v>546</v>
      </c>
    </row>
    <row r="218" s="2" customFormat="1" ht="16.5" customHeight="1">
      <c r="A218" s="38"/>
      <c r="B218" s="39"/>
      <c r="C218" s="295" t="s">
        <v>77</v>
      </c>
      <c r="D218" s="295" t="s">
        <v>466</v>
      </c>
      <c r="E218" s="296" t="s">
        <v>1614</v>
      </c>
      <c r="F218" s="297" t="s">
        <v>1615</v>
      </c>
      <c r="G218" s="298" t="s">
        <v>234</v>
      </c>
      <c r="H218" s="299">
        <v>2</v>
      </c>
      <c r="I218" s="300"/>
      <c r="J218" s="301"/>
      <c r="K218" s="299">
        <f>ROUND(P218*H218,3)</f>
        <v>0</v>
      </c>
      <c r="L218" s="301"/>
      <c r="M218" s="302"/>
      <c r="N218" s="303" t="s">
        <v>1</v>
      </c>
      <c r="O218" s="255" t="s">
        <v>41</v>
      </c>
      <c r="P218" s="256">
        <f>I218+J218</f>
        <v>0</v>
      </c>
      <c r="Q218" s="256">
        <f>ROUND(I218*H218,3)</f>
        <v>0</v>
      </c>
      <c r="R218" s="256">
        <f>ROUND(J218*H218,3)</f>
        <v>0</v>
      </c>
      <c r="S218" s="97"/>
      <c r="T218" s="257">
        <f>S218*H218</f>
        <v>0</v>
      </c>
      <c r="U218" s="257">
        <v>0</v>
      </c>
      <c r="V218" s="257">
        <f>U218*H218</f>
        <v>0</v>
      </c>
      <c r="W218" s="257">
        <v>0</v>
      </c>
      <c r="X218" s="258">
        <f>W218*H218</f>
        <v>0</v>
      </c>
      <c r="Y218" s="38"/>
      <c r="Z218" s="38"/>
      <c r="AA218" s="38"/>
      <c r="AB218" s="38"/>
      <c r="AC218" s="38"/>
      <c r="AD218" s="38"/>
      <c r="AE218" s="38"/>
      <c r="AR218" s="259" t="s">
        <v>247</v>
      </c>
      <c r="AT218" s="259" t="s">
        <v>466</v>
      </c>
      <c r="AU218" s="259" t="s">
        <v>137</v>
      </c>
      <c r="AY218" s="17" t="s">
        <v>163</v>
      </c>
      <c r="BE218" s="260">
        <f>IF(O218="základná",K218,0)</f>
        <v>0</v>
      </c>
      <c r="BF218" s="260">
        <f>IF(O218="znížená",K218,0)</f>
        <v>0</v>
      </c>
      <c r="BG218" s="260">
        <f>IF(O218="zákl. prenesená",K218,0)</f>
        <v>0</v>
      </c>
      <c r="BH218" s="260">
        <f>IF(O218="zníž. prenesená",K218,0)</f>
        <v>0</v>
      </c>
      <c r="BI218" s="260">
        <f>IF(O218="nulová",K218,0)</f>
        <v>0</v>
      </c>
      <c r="BJ218" s="17" t="s">
        <v>137</v>
      </c>
      <c r="BK218" s="261">
        <f>ROUND(P218*H218,3)</f>
        <v>0</v>
      </c>
      <c r="BL218" s="17" t="s">
        <v>206</v>
      </c>
      <c r="BM218" s="259" t="s">
        <v>551</v>
      </c>
    </row>
    <row r="219" s="2" customFormat="1" ht="16.5" customHeight="1">
      <c r="A219" s="38"/>
      <c r="B219" s="39"/>
      <c r="C219" s="295" t="s">
        <v>77</v>
      </c>
      <c r="D219" s="295" t="s">
        <v>466</v>
      </c>
      <c r="E219" s="296" t="s">
        <v>1616</v>
      </c>
      <c r="F219" s="297" t="s">
        <v>1617</v>
      </c>
      <c r="G219" s="298" t="s">
        <v>234</v>
      </c>
      <c r="H219" s="299">
        <v>2</v>
      </c>
      <c r="I219" s="300"/>
      <c r="J219" s="301"/>
      <c r="K219" s="299">
        <f>ROUND(P219*H219,3)</f>
        <v>0</v>
      </c>
      <c r="L219" s="301"/>
      <c r="M219" s="302"/>
      <c r="N219" s="303" t="s">
        <v>1</v>
      </c>
      <c r="O219" s="255" t="s">
        <v>41</v>
      </c>
      <c r="P219" s="256">
        <f>I219+J219</f>
        <v>0</v>
      </c>
      <c r="Q219" s="256">
        <f>ROUND(I219*H219,3)</f>
        <v>0</v>
      </c>
      <c r="R219" s="256">
        <f>ROUND(J219*H219,3)</f>
        <v>0</v>
      </c>
      <c r="S219" s="97"/>
      <c r="T219" s="257">
        <f>S219*H219</f>
        <v>0</v>
      </c>
      <c r="U219" s="257">
        <v>0</v>
      </c>
      <c r="V219" s="257">
        <f>U219*H219</f>
        <v>0</v>
      </c>
      <c r="W219" s="257">
        <v>0</v>
      </c>
      <c r="X219" s="258">
        <f>W219*H219</f>
        <v>0</v>
      </c>
      <c r="Y219" s="38"/>
      <c r="Z219" s="38"/>
      <c r="AA219" s="38"/>
      <c r="AB219" s="38"/>
      <c r="AC219" s="38"/>
      <c r="AD219" s="38"/>
      <c r="AE219" s="38"/>
      <c r="AR219" s="259" t="s">
        <v>247</v>
      </c>
      <c r="AT219" s="259" t="s">
        <v>466</v>
      </c>
      <c r="AU219" s="259" t="s">
        <v>137</v>
      </c>
      <c r="AY219" s="17" t="s">
        <v>163</v>
      </c>
      <c r="BE219" s="260">
        <f>IF(O219="základná",K219,0)</f>
        <v>0</v>
      </c>
      <c r="BF219" s="260">
        <f>IF(O219="znížená",K219,0)</f>
        <v>0</v>
      </c>
      <c r="BG219" s="260">
        <f>IF(O219="zákl. prenesená",K219,0)</f>
        <v>0</v>
      </c>
      <c r="BH219" s="260">
        <f>IF(O219="zníž. prenesená",K219,0)</f>
        <v>0</v>
      </c>
      <c r="BI219" s="260">
        <f>IF(O219="nulová",K219,0)</f>
        <v>0</v>
      </c>
      <c r="BJ219" s="17" t="s">
        <v>137</v>
      </c>
      <c r="BK219" s="261">
        <f>ROUND(P219*H219,3)</f>
        <v>0</v>
      </c>
      <c r="BL219" s="17" t="s">
        <v>206</v>
      </c>
      <c r="BM219" s="259" t="s">
        <v>573</v>
      </c>
    </row>
    <row r="220" s="2" customFormat="1" ht="16.5" customHeight="1">
      <c r="A220" s="38"/>
      <c r="B220" s="39"/>
      <c r="C220" s="247" t="s">
        <v>77</v>
      </c>
      <c r="D220" s="247" t="s">
        <v>165</v>
      </c>
      <c r="E220" s="248" t="s">
        <v>1618</v>
      </c>
      <c r="F220" s="249" t="s">
        <v>1619</v>
      </c>
      <c r="G220" s="250" t="s">
        <v>234</v>
      </c>
      <c r="H220" s="251">
        <v>2</v>
      </c>
      <c r="I220" s="252"/>
      <c r="J220" s="252"/>
      <c r="K220" s="251">
        <f>ROUND(P220*H220,3)</f>
        <v>0</v>
      </c>
      <c r="L220" s="253"/>
      <c r="M220" s="44"/>
      <c r="N220" s="254" t="s">
        <v>1</v>
      </c>
      <c r="O220" s="255" t="s">
        <v>41</v>
      </c>
      <c r="P220" s="256">
        <f>I220+J220</f>
        <v>0</v>
      </c>
      <c r="Q220" s="256">
        <f>ROUND(I220*H220,3)</f>
        <v>0</v>
      </c>
      <c r="R220" s="256">
        <f>ROUND(J220*H220,3)</f>
        <v>0</v>
      </c>
      <c r="S220" s="97"/>
      <c r="T220" s="257">
        <f>S220*H220</f>
        <v>0</v>
      </c>
      <c r="U220" s="257">
        <v>0</v>
      </c>
      <c r="V220" s="257">
        <f>U220*H220</f>
        <v>0</v>
      </c>
      <c r="W220" s="257">
        <v>0</v>
      </c>
      <c r="X220" s="258">
        <f>W220*H220</f>
        <v>0</v>
      </c>
      <c r="Y220" s="38"/>
      <c r="Z220" s="38"/>
      <c r="AA220" s="38"/>
      <c r="AB220" s="38"/>
      <c r="AC220" s="38"/>
      <c r="AD220" s="38"/>
      <c r="AE220" s="38"/>
      <c r="AR220" s="259" t="s">
        <v>206</v>
      </c>
      <c r="AT220" s="259" t="s">
        <v>165</v>
      </c>
      <c r="AU220" s="259" t="s">
        <v>137</v>
      </c>
      <c r="AY220" s="17" t="s">
        <v>163</v>
      </c>
      <c r="BE220" s="260">
        <f>IF(O220="základná",K220,0)</f>
        <v>0</v>
      </c>
      <c r="BF220" s="260">
        <f>IF(O220="znížená",K220,0)</f>
        <v>0</v>
      </c>
      <c r="BG220" s="260">
        <f>IF(O220="zákl. prenesená",K220,0)</f>
        <v>0</v>
      </c>
      <c r="BH220" s="260">
        <f>IF(O220="zníž. prenesená",K220,0)</f>
        <v>0</v>
      </c>
      <c r="BI220" s="260">
        <f>IF(O220="nulová",K220,0)</f>
        <v>0</v>
      </c>
      <c r="BJ220" s="17" t="s">
        <v>137</v>
      </c>
      <c r="BK220" s="261">
        <f>ROUND(P220*H220,3)</f>
        <v>0</v>
      </c>
      <c r="BL220" s="17" t="s">
        <v>206</v>
      </c>
      <c r="BM220" s="259" t="s">
        <v>578</v>
      </c>
    </row>
    <row r="221" s="2" customFormat="1" ht="16.5" customHeight="1">
      <c r="A221" s="38"/>
      <c r="B221" s="39"/>
      <c r="C221" s="295" t="s">
        <v>77</v>
      </c>
      <c r="D221" s="295" t="s">
        <v>466</v>
      </c>
      <c r="E221" s="296" t="s">
        <v>1620</v>
      </c>
      <c r="F221" s="297" t="s">
        <v>1621</v>
      </c>
      <c r="G221" s="298" t="s">
        <v>234</v>
      </c>
      <c r="H221" s="299">
        <v>1</v>
      </c>
      <c r="I221" s="300"/>
      <c r="J221" s="301"/>
      <c r="K221" s="299">
        <f>ROUND(P221*H221,3)</f>
        <v>0</v>
      </c>
      <c r="L221" s="301"/>
      <c r="M221" s="302"/>
      <c r="N221" s="303" t="s">
        <v>1</v>
      </c>
      <c r="O221" s="255" t="s">
        <v>41</v>
      </c>
      <c r="P221" s="256">
        <f>I221+J221</f>
        <v>0</v>
      </c>
      <c r="Q221" s="256">
        <f>ROUND(I221*H221,3)</f>
        <v>0</v>
      </c>
      <c r="R221" s="256">
        <f>ROUND(J221*H221,3)</f>
        <v>0</v>
      </c>
      <c r="S221" s="97"/>
      <c r="T221" s="257">
        <f>S221*H221</f>
        <v>0</v>
      </c>
      <c r="U221" s="257">
        <v>0</v>
      </c>
      <c r="V221" s="257">
        <f>U221*H221</f>
        <v>0</v>
      </c>
      <c r="W221" s="257">
        <v>0</v>
      </c>
      <c r="X221" s="258">
        <f>W221*H221</f>
        <v>0</v>
      </c>
      <c r="Y221" s="38"/>
      <c r="Z221" s="38"/>
      <c r="AA221" s="38"/>
      <c r="AB221" s="38"/>
      <c r="AC221" s="38"/>
      <c r="AD221" s="38"/>
      <c r="AE221" s="38"/>
      <c r="AR221" s="259" t="s">
        <v>247</v>
      </c>
      <c r="AT221" s="259" t="s">
        <v>466</v>
      </c>
      <c r="AU221" s="259" t="s">
        <v>137</v>
      </c>
      <c r="AY221" s="17" t="s">
        <v>163</v>
      </c>
      <c r="BE221" s="260">
        <f>IF(O221="základná",K221,0)</f>
        <v>0</v>
      </c>
      <c r="BF221" s="260">
        <f>IF(O221="znížená",K221,0)</f>
        <v>0</v>
      </c>
      <c r="BG221" s="260">
        <f>IF(O221="zákl. prenesená",K221,0)</f>
        <v>0</v>
      </c>
      <c r="BH221" s="260">
        <f>IF(O221="zníž. prenesená",K221,0)</f>
        <v>0</v>
      </c>
      <c r="BI221" s="260">
        <f>IF(O221="nulová",K221,0)</f>
        <v>0</v>
      </c>
      <c r="BJ221" s="17" t="s">
        <v>137</v>
      </c>
      <c r="BK221" s="261">
        <f>ROUND(P221*H221,3)</f>
        <v>0</v>
      </c>
      <c r="BL221" s="17" t="s">
        <v>206</v>
      </c>
      <c r="BM221" s="259" t="s">
        <v>583</v>
      </c>
    </row>
    <row r="222" s="2" customFormat="1" ht="16.5" customHeight="1">
      <c r="A222" s="38"/>
      <c r="B222" s="39"/>
      <c r="C222" s="295" t="s">
        <v>77</v>
      </c>
      <c r="D222" s="295" t="s">
        <v>466</v>
      </c>
      <c r="E222" s="296" t="s">
        <v>1622</v>
      </c>
      <c r="F222" s="297" t="s">
        <v>1623</v>
      </c>
      <c r="G222" s="298" t="s">
        <v>234</v>
      </c>
      <c r="H222" s="299">
        <v>1</v>
      </c>
      <c r="I222" s="300"/>
      <c r="J222" s="301"/>
      <c r="K222" s="299">
        <f>ROUND(P222*H222,3)</f>
        <v>0</v>
      </c>
      <c r="L222" s="301"/>
      <c r="M222" s="302"/>
      <c r="N222" s="303" t="s">
        <v>1</v>
      </c>
      <c r="O222" s="255" t="s">
        <v>41</v>
      </c>
      <c r="P222" s="256">
        <f>I222+J222</f>
        <v>0</v>
      </c>
      <c r="Q222" s="256">
        <f>ROUND(I222*H222,3)</f>
        <v>0</v>
      </c>
      <c r="R222" s="256">
        <f>ROUND(J222*H222,3)</f>
        <v>0</v>
      </c>
      <c r="S222" s="97"/>
      <c r="T222" s="257">
        <f>S222*H222</f>
        <v>0</v>
      </c>
      <c r="U222" s="257">
        <v>0</v>
      </c>
      <c r="V222" s="257">
        <f>U222*H222</f>
        <v>0</v>
      </c>
      <c r="W222" s="257">
        <v>0</v>
      </c>
      <c r="X222" s="258">
        <f>W222*H222</f>
        <v>0</v>
      </c>
      <c r="Y222" s="38"/>
      <c r="Z222" s="38"/>
      <c r="AA222" s="38"/>
      <c r="AB222" s="38"/>
      <c r="AC222" s="38"/>
      <c r="AD222" s="38"/>
      <c r="AE222" s="38"/>
      <c r="AR222" s="259" t="s">
        <v>247</v>
      </c>
      <c r="AT222" s="259" t="s">
        <v>466</v>
      </c>
      <c r="AU222" s="259" t="s">
        <v>137</v>
      </c>
      <c r="AY222" s="17" t="s">
        <v>163</v>
      </c>
      <c r="BE222" s="260">
        <f>IF(O222="základná",K222,0)</f>
        <v>0</v>
      </c>
      <c r="BF222" s="260">
        <f>IF(O222="znížená",K222,0)</f>
        <v>0</v>
      </c>
      <c r="BG222" s="260">
        <f>IF(O222="zákl. prenesená",K222,0)</f>
        <v>0</v>
      </c>
      <c r="BH222" s="260">
        <f>IF(O222="zníž. prenesená",K222,0)</f>
        <v>0</v>
      </c>
      <c r="BI222" s="260">
        <f>IF(O222="nulová",K222,0)</f>
        <v>0</v>
      </c>
      <c r="BJ222" s="17" t="s">
        <v>137</v>
      </c>
      <c r="BK222" s="261">
        <f>ROUND(P222*H222,3)</f>
        <v>0</v>
      </c>
      <c r="BL222" s="17" t="s">
        <v>206</v>
      </c>
      <c r="BM222" s="259" t="s">
        <v>587</v>
      </c>
    </row>
    <row r="223" s="12" customFormat="1" ht="22.8" customHeight="1">
      <c r="A223" s="12"/>
      <c r="B223" s="230"/>
      <c r="C223" s="231"/>
      <c r="D223" s="232" t="s">
        <v>76</v>
      </c>
      <c r="E223" s="245" t="s">
        <v>1624</v>
      </c>
      <c r="F223" s="245" t="s">
        <v>1625</v>
      </c>
      <c r="G223" s="231"/>
      <c r="H223" s="231"/>
      <c r="I223" s="234"/>
      <c r="J223" s="234"/>
      <c r="K223" s="246">
        <f>BK223</f>
        <v>0</v>
      </c>
      <c r="L223" s="231"/>
      <c r="M223" s="236"/>
      <c r="N223" s="237"/>
      <c r="O223" s="238"/>
      <c r="P223" s="238"/>
      <c r="Q223" s="239">
        <f>SUM(Q224:Q231)</f>
        <v>0</v>
      </c>
      <c r="R223" s="239">
        <f>SUM(R224:R231)</f>
        <v>0</v>
      </c>
      <c r="S223" s="238"/>
      <c r="T223" s="240">
        <f>SUM(T224:T231)</f>
        <v>0</v>
      </c>
      <c r="U223" s="238"/>
      <c r="V223" s="240">
        <f>SUM(V224:V231)</f>
        <v>0</v>
      </c>
      <c r="W223" s="238"/>
      <c r="X223" s="241">
        <f>SUM(X224:X231)</f>
        <v>0</v>
      </c>
      <c r="Y223" s="12"/>
      <c r="Z223" s="12"/>
      <c r="AA223" s="12"/>
      <c r="AB223" s="12"/>
      <c r="AC223" s="12"/>
      <c r="AD223" s="12"/>
      <c r="AE223" s="12"/>
      <c r="AR223" s="242" t="s">
        <v>137</v>
      </c>
      <c r="AT223" s="243" t="s">
        <v>76</v>
      </c>
      <c r="AU223" s="243" t="s">
        <v>85</v>
      </c>
      <c r="AY223" s="242" t="s">
        <v>163</v>
      </c>
      <c r="BK223" s="244">
        <f>SUM(BK224:BK231)</f>
        <v>0</v>
      </c>
    </row>
    <row r="224" s="2" customFormat="1" ht="24.15" customHeight="1">
      <c r="A224" s="38"/>
      <c r="B224" s="39"/>
      <c r="C224" s="247" t="s">
        <v>77</v>
      </c>
      <c r="D224" s="247" t="s">
        <v>165</v>
      </c>
      <c r="E224" s="248" t="s">
        <v>1626</v>
      </c>
      <c r="F224" s="249" t="s">
        <v>1627</v>
      </c>
      <c r="G224" s="250" t="s">
        <v>234</v>
      </c>
      <c r="H224" s="251">
        <v>14</v>
      </c>
      <c r="I224" s="252"/>
      <c r="J224" s="252"/>
      <c r="K224" s="251">
        <f>ROUND(P224*H224,3)</f>
        <v>0</v>
      </c>
      <c r="L224" s="253"/>
      <c r="M224" s="44"/>
      <c r="N224" s="254" t="s">
        <v>1</v>
      </c>
      <c r="O224" s="255" t="s">
        <v>41</v>
      </c>
      <c r="P224" s="256">
        <f>I224+J224</f>
        <v>0</v>
      </c>
      <c r="Q224" s="256">
        <f>ROUND(I224*H224,3)</f>
        <v>0</v>
      </c>
      <c r="R224" s="256">
        <f>ROUND(J224*H224,3)</f>
        <v>0</v>
      </c>
      <c r="S224" s="97"/>
      <c r="T224" s="257">
        <f>S224*H224</f>
        <v>0</v>
      </c>
      <c r="U224" s="257">
        <v>0</v>
      </c>
      <c r="V224" s="257">
        <f>U224*H224</f>
        <v>0</v>
      </c>
      <c r="W224" s="257">
        <v>0</v>
      </c>
      <c r="X224" s="258">
        <f>W224*H224</f>
        <v>0</v>
      </c>
      <c r="Y224" s="38"/>
      <c r="Z224" s="38"/>
      <c r="AA224" s="38"/>
      <c r="AB224" s="38"/>
      <c r="AC224" s="38"/>
      <c r="AD224" s="38"/>
      <c r="AE224" s="38"/>
      <c r="AR224" s="259" t="s">
        <v>206</v>
      </c>
      <c r="AT224" s="259" t="s">
        <v>165</v>
      </c>
      <c r="AU224" s="259" t="s">
        <v>137</v>
      </c>
      <c r="AY224" s="17" t="s">
        <v>163</v>
      </c>
      <c r="BE224" s="260">
        <f>IF(O224="základná",K224,0)</f>
        <v>0</v>
      </c>
      <c r="BF224" s="260">
        <f>IF(O224="znížená",K224,0)</f>
        <v>0</v>
      </c>
      <c r="BG224" s="260">
        <f>IF(O224="zákl. prenesená",K224,0)</f>
        <v>0</v>
      </c>
      <c r="BH224" s="260">
        <f>IF(O224="zníž. prenesená",K224,0)</f>
        <v>0</v>
      </c>
      <c r="BI224" s="260">
        <f>IF(O224="nulová",K224,0)</f>
        <v>0</v>
      </c>
      <c r="BJ224" s="17" t="s">
        <v>137</v>
      </c>
      <c r="BK224" s="261">
        <f>ROUND(P224*H224,3)</f>
        <v>0</v>
      </c>
      <c r="BL224" s="17" t="s">
        <v>206</v>
      </c>
      <c r="BM224" s="259" t="s">
        <v>591</v>
      </c>
    </row>
    <row r="225" s="2" customFormat="1" ht="37.8" customHeight="1">
      <c r="A225" s="38"/>
      <c r="B225" s="39"/>
      <c r="C225" s="295" t="s">
        <v>77</v>
      </c>
      <c r="D225" s="295" t="s">
        <v>466</v>
      </c>
      <c r="E225" s="296" t="s">
        <v>1628</v>
      </c>
      <c r="F225" s="297" t="s">
        <v>1629</v>
      </c>
      <c r="G225" s="298" t="s">
        <v>234</v>
      </c>
      <c r="H225" s="299">
        <v>14</v>
      </c>
      <c r="I225" s="300"/>
      <c r="J225" s="301"/>
      <c r="K225" s="299">
        <f>ROUND(P225*H225,3)</f>
        <v>0</v>
      </c>
      <c r="L225" s="301"/>
      <c r="M225" s="302"/>
      <c r="N225" s="303" t="s">
        <v>1</v>
      </c>
      <c r="O225" s="255" t="s">
        <v>41</v>
      </c>
      <c r="P225" s="256">
        <f>I225+J225</f>
        <v>0</v>
      </c>
      <c r="Q225" s="256">
        <f>ROUND(I225*H225,3)</f>
        <v>0</v>
      </c>
      <c r="R225" s="256">
        <f>ROUND(J225*H225,3)</f>
        <v>0</v>
      </c>
      <c r="S225" s="97"/>
      <c r="T225" s="257">
        <f>S225*H225</f>
        <v>0</v>
      </c>
      <c r="U225" s="257">
        <v>0</v>
      </c>
      <c r="V225" s="257">
        <f>U225*H225</f>
        <v>0</v>
      </c>
      <c r="W225" s="257">
        <v>0</v>
      </c>
      <c r="X225" s="258">
        <f>W225*H225</f>
        <v>0</v>
      </c>
      <c r="Y225" s="38"/>
      <c r="Z225" s="38"/>
      <c r="AA225" s="38"/>
      <c r="AB225" s="38"/>
      <c r="AC225" s="38"/>
      <c r="AD225" s="38"/>
      <c r="AE225" s="38"/>
      <c r="AR225" s="259" t="s">
        <v>247</v>
      </c>
      <c r="AT225" s="259" t="s">
        <v>466</v>
      </c>
      <c r="AU225" s="259" t="s">
        <v>137</v>
      </c>
      <c r="AY225" s="17" t="s">
        <v>163</v>
      </c>
      <c r="BE225" s="260">
        <f>IF(O225="základná",K225,0)</f>
        <v>0</v>
      </c>
      <c r="BF225" s="260">
        <f>IF(O225="znížená",K225,0)</f>
        <v>0</v>
      </c>
      <c r="BG225" s="260">
        <f>IF(O225="zákl. prenesená",K225,0)</f>
        <v>0</v>
      </c>
      <c r="BH225" s="260">
        <f>IF(O225="zníž. prenesená",K225,0)</f>
        <v>0</v>
      </c>
      <c r="BI225" s="260">
        <f>IF(O225="nulová",K225,0)</f>
        <v>0</v>
      </c>
      <c r="BJ225" s="17" t="s">
        <v>137</v>
      </c>
      <c r="BK225" s="261">
        <f>ROUND(P225*H225,3)</f>
        <v>0</v>
      </c>
      <c r="BL225" s="17" t="s">
        <v>206</v>
      </c>
      <c r="BM225" s="259" t="s">
        <v>596</v>
      </c>
    </row>
    <row r="226" s="2" customFormat="1" ht="33" customHeight="1">
      <c r="A226" s="38"/>
      <c r="B226" s="39"/>
      <c r="C226" s="247" t="s">
        <v>77</v>
      </c>
      <c r="D226" s="247" t="s">
        <v>165</v>
      </c>
      <c r="E226" s="248" t="s">
        <v>1630</v>
      </c>
      <c r="F226" s="249" t="s">
        <v>1631</v>
      </c>
      <c r="G226" s="250" t="s">
        <v>234</v>
      </c>
      <c r="H226" s="251">
        <v>31</v>
      </c>
      <c r="I226" s="252"/>
      <c r="J226" s="252"/>
      <c r="K226" s="251">
        <f>ROUND(P226*H226,3)</f>
        <v>0</v>
      </c>
      <c r="L226" s="253"/>
      <c r="M226" s="44"/>
      <c r="N226" s="254" t="s">
        <v>1</v>
      </c>
      <c r="O226" s="255" t="s">
        <v>41</v>
      </c>
      <c r="P226" s="256">
        <f>I226+J226</f>
        <v>0</v>
      </c>
      <c r="Q226" s="256">
        <f>ROUND(I226*H226,3)</f>
        <v>0</v>
      </c>
      <c r="R226" s="256">
        <f>ROUND(J226*H226,3)</f>
        <v>0</v>
      </c>
      <c r="S226" s="97"/>
      <c r="T226" s="257">
        <f>S226*H226</f>
        <v>0</v>
      </c>
      <c r="U226" s="257">
        <v>0</v>
      </c>
      <c r="V226" s="257">
        <f>U226*H226</f>
        <v>0</v>
      </c>
      <c r="W226" s="257">
        <v>0</v>
      </c>
      <c r="X226" s="258">
        <f>W226*H226</f>
        <v>0</v>
      </c>
      <c r="Y226" s="38"/>
      <c r="Z226" s="38"/>
      <c r="AA226" s="38"/>
      <c r="AB226" s="38"/>
      <c r="AC226" s="38"/>
      <c r="AD226" s="38"/>
      <c r="AE226" s="38"/>
      <c r="AR226" s="259" t="s">
        <v>206</v>
      </c>
      <c r="AT226" s="259" t="s">
        <v>165</v>
      </c>
      <c r="AU226" s="259" t="s">
        <v>137</v>
      </c>
      <c r="AY226" s="17" t="s">
        <v>163</v>
      </c>
      <c r="BE226" s="260">
        <f>IF(O226="základná",K226,0)</f>
        <v>0</v>
      </c>
      <c r="BF226" s="260">
        <f>IF(O226="znížená",K226,0)</f>
        <v>0</v>
      </c>
      <c r="BG226" s="260">
        <f>IF(O226="zákl. prenesená",K226,0)</f>
        <v>0</v>
      </c>
      <c r="BH226" s="260">
        <f>IF(O226="zníž. prenesená",K226,0)</f>
        <v>0</v>
      </c>
      <c r="BI226" s="260">
        <f>IF(O226="nulová",K226,0)</f>
        <v>0</v>
      </c>
      <c r="BJ226" s="17" t="s">
        <v>137</v>
      </c>
      <c r="BK226" s="261">
        <f>ROUND(P226*H226,3)</f>
        <v>0</v>
      </c>
      <c r="BL226" s="17" t="s">
        <v>206</v>
      </c>
      <c r="BM226" s="259" t="s">
        <v>600</v>
      </c>
    </row>
    <row r="227" s="2" customFormat="1" ht="37.8" customHeight="1">
      <c r="A227" s="38"/>
      <c r="B227" s="39"/>
      <c r="C227" s="295" t="s">
        <v>77</v>
      </c>
      <c r="D227" s="295" t="s">
        <v>466</v>
      </c>
      <c r="E227" s="296" t="s">
        <v>1632</v>
      </c>
      <c r="F227" s="297" t="s">
        <v>1633</v>
      </c>
      <c r="G227" s="298" t="s">
        <v>234</v>
      </c>
      <c r="H227" s="299">
        <v>31</v>
      </c>
      <c r="I227" s="300"/>
      <c r="J227" s="301"/>
      <c r="K227" s="299">
        <f>ROUND(P227*H227,3)</f>
        <v>0</v>
      </c>
      <c r="L227" s="301"/>
      <c r="M227" s="302"/>
      <c r="N227" s="303" t="s">
        <v>1</v>
      </c>
      <c r="O227" s="255" t="s">
        <v>41</v>
      </c>
      <c r="P227" s="256">
        <f>I227+J227</f>
        <v>0</v>
      </c>
      <c r="Q227" s="256">
        <f>ROUND(I227*H227,3)</f>
        <v>0</v>
      </c>
      <c r="R227" s="256">
        <f>ROUND(J227*H227,3)</f>
        <v>0</v>
      </c>
      <c r="S227" s="97"/>
      <c r="T227" s="257">
        <f>S227*H227</f>
        <v>0</v>
      </c>
      <c r="U227" s="257">
        <v>0</v>
      </c>
      <c r="V227" s="257">
        <f>U227*H227</f>
        <v>0</v>
      </c>
      <c r="W227" s="257">
        <v>0</v>
      </c>
      <c r="X227" s="258">
        <f>W227*H227</f>
        <v>0</v>
      </c>
      <c r="Y227" s="38"/>
      <c r="Z227" s="38"/>
      <c r="AA227" s="38"/>
      <c r="AB227" s="38"/>
      <c r="AC227" s="38"/>
      <c r="AD227" s="38"/>
      <c r="AE227" s="38"/>
      <c r="AR227" s="259" t="s">
        <v>247</v>
      </c>
      <c r="AT227" s="259" t="s">
        <v>466</v>
      </c>
      <c r="AU227" s="259" t="s">
        <v>137</v>
      </c>
      <c r="AY227" s="17" t="s">
        <v>163</v>
      </c>
      <c r="BE227" s="260">
        <f>IF(O227="základná",K227,0)</f>
        <v>0</v>
      </c>
      <c r="BF227" s="260">
        <f>IF(O227="znížená",K227,0)</f>
        <v>0</v>
      </c>
      <c r="BG227" s="260">
        <f>IF(O227="zákl. prenesená",K227,0)</f>
        <v>0</v>
      </c>
      <c r="BH227" s="260">
        <f>IF(O227="zníž. prenesená",K227,0)</f>
        <v>0</v>
      </c>
      <c r="BI227" s="260">
        <f>IF(O227="nulová",K227,0)</f>
        <v>0</v>
      </c>
      <c r="BJ227" s="17" t="s">
        <v>137</v>
      </c>
      <c r="BK227" s="261">
        <f>ROUND(P227*H227,3)</f>
        <v>0</v>
      </c>
      <c r="BL227" s="17" t="s">
        <v>206</v>
      </c>
      <c r="BM227" s="259" t="s">
        <v>605</v>
      </c>
    </row>
    <row r="228" s="2" customFormat="1" ht="24.15" customHeight="1">
      <c r="A228" s="38"/>
      <c r="B228" s="39"/>
      <c r="C228" s="247" t="s">
        <v>77</v>
      </c>
      <c r="D228" s="247" t="s">
        <v>165</v>
      </c>
      <c r="E228" s="248" t="s">
        <v>1634</v>
      </c>
      <c r="F228" s="249" t="s">
        <v>1635</v>
      </c>
      <c r="G228" s="250" t="s">
        <v>234</v>
      </c>
      <c r="H228" s="251">
        <v>10</v>
      </c>
      <c r="I228" s="252"/>
      <c r="J228" s="252"/>
      <c r="K228" s="251">
        <f>ROUND(P228*H228,3)</f>
        <v>0</v>
      </c>
      <c r="L228" s="253"/>
      <c r="M228" s="44"/>
      <c r="N228" s="254" t="s">
        <v>1</v>
      </c>
      <c r="O228" s="255" t="s">
        <v>41</v>
      </c>
      <c r="P228" s="256">
        <f>I228+J228</f>
        <v>0</v>
      </c>
      <c r="Q228" s="256">
        <f>ROUND(I228*H228,3)</f>
        <v>0</v>
      </c>
      <c r="R228" s="256">
        <f>ROUND(J228*H228,3)</f>
        <v>0</v>
      </c>
      <c r="S228" s="97"/>
      <c r="T228" s="257">
        <f>S228*H228</f>
        <v>0</v>
      </c>
      <c r="U228" s="257">
        <v>0</v>
      </c>
      <c r="V228" s="257">
        <f>U228*H228</f>
        <v>0</v>
      </c>
      <c r="W228" s="257">
        <v>0</v>
      </c>
      <c r="X228" s="258">
        <f>W228*H228</f>
        <v>0</v>
      </c>
      <c r="Y228" s="38"/>
      <c r="Z228" s="38"/>
      <c r="AA228" s="38"/>
      <c r="AB228" s="38"/>
      <c r="AC228" s="38"/>
      <c r="AD228" s="38"/>
      <c r="AE228" s="38"/>
      <c r="AR228" s="259" t="s">
        <v>206</v>
      </c>
      <c r="AT228" s="259" t="s">
        <v>165</v>
      </c>
      <c r="AU228" s="259" t="s">
        <v>137</v>
      </c>
      <c r="AY228" s="17" t="s">
        <v>163</v>
      </c>
      <c r="BE228" s="260">
        <f>IF(O228="základná",K228,0)</f>
        <v>0</v>
      </c>
      <c r="BF228" s="260">
        <f>IF(O228="znížená",K228,0)</f>
        <v>0</v>
      </c>
      <c r="BG228" s="260">
        <f>IF(O228="zákl. prenesená",K228,0)</f>
        <v>0</v>
      </c>
      <c r="BH228" s="260">
        <f>IF(O228="zníž. prenesená",K228,0)</f>
        <v>0</v>
      </c>
      <c r="BI228" s="260">
        <f>IF(O228="nulová",K228,0)</f>
        <v>0</v>
      </c>
      <c r="BJ228" s="17" t="s">
        <v>137</v>
      </c>
      <c r="BK228" s="261">
        <f>ROUND(P228*H228,3)</f>
        <v>0</v>
      </c>
      <c r="BL228" s="17" t="s">
        <v>206</v>
      </c>
      <c r="BM228" s="259" t="s">
        <v>608</v>
      </c>
    </row>
    <row r="229" s="2" customFormat="1" ht="24.15" customHeight="1">
      <c r="A229" s="38"/>
      <c r="B229" s="39"/>
      <c r="C229" s="295" t="s">
        <v>77</v>
      </c>
      <c r="D229" s="295" t="s">
        <v>466</v>
      </c>
      <c r="E229" s="296" t="s">
        <v>1636</v>
      </c>
      <c r="F229" s="297" t="s">
        <v>1637</v>
      </c>
      <c r="G229" s="298" t="s">
        <v>234</v>
      </c>
      <c r="H229" s="299">
        <v>10</v>
      </c>
      <c r="I229" s="300"/>
      <c r="J229" s="301"/>
      <c r="K229" s="299">
        <f>ROUND(P229*H229,3)</f>
        <v>0</v>
      </c>
      <c r="L229" s="301"/>
      <c r="M229" s="302"/>
      <c r="N229" s="303" t="s">
        <v>1</v>
      </c>
      <c r="O229" s="255" t="s">
        <v>41</v>
      </c>
      <c r="P229" s="256">
        <f>I229+J229</f>
        <v>0</v>
      </c>
      <c r="Q229" s="256">
        <f>ROUND(I229*H229,3)</f>
        <v>0</v>
      </c>
      <c r="R229" s="256">
        <f>ROUND(J229*H229,3)</f>
        <v>0</v>
      </c>
      <c r="S229" s="97"/>
      <c r="T229" s="257">
        <f>S229*H229</f>
        <v>0</v>
      </c>
      <c r="U229" s="257">
        <v>0</v>
      </c>
      <c r="V229" s="257">
        <f>U229*H229</f>
        <v>0</v>
      </c>
      <c r="W229" s="257">
        <v>0</v>
      </c>
      <c r="X229" s="258">
        <f>W229*H229</f>
        <v>0</v>
      </c>
      <c r="Y229" s="38"/>
      <c r="Z229" s="38"/>
      <c r="AA229" s="38"/>
      <c r="AB229" s="38"/>
      <c r="AC229" s="38"/>
      <c r="AD229" s="38"/>
      <c r="AE229" s="38"/>
      <c r="AR229" s="259" t="s">
        <v>247</v>
      </c>
      <c r="AT229" s="259" t="s">
        <v>466</v>
      </c>
      <c r="AU229" s="259" t="s">
        <v>137</v>
      </c>
      <c r="AY229" s="17" t="s">
        <v>163</v>
      </c>
      <c r="BE229" s="260">
        <f>IF(O229="základná",K229,0)</f>
        <v>0</v>
      </c>
      <c r="BF229" s="260">
        <f>IF(O229="znížená",K229,0)</f>
        <v>0</v>
      </c>
      <c r="BG229" s="260">
        <f>IF(O229="zákl. prenesená",K229,0)</f>
        <v>0</v>
      </c>
      <c r="BH229" s="260">
        <f>IF(O229="zníž. prenesená",K229,0)</f>
        <v>0</v>
      </c>
      <c r="BI229" s="260">
        <f>IF(O229="nulová",K229,0)</f>
        <v>0</v>
      </c>
      <c r="BJ229" s="17" t="s">
        <v>137</v>
      </c>
      <c r="BK229" s="261">
        <f>ROUND(P229*H229,3)</f>
        <v>0</v>
      </c>
      <c r="BL229" s="17" t="s">
        <v>206</v>
      </c>
      <c r="BM229" s="259" t="s">
        <v>612</v>
      </c>
    </row>
    <row r="230" s="2" customFormat="1" ht="33" customHeight="1">
      <c r="A230" s="38"/>
      <c r="B230" s="39"/>
      <c r="C230" s="247" t="s">
        <v>77</v>
      </c>
      <c r="D230" s="247" t="s">
        <v>165</v>
      </c>
      <c r="E230" s="248" t="s">
        <v>1638</v>
      </c>
      <c r="F230" s="249" t="s">
        <v>1639</v>
      </c>
      <c r="G230" s="250" t="s">
        <v>234</v>
      </c>
      <c r="H230" s="251">
        <v>3</v>
      </c>
      <c r="I230" s="252"/>
      <c r="J230" s="252"/>
      <c r="K230" s="251">
        <f>ROUND(P230*H230,3)</f>
        <v>0</v>
      </c>
      <c r="L230" s="253"/>
      <c r="M230" s="44"/>
      <c r="N230" s="254" t="s">
        <v>1</v>
      </c>
      <c r="O230" s="255" t="s">
        <v>41</v>
      </c>
      <c r="P230" s="256">
        <f>I230+J230</f>
        <v>0</v>
      </c>
      <c r="Q230" s="256">
        <f>ROUND(I230*H230,3)</f>
        <v>0</v>
      </c>
      <c r="R230" s="256">
        <f>ROUND(J230*H230,3)</f>
        <v>0</v>
      </c>
      <c r="S230" s="97"/>
      <c r="T230" s="257">
        <f>S230*H230</f>
        <v>0</v>
      </c>
      <c r="U230" s="257">
        <v>0</v>
      </c>
      <c r="V230" s="257">
        <f>U230*H230</f>
        <v>0</v>
      </c>
      <c r="W230" s="257">
        <v>0</v>
      </c>
      <c r="X230" s="258">
        <f>W230*H230</f>
        <v>0</v>
      </c>
      <c r="Y230" s="38"/>
      <c r="Z230" s="38"/>
      <c r="AA230" s="38"/>
      <c r="AB230" s="38"/>
      <c r="AC230" s="38"/>
      <c r="AD230" s="38"/>
      <c r="AE230" s="38"/>
      <c r="AR230" s="259" t="s">
        <v>206</v>
      </c>
      <c r="AT230" s="259" t="s">
        <v>165</v>
      </c>
      <c r="AU230" s="259" t="s">
        <v>137</v>
      </c>
      <c r="AY230" s="17" t="s">
        <v>163</v>
      </c>
      <c r="BE230" s="260">
        <f>IF(O230="základná",K230,0)</f>
        <v>0</v>
      </c>
      <c r="BF230" s="260">
        <f>IF(O230="znížená",K230,0)</f>
        <v>0</v>
      </c>
      <c r="BG230" s="260">
        <f>IF(O230="zákl. prenesená",K230,0)</f>
        <v>0</v>
      </c>
      <c r="BH230" s="260">
        <f>IF(O230="zníž. prenesená",K230,0)</f>
        <v>0</v>
      </c>
      <c r="BI230" s="260">
        <f>IF(O230="nulová",K230,0)</f>
        <v>0</v>
      </c>
      <c r="BJ230" s="17" t="s">
        <v>137</v>
      </c>
      <c r="BK230" s="261">
        <f>ROUND(P230*H230,3)</f>
        <v>0</v>
      </c>
      <c r="BL230" s="17" t="s">
        <v>206</v>
      </c>
      <c r="BM230" s="259" t="s">
        <v>615</v>
      </c>
    </row>
    <row r="231" s="2" customFormat="1" ht="33" customHeight="1">
      <c r="A231" s="38"/>
      <c r="B231" s="39"/>
      <c r="C231" s="295" t="s">
        <v>77</v>
      </c>
      <c r="D231" s="295" t="s">
        <v>466</v>
      </c>
      <c r="E231" s="296" t="s">
        <v>1640</v>
      </c>
      <c r="F231" s="297" t="s">
        <v>1641</v>
      </c>
      <c r="G231" s="298" t="s">
        <v>234</v>
      </c>
      <c r="H231" s="299">
        <v>3</v>
      </c>
      <c r="I231" s="300"/>
      <c r="J231" s="301"/>
      <c r="K231" s="299">
        <f>ROUND(P231*H231,3)</f>
        <v>0</v>
      </c>
      <c r="L231" s="301"/>
      <c r="M231" s="302"/>
      <c r="N231" s="303" t="s">
        <v>1</v>
      </c>
      <c r="O231" s="255" t="s">
        <v>41</v>
      </c>
      <c r="P231" s="256">
        <f>I231+J231</f>
        <v>0</v>
      </c>
      <c r="Q231" s="256">
        <f>ROUND(I231*H231,3)</f>
        <v>0</v>
      </c>
      <c r="R231" s="256">
        <f>ROUND(J231*H231,3)</f>
        <v>0</v>
      </c>
      <c r="S231" s="97"/>
      <c r="T231" s="257">
        <f>S231*H231</f>
        <v>0</v>
      </c>
      <c r="U231" s="257">
        <v>0</v>
      </c>
      <c r="V231" s="257">
        <f>U231*H231</f>
        <v>0</v>
      </c>
      <c r="W231" s="257">
        <v>0</v>
      </c>
      <c r="X231" s="258">
        <f>W231*H231</f>
        <v>0</v>
      </c>
      <c r="Y231" s="38"/>
      <c r="Z231" s="38"/>
      <c r="AA231" s="38"/>
      <c r="AB231" s="38"/>
      <c r="AC231" s="38"/>
      <c r="AD231" s="38"/>
      <c r="AE231" s="38"/>
      <c r="AR231" s="259" t="s">
        <v>247</v>
      </c>
      <c r="AT231" s="259" t="s">
        <v>466</v>
      </c>
      <c r="AU231" s="259" t="s">
        <v>137</v>
      </c>
      <c r="AY231" s="17" t="s">
        <v>163</v>
      </c>
      <c r="BE231" s="260">
        <f>IF(O231="základná",K231,0)</f>
        <v>0</v>
      </c>
      <c r="BF231" s="260">
        <f>IF(O231="znížená",K231,0)</f>
        <v>0</v>
      </c>
      <c r="BG231" s="260">
        <f>IF(O231="zákl. prenesená",K231,0)</f>
        <v>0</v>
      </c>
      <c r="BH231" s="260">
        <f>IF(O231="zníž. prenesená",K231,0)</f>
        <v>0</v>
      </c>
      <c r="BI231" s="260">
        <f>IF(O231="nulová",K231,0)</f>
        <v>0</v>
      </c>
      <c r="BJ231" s="17" t="s">
        <v>137</v>
      </c>
      <c r="BK231" s="261">
        <f>ROUND(P231*H231,3)</f>
        <v>0</v>
      </c>
      <c r="BL231" s="17" t="s">
        <v>206</v>
      </c>
      <c r="BM231" s="259" t="s">
        <v>620</v>
      </c>
    </row>
    <row r="232" s="12" customFormat="1" ht="25.92" customHeight="1">
      <c r="A232" s="12"/>
      <c r="B232" s="230"/>
      <c r="C232" s="231"/>
      <c r="D232" s="232" t="s">
        <v>76</v>
      </c>
      <c r="E232" s="233" t="s">
        <v>466</v>
      </c>
      <c r="F232" s="233" t="s">
        <v>1642</v>
      </c>
      <c r="G232" s="231"/>
      <c r="H232" s="231"/>
      <c r="I232" s="234"/>
      <c r="J232" s="234"/>
      <c r="K232" s="235">
        <f>BK232</f>
        <v>0</v>
      </c>
      <c r="L232" s="231"/>
      <c r="M232" s="236"/>
      <c r="N232" s="237"/>
      <c r="O232" s="238"/>
      <c r="P232" s="238"/>
      <c r="Q232" s="239">
        <f>Q233</f>
        <v>0</v>
      </c>
      <c r="R232" s="239">
        <f>R233</f>
        <v>0</v>
      </c>
      <c r="S232" s="238"/>
      <c r="T232" s="240">
        <f>T233</f>
        <v>0</v>
      </c>
      <c r="U232" s="238"/>
      <c r="V232" s="240">
        <f>V233</f>
        <v>0</v>
      </c>
      <c r="W232" s="238"/>
      <c r="X232" s="241">
        <f>X233</f>
        <v>0</v>
      </c>
      <c r="Y232" s="12"/>
      <c r="Z232" s="12"/>
      <c r="AA232" s="12"/>
      <c r="AB232" s="12"/>
      <c r="AC232" s="12"/>
      <c r="AD232" s="12"/>
      <c r="AE232" s="12"/>
      <c r="AR232" s="242" t="s">
        <v>176</v>
      </c>
      <c r="AT232" s="243" t="s">
        <v>76</v>
      </c>
      <c r="AU232" s="243" t="s">
        <v>77</v>
      </c>
      <c r="AY232" s="242" t="s">
        <v>163</v>
      </c>
      <c r="BK232" s="244">
        <f>BK233</f>
        <v>0</v>
      </c>
    </row>
    <row r="233" s="12" customFormat="1" ht="22.8" customHeight="1">
      <c r="A233" s="12"/>
      <c r="B233" s="230"/>
      <c r="C233" s="231"/>
      <c r="D233" s="232" t="s">
        <v>76</v>
      </c>
      <c r="E233" s="245" t="s">
        <v>1643</v>
      </c>
      <c r="F233" s="245" t="s">
        <v>1644</v>
      </c>
      <c r="G233" s="231"/>
      <c r="H233" s="231"/>
      <c r="I233" s="234"/>
      <c r="J233" s="234"/>
      <c r="K233" s="246">
        <f>BK233</f>
        <v>0</v>
      </c>
      <c r="L233" s="231"/>
      <c r="M233" s="236"/>
      <c r="N233" s="237"/>
      <c r="O233" s="238"/>
      <c r="P233" s="238"/>
      <c r="Q233" s="239">
        <f>SUM(Q234:Q237)</f>
        <v>0</v>
      </c>
      <c r="R233" s="239">
        <f>SUM(R234:R237)</f>
        <v>0</v>
      </c>
      <c r="S233" s="238"/>
      <c r="T233" s="240">
        <f>SUM(T234:T237)</f>
        <v>0</v>
      </c>
      <c r="U233" s="238"/>
      <c r="V233" s="240">
        <f>SUM(V234:V237)</f>
        <v>0</v>
      </c>
      <c r="W233" s="238"/>
      <c r="X233" s="241">
        <f>SUM(X234:X237)</f>
        <v>0</v>
      </c>
      <c r="Y233" s="12"/>
      <c r="Z233" s="12"/>
      <c r="AA233" s="12"/>
      <c r="AB233" s="12"/>
      <c r="AC233" s="12"/>
      <c r="AD233" s="12"/>
      <c r="AE233" s="12"/>
      <c r="AR233" s="242" t="s">
        <v>176</v>
      </c>
      <c r="AT233" s="243" t="s">
        <v>76</v>
      </c>
      <c r="AU233" s="243" t="s">
        <v>85</v>
      </c>
      <c r="AY233" s="242" t="s">
        <v>163</v>
      </c>
      <c r="BK233" s="244">
        <f>SUM(BK234:BK237)</f>
        <v>0</v>
      </c>
    </row>
    <row r="234" s="2" customFormat="1" ht="16.5" customHeight="1">
      <c r="A234" s="38"/>
      <c r="B234" s="39"/>
      <c r="C234" s="247" t="s">
        <v>77</v>
      </c>
      <c r="D234" s="247" t="s">
        <v>165</v>
      </c>
      <c r="E234" s="248" t="s">
        <v>1645</v>
      </c>
      <c r="F234" s="249" t="s">
        <v>1646</v>
      </c>
      <c r="G234" s="250" t="s">
        <v>1647</v>
      </c>
      <c r="H234" s="251">
        <v>1</v>
      </c>
      <c r="I234" s="252"/>
      <c r="J234" s="252"/>
      <c r="K234" s="251">
        <f>ROUND(P234*H234,3)</f>
        <v>0</v>
      </c>
      <c r="L234" s="253"/>
      <c r="M234" s="44"/>
      <c r="N234" s="254" t="s">
        <v>1</v>
      </c>
      <c r="O234" s="255" t="s">
        <v>41</v>
      </c>
      <c r="P234" s="256">
        <f>I234+J234</f>
        <v>0</v>
      </c>
      <c r="Q234" s="256">
        <f>ROUND(I234*H234,3)</f>
        <v>0</v>
      </c>
      <c r="R234" s="256">
        <f>ROUND(J234*H234,3)</f>
        <v>0</v>
      </c>
      <c r="S234" s="97"/>
      <c r="T234" s="257">
        <f>S234*H234</f>
        <v>0</v>
      </c>
      <c r="U234" s="257">
        <v>0</v>
      </c>
      <c r="V234" s="257">
        <f>U234*H234</f>
        <v>0</v>
      </c>
      <c r="W234" s="257">
        <v>0</v>
      </c>
      <c r="X234" s="258">
        <f>W234*H234</f>
        <v>0</v>
      </c>
      <c r="Y234" s="38"/>
      <c r="Z234" s="38"/>
      <c r="AA234" s="38"/>
      <c r="AB234" s="38"/>
      <c r="AC234" s="38"/>
      <c r="AD234" s="38"/>
      <c r="AE234" s="38"/>
      <c r="AR234" s="259" t="s">
        <v>327</v>
      </c>
      <c r="AT234" s="259" t="s">
        <v>165</v>
      </c>
      <c r="AU234" s="259" t="s">
        <v>137</v>
      </c>
      <c r="AY234" s="17" t="s">
        <v>163</v>
      </c>
      <c r="BE234" s="260">
        <f>IF(O234="základná",K234,0)</f>
        <v>0</v>
      </c>
      <c r="BF234" s="260">
        <f>IF(O234="znížená",K234,0)</f>
        <v>0</v>
      </c>
      <c r="BG234" s="260">
        <f>IF(O234="zákl. prenesená",K234,0)</f>
        <v>0</v>
      </c>
      <c r="BH234" s="260">
        <f>IF(O234="zníž. prenesená",K234,0)</f>
        <v>0</v>
      </c>
      <c r="BI234" s="260">
        <f>IF(O234="nulová",K234,0)</f>
        <v>0</v>
      </c>
      <c r="BJ234" s="17" t="s">
        <v>137</v>
      </c>
      <c r="BK234" s="261">
        <f>ROUND(P234*H234,3)</f>
        <v>0</v>
      </c>
      <c r="BL234" s="17" t="s">
        <v>327</v>
      </c>
      <c r="BM234" s="259" t="s">
        <v>626</v>
      </c>
    </row>
    <row r="235" s="2" customFormat="1" ht="21.75" customHeight="1">
      <c r="A235" s="38"/>
      <c r="B235" s="39"/>
      <c r="C235" s="247" t="s">
        <v>77</v>
      </c>
      <c r="D235" s="247" t="s">
        <v>165</v>
      </c>
      <c r="E235" s="248" t="s">
        <v>1648</v>
      </c>
      <c r="F235" s="249" t="s">
        <v>1649</v>
      </c>
      <c r="G235" s="250" t="s">
        <v>520</v>
      </c>
      <c r="H235" s="251">
        <v>270</v>
      </c>
      <c r="I235" s="252"/>
      <c r="J235" s="252"/>
      <c r="K235" s="251">
        <f>ROUND(P235*H235,3)</f>
        <v>0</v>
      </c>
      <c r="L235" s="253"/>
      <c r="M235" s="44"/>
      <c r="N235" s="254" t="s">
        <v>1</v>
      </c>
      <c r="O235" s="255" t="s">
        <v>41</v>
      </c>
      <c r="P235" s="256">
        <f>I235+J235</f>
        <v>0</v>
      </c>
      <c r="Q235" s="256">
        <f>ROUND(I235*H235,3)</f>
        <v>0</v>
      </c>
      <c r="R235" s="256">
        <f>ROUND(J235*H235,3)</f>
        <v>0</v>
      </c>
      <c r="S235" s="97"/>
      <c r="T235" s="257">
        <f>S235*H235</f>
        <v>0</v>
      </c>
      <c r="U235" s="257">
        <v>0</v>
      </c>
      <c r="V235" s="257">
        <f>U235*H235</f>
        <v>0</v>
      </c>
      <c r="W235" s="257">
        <v>0</v>
      </c>
      <c r="X235" s="258">
        <f>W235*H235</f>
        <v>0</v>
      </c>
      <c r="Y235" s="38"/>
      <c r="Z235" s="38"/>
      <c r="AA235" s="38"/>
      <c r="AB235" s="38"/>
      <c r="AC235" s="38"/>
      <c r="AD235" s="38"/>
      <c r="AE235" s="38"/>
      <c r="AR235" s="259" t="s">
        <v>327</v>
      </c>
      <c r="AT235" s="259" t="s">
        <v>165</v>
      </c>
      <c r="AU235" s="259" t="s">
        <v>137</v>
      </c>
      <c r="AY235" s="17" t="s">
        <v>163</v>
      </c>
      <c r="BE235" s="260">
        <f>IF(O235="základná",K235,0)</f>
        <v>0</v>
      </c>
      <c r="BF235" s="260">
        <f>IF(O235="znížená",K235,0)</f>
        <v>0</v>
      </c>
      <c r="BG235" s="260">
        <f>IF(O235="zákl. prenesená",K235,0)</f>
        <v>0</v>
      </c>
      <c r="BH235" s="260">
        <f>IF(O235="zníž. prenesená",K235,0)</f>
        <v>0</v>
      </c>
      <c r="BI235" s="260">
        <f>IF(O235="nulová",K235,0)</f>
        <v>0</v>
      </c>
      <c r="BJ235" s="17" t="s">
        <v>137</v>
      </c>
      <c r="BK235" s="261">
        <f>ROUND(P235*H235,3)</f>
        <v>0</v>
      </c>
      <c r="BL235" s="17" t="s">
        <v>327</v>
      </c>
      <c r="BM235" s="259" t="s">
        <v>641</v>
      </c>
    </row>
    <row r="236" s="2" customFormat="1" ht="24.15" customHeight="1">
      <c r="A236" s="38"/>
      <c r="B236" s="39"/>
      <c r="C236" s="247" t="s">
        <v>77</v>
      </c>
      <c r="D236" s="247" t="s">
        <v>165</v>
      </c>
      <c r="E236" s="248" t="s">
        <v>1650</v>
      </c>
      <c r="F236" s="249" t="s">
        <v>1651</v>
      </c>
      <c r="G236" s="250" t="s">
        <v>520</v>
      </c>
      <c r="H236" s="251">
        <v>20</v>
      </c>
      <c r="I236" s="252"/>
      <c r="J236" s="252"/>
      <c r="K236" s="251">
        <f>ROUND(P236*H236,3)</f>
        <v>0</v>
      </c>
      <c r="L236" s="253"/>
      <c r="M236" s="44"/>
      <c r="N236" s="254" t="s">
        <v>1</v>
      </c>
      <c r="O236" s="255" t="s">
        <v>41</v>
      </c>
      <c r="P236" s="256">
        <f>I236+J236</f>
        <v>0</v>
      </c>
      <c r="Q236" s="256">
        <f>ROUND(I236*H236,3)</f>
        <v>0</v>
      </c>
      <c r="R236" s="256">
        <f>ROUND(J236*H236,3)</f>
        <v>0</v>
      </c>
      <c r="S236" s="97"/>
      <c r="T236" s="257">
        <f>S236*H236</f>
        <v>0</v>
      </c>
      <c r="U236" s="257">
        <v>0</v>
      </c>
      <c r="V236" s="257">
        <f>U236*H236</f>
        <v>0</v>
      </c>
      <c r="W236" s="257">
        <v>0</v>
      </c>
      <c r="X236" s="258">
        <f>W236*H236</f>
        <v>0</v>
      </c>
      <c r="Y236" s="38"/>
      <c r="Z236" s="38"/>
      <c r="AA236" s="38"/>
      <c r="AB236" s="38"/>
      <c r="AC236" s="38"/>
      <c r="AD236" s="38"/>
      <c r="AE236" s="38"/>
      <c r="AR236" s="259" t="s">
        <v>327</v>
      </c>
      <c r="AT236" s="259" t="s">
        <v>165</v>
      </c>
      <c r="AU236" s="259" t="s">
        <v>137</v>
      </c>
      <c r="AY236" s="17" t="s">
        <v>163</v>
      </c>
      <c r="BE236" s="260">
        <f>IF(O236="základná",K236,0)</f>
        <v>0</v>
      </c>
      <c r="BF236" s="260">
        <f>IF(O236="znížená",K236,0)</f>
        <v>0</v>
      </c>
      <c r="BG236" s="260">
        <f>IF(O236="zákl. prenesená",K236,0)</f>
        <v>0</v>
      </c>
      <c r="BH236" s="260">
        <f>IF(O236="zníž. prenesená",K236,0)</f>
        <v>0</v>
      </c>
      <c r="BI236" s="260">
        <f>IF(O236="nulová",K236,0)</f>
        <v>0</v>
      </c>
      <c r="BJ236" s="17" t="s">
        <v>137</v>
      </c>
      <c r="BK236" s="261">
        <f>ROUND(P236*H236,3)</f>
        <v>0</v>
      </c>
      <c r="BL236" s="17" t="s">
        <v>327</v>
      </c>
      <c r="BM236" s="259" t="s">
        <v>645</v>
      </c>
    </row>
    <row r="237" s="2" customFormat="1" ht="24.15" customHeight="1">
      <c r="A237" s="38"/>
      <c r="B237" s="39"/>
      <c r="C237" s="247" t="s">
        <v>77</v>
      </c>
      <c r="D237" s="247" t="s">
        <v>165</v>
      </c>
      <c r="E237" s="248" t="s">
        <v>1652</v>
      </c>
      <c r="F237" s="249" t="s">
        <v>1653</v>
      </c>
      <c r="G237" s="250" t="s">
        <v>1647</v>
      </c>
      <c r="H237" s="251">
        <v>1</v>
      </c>
      <c r="I237" s="252"/>
      <c r="J237" s="252"/>
      <c r="K237" s="251">
        <f>ROUND(P237*H237,3)</f>
        <v>0</v>
      </c>
      <c r="L237" s="253"/>
      <c r="M237" s="44"/>
      <c r="N237" s="307" t="s">
        <v>1</v>
      </c>
      <c r="O237" s="308" t="s">
        <v>41</v>
      </c>
      <c r="P237" s="309">
        <f>I237+J237</f>
        <v>0</v>
      </c>
      <c r="Q237" s="309">
        <f>ROUND(I237*H237,3)</f>
        <v>0</v>
      </c>
      <c r="R237" s="309">
        <f>ROUND(J237*H237,3)</f>
        <v>0</v>
      </c>
      <c r="S237" s="310"/>
      <c r="T237" s="311">
        <f>S237*H237</f>
        <v>0</v>
      </c>
      <c r="U237" s="311">
        <v>0</v>
      </c>
      <c r="V237" s="311">
        <f>U237*H237</f>
        <v>0</v>
      </c>
      <c r="W237" s="311">
        <v>0</v>
      </c>
      <c r="X237" s="312">
        <f>W237*H237</f>
        <v>0</v>
      </c>
      <c r="Y237" s="38"/>
      <c r="Z237" s="38"/>
      <c r="AA237" s="38"/>
      <c r="AB237" s="38"/>
      <c r="AC237" s="38"/>
      <c r="AD237" s="38"/>
      <c r="AE237" s="38"/>
      <c r="AR237" s="259" t="s">
        <v>327</v>
      </c>
      <c r="AT237" s="259" t="s">
        <v>165</v>
      </c>
      <c r="AU237" s="259" t="s">
        <v>137</v>
      </c>
      <c r="AY237" s="17" t="s">
        <v>163</v>
      </c>
      <c r="BE237" s="260">
        <f>IF(O237="základná",K237,0)</f>
        <v>0</v>
      </c>
      <c r="BF237" s="260">
        <f>IF(O237="znížená",K237,0)</f>
        <v>0</v>
      </c>
      <c r="BG237" s="260">
        <f>IF(O237="zákl. prenesená",K237,0)</f>
        <v>0</v>
      </c>
      <c r="BH237" s="260">
        <f>IF(O237="zníž. prenesená",K237,0)</f>
        <v>0</v>
      </c>
      <c r="BI237" s="260">
        <f>IF(O237="nulová",K237,0)</f>
        <v>0</v>
      </c>
      <c r="BJ237" s="17" t="s">
        <v>137</v>
      </c>
      <c r="BK237" s="261">
        <f>ROUND(P237*H237,3)</f>
        <v>0</v>
      </c>
      <c r="BL237" s="17" t="s">
        <v>327</v>
      </c>
      <c r="BM237" s="259" t="s">
        <v>649</v>
      </c>
    </row>
    <row r="238" s="2" customFormat="1" ht="6.96" customHeight="1">
      <c r="A238" s="38"/>
      <c r="B238" s="72"/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44"/>
      <c r="N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</row>
  </sheetData>
  <sheetProtection sheet="1" autoFilter="0" formatColumns="0" formatRows="0" objects="1" scenarios="1" spinCount="100000" saltValue="plNriHb1XlRNncZpenqW+0/CfIXaHYOz/XG3zyptho01HnyjPG33cO+UlKc1PQbaqPm10utOt+WsUmx22MZzUw==" hashValue="PqgTaCiNeISc1pZlP5uIMmA6Rd7LidYAuIoSf+C94uTj5Itvmmm2uLaG0AbHDthRvvtnlzWHIKwi7U15BsQXqw==" algorithmName="SHA-512" password="CC35"/>
  <autoFilter ref="C135:L237"/>
  <mergeCells count="14">
    <mergeCell ref="E7:H7"/>
    <mergeCell ref="E9:H9"/>
    <mergeCell ref="E18:H18"/>
    <mergeCell ref="E27:H27"/>
    <mergeCell ref="E85:H85"/>
    <mergeCell ref="E87:H87"/>
    <mergeCell ref="D110:F110"/>
    <mergeCell ref="D111:F111"/>
    <mergeCell ref="D112:F112"/>
    <mergeCell ref="D113:F113"/>
    <mergeCell ref="D114:F114"/>
    <mergeCell ref="E126:H126"/>
    <mergeCell ref="E128:H128"/>
    <mergeCell ref="M2:Z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hidden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7" t="s">
        <v>97</v>
      </c>
    </row>
    <row r="3" s="1" customFormat="1" ht="6.96" customHeight="1"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20"/>
      <c r="AT3" s="17" t="s">
        <v>77</v>
      </c>
    </row>
    <row r="4" s="1" customFormat="1" ht="24.96" customHeight="1">
      <c r="B4" s="20"/>
      <c r="D4" s="145" t="s">
        <v>98</v>
      </c>
      <c r="M4" s="20"/>
      <c r="N4" s="146" t="s">
        <v>10</v>
      </c>
      <c r="AT4" s="17" t="s">
        <v>4</v>
      </c>
    </row>
    <row r="5" s="1" customFormat="1" ht="6.96" customHeight="1">
      <c r="B5" s="20"/>
      <c r="M5" s="20"/>
    </row>
    <row r="6" s="1" customFormat="1" ht="12" customHeight="1">
      <c r="B6" s="20"/>
      <c r="D6" s="147" t="s">
        <v>15</v>
      </c>
      <c r="M6" s="20"/>
    </row>
    <row r="7" s="1" customFormat="1" ht="16.5" customHeight="1">
      <c r="B7" s="20"/>
      <c r="E7" s="148" t="str">
        <f>'Rekapitulácia stavby'!K6</f>
        <v>Suhrnny vykaz-vymer SO 01 - marec 2025</v>
      </c>
      <c r="F7" s="147"/>
      <c r="G7" s="147"/>
      <c r="H7" s="147"/>
      <c r="M7" s="20"/>
    </row>
    <row r="8" s="2" customFormat="1" ht="12" customHeight="1">
      <c r="A8" s="38"/>
      <c r="B8" s="44"/>
      <c r="C8" s="38"/>
      <c r="D8" s="147" t="s">
        <v>99</v>
      </c>
      <c r="E8" s="38"/>
      <c r="F8" s="38"/>
      <c r="G8" s="38"/>
      <c r="H8" s="38"/>
      <c r="I8" s="38"/>
      <c r="J8" s="38"/>
      <c r="K8" s="38"/>
      <c r="L8" s="38"/>
      <c r="M8" s="69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9" t="s">
        <v>1654</v>
      </c>
      <c r="F9" s="38"/>
      <c r="G9" s="38"/>
      <c r="H9" s="38"/>
      <c r="I9" s="38"/>
      <c r="J9" s="38"/>
      <c r="K9" s="38"/>
      <c r="L9" s="38"/>
      <c r="M9" s="69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69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7" t="s">
        <v>17</v>
      </c>
      <c r="E11" s="38"/>
      <c r="F11" s="150" t="s">
        <v>1</v>
      </c>
      <c r="G11" s="38"/>
      <c r="H11" s="38"/>
      <c r="I11" s="147" t="s">
        <v>18</v>
      </c>
      <c r="J11" s="150" t="s">
        <v>1</v>
      </c>
      <c r="K11" s="38"/>
      <c r="L11" s="38"/>
      <c r="M11" s="69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7" t="s">
        <v>19</v>
      </c>
      <c r="E12" s="38"/>
      <c r="F12" s="150" t="s">
        <v>20</v>
      </c>
      <c r="G12" s="38"/>
      <c r="H12" s="38"/>
      <c r="I12" s="147" t="s">
        <v>21</v>
      </c>
      <c r="J12" s="151" t="str">
        <f>'Rekapitulácia stavby'!AN8</f>
        <v>1. 3. 2025</v>
      </c>
      <c r="K12" s="38"/>
      <c r="L12" s="38"/>
      <c r="M12" s="69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69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7" t="s">
        <v>23</v>
      </c>
      <c r="E14" s="38"/>
      <c r="F14" s="38"/>
      <c r="G14" s="38"/>
      <c r="H14" s="38"/>
      <c r="I14" s="147" t="s">
        <v>24</v>
      </c>
      <c r="J14" s="150" t="s">
        <v>1</v>
      </c>
      <c r="K14" s="38"/>
      <c r="L14" s="38"/>
      <c r="M14" s="69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50" t="s">
        <v>25</v>
      </c>
      <c r="F15" s="38"/>
      <c r="G15" s="38"/>
      <c r="H15" s="38"/>
      <c r="I15" s="147" t="s">
        <v>26</v>
      </c>
      <c r="J15" s="150" t="s">
        <v>1</v>
      </c>
      <c r="K15" s="38"/>
      <c r="L15" s="38"/>
      <c r="M15" s="69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69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7" t="s">
        <v>27</v>
      </c>
      <c r="E17" s="38"/>
      <c r="F17" s="38"/>
      <c r="G17" s="38"/>
      <c r="H17" s="38"/>
      <c r="I17" s="147" t="s">
        <v>24</v>
      </c>
      <c r="J17" s="33" t="str">
        <f>'Rekapitulácia stavby'!AN13</f>
        <v>Vyplň údaj</v>
      </c>
      <c r="K17" s="38"/>
      <c r="L17" s="38"/>
      <c r="M17" s="69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'Rekapitulácia stavby'!E14</f>
        <v>Vyplň údaj</v>
      </c>
      <c r="F18" s="150"/>
      <c r="G18" s="150"/>
      <c r="H18" s="150"/>
      <c r="I18" s="147" t="s">
        <v>26</v>
      </c>
      <c r="J18" s="33" t="str">
        <f>'Rekapitulácia stavby'!AN14</f>
        <v>Vyplň údaj</v>
      </c>
      <c r="K18" s="38"/>
      <c r="L18" s="38"/>
      <c r="M18" s="69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69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7" t="s">
        <v>29</v>
      </c>
      <c r="E20" s="38"/>
      <c r="F20" s="38"/>
      <c r="G20" s="38"/>
      <c r="H20" s="38"/>
      <c r="I20" s="147" t="s">
        <v>24</v>
      </c>
      <c r="J20" s="150" t="s">
        <v>1</v>
      </c>
      <c r="K20" s="38"/>
      <c r="L20" s="38"/>
      <c r="M20" s="69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50" t="s">
        <v>30</v>
      </c>
      <c r="F21" s="38"/>
      <c r="G21" s="38"/>
      <c r="H21" s="38"/>
      <c r="I21" s="147" t="s">
        <v>26</v>
      </c>
      <c r="J21" s="150" t="s">
        <v>1</v>
      </c>
      <c r="K21" s="38"/>
      <c r="L21" s="38"/>
      <c r="M21" s="69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69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7" t="s">
        <v>32</v>
      </c>
      <c r="E23" s="38"/>
      <c r="F23" s="38"/>
      <c r="G23" s="38"/>
      <c r="H23" s="38"/>
      <c r="I23" s="147" t="s">
        <v>24</v>
      </c>
      <c r="J23" s="150" t="str">
        <f>IF('Rekapitulácia stavby'!AN19="","",'Rekapitulácia stavby'!AN19)</f>
        <v/>
      </c>
      <c r="K23" s="38"/>
      <c r="L23" s="38"/>
      <c r="M23" s="69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50" t="str">
        <f>IF('Rekapitulácia stavby'!E20="","",'Rekapitulácia stavby'!E20)</f>
        <v xml:space="preserve"> </v>
      </c>
      <c r="F24" s="38"/>
      <c r="G24" s="38"/>
      <c r="H24" s="38"/>
      <c r="I24" s="147" t="s">
        <v>26</v>
      </c>
      <c r="J24" s="150" t="str">
        <f>IF('Rekapitulácia stavby'!AN20="","",'Rekapitulácia stavby'!AN20)</f>
        <v/>
      </c>
      <c r="K24" s="38"/>
      <c r="L24" s="38"/>
      <c r="M24" s="69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69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7" t="s">
        <v>34</v>
      </c>
      <c r="E26" s="38"/>
      <c r="F26" s="38"/>
      <c r="G26" s="38"/>
      <c r="H26" s="38"/>
      <c r="I26" s="38"/>
      <c r="J26" s="38"/>
      <c r="K26" s="38"/>
      <c r="L26" s="38"/>
      <c r="M26" s="69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52"/>
      <c r="B27" s="153"/>
      <c r="C27" s="152"/>
      <c r="D27" s="152"/>
      <c r="E27" s="154" t="s">
        <v>1</v>
      </c>
      <c r="F27" s="154"/>
      <c r="G27" s="154"/>
      <c r="H27" s="154"/>
      <c r="I27" s="152"/>
      <c r="J27" s="152"/>
      <c r="K27" s="152"/>
      <c r="L27" s="152"/>
      <c r="M27" s="155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69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6"/>
      <c r="E29" s="156"/>
      <c r="F29" s="156"/>
      <c r="G29" s="156"/>
      <c r="H29" s="156"/>
      <c r="I29" s="156"/>
      <c r="J29" s="156"/>
      <c r="K29" s="156"/>
      <c r="L29" s="156"/>
      <c r="M29" s="69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14.4" customHeight="1">
      <c r="A30" s="38"/>
      <c r="B30" s="44"/>
      <c r="C30" s="38"/>
      <c r="D30" s="150" t="s">
        <v>101</v>
      </c>
      <c r="E30" s="38"/>
      <c r="F30" s="38"/>
      <c r="G30" s="38"/>
      <c r="H30" s="38"/>
      <c r="I30" s="38"/>
      <c r="J30" s="38"/>
      <c r="K30" s="157">
        <f>K96</f>
        <v>0</v>
      </c>
      <c r="L30" s="38"/>
      <c r="M30" s="69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>
      <c r="A31" s="38"/>
      <c r="B31" s="44"/>
      <c r="C31" s="38"/>
      <c r="D31" s="38"/>
      <c r="E31" s="147" t="s">
        <v>102</v>
      </c>
      <c r="F31" s="38"/>
      <c r="G31" s="38"/>
      <c r="H31" s="38"/>
      <c r="I31" s="38"/>
      <c r="J31" s="38"/>
      <c r="K31" s="158">
        <f>I96</f>
        <v>0</v>
      </c>
      <c r="L31" s="38"/>
      <c r="M31" s="69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>
      <c r="A32" s="38"/>
      <c r="B32" s="44"/>
      <c r="C32" s="38"/>
      <c r="D32" s="38"/>
      <c r="E32" s="147" t="s">
        <v>103</v>
      </c>
      <c r="F32" s="38"/>
      <c r="G32" s="38"/>
      <c r="H32" s="38"/>
      <c r="I32" s="38"/>
      <c r="J32" s="38"/>
      <c r="K32" s="158">
        <f>J96</f>
        <v>0</v>
      </c>
      <c r="L32" s="38"/>
      <c r="M32" s="69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9" t="s">
        <v>104</v>
      </c>
      <c r="E33" s="38"/>
      <c r="F33" s="38"/>
      <c r="G33" s="38"/>
      <c r="H33" s="38"/>
      <c r="I33" s="38"/>
      <c r="J33" s="38"/>
      <c r="K33" s="157">
        <f>K105</f>
        <v>0</v>
      </c>
      <c r="L33" s="38"/>
      <c r="M33" s="69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25.44" customHeight="1">
      <c r="A34" s="38"/>
      <c r="B34" s="44"/>
      <c r="C34" s="38"/>
      <c r="D34" s="160" t="s">
        <v>35</v>
      </c>
      <c r="E34" s="38"/>
      <c r="F34" s="38"/>
      <c r="G34" s="38"/>
      <c r="H34" s="38"/>
      <c r="I34" s="38"/>
      <c r="J34" s="38"/>
      <c r="K34" s="161">
        <f>ROUND(K30 + K33, 2)</f>
        <v>0</v>
      </c>
      <c r="L34" s="38"/>
      <c r="M34" s="69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6.96" customHeight="1">
      <c r="A35" s="38"/>
      <c r="B35" s="44"/>
      <c r="C35" s="38"/>
      <c r="D35" s="156"/>
      <c r="E35" s="156"/>
      <c r="F35" s="156"/>
      <c r="G35" s="156"/>
      <c r="H35" s="156"/>
      <c r="I35" s="156"/>
      <c r="J35" s="156"/>
      <c r="K35" s="156"/>
      <c r="L35" s="156"/>
      <c r="M35" s="69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38"/>
      <c r="F36" s="162" t="s">
        <v>37</v>
      </c>
      <c r="G36" s="38"/>
      <c r="H36" s="38"/>
      <c r="I36" s="162" t="s">
        <v>36</v>
      </c>
      <c r="J36" s="38"/>
      <c r="K36" s="162" t="s">
        <v>38</v>
      </c>
      <c r="L36" s="38"/>
      <c r="M36" s="69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s="2" customFormat="1" ht="14.4" customHeight="1">
      <c r="A37" s="38"/>
      <c r="B37" s="44"/>
      <c r="C37" s="38"/>
      <c r="D37" s="163" t="s">
        <v>39</v>
      </c>
      <c r="E37" s="164" t="s">
        <v>40</v>
      </c>
      <c r="F37" s="165">
        <f>ROUND((SUM(BE105:BE112) + SUM(BE132:BE170)),  2)</f>
        <v>0</v>
      </c>
      <c r="G37" s="166"/>
      <c r="H37" s="166"/>
      <c r="I37" s="167">
        <v>0.23000000000000001</v>
      </c>
      <c r="J37" s="166"/>
      <c r="K37" s="165">
        <f>ROUND(((SUM(BE105:BE112) + SUM(BE132:BE170))*I37),  2)</f>
        <v>0</v>
      </c>
      <c r="L37" s="38"/>
      <c r="M37" s="69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14.4" customHeight="1">
      <c r="A38" s="38"/>
      <c r="B38" s="44"/>
      <c r="C38" s="38"/>
      <c r="D38" s="38"/>
      <c r="E38" s="164" t="s">
        <v>41</v>
      </c>
      <c r="F38" s="165">
        <f>ROUND((SUM(BF105:BF112) + SUM(BF132:BF170)),  2)</f>
        <v>0</v>
      </c>
      <c r="G38" s="166"/>
      <c r="H38" s="166"/>
      <c r="I38" s="167">
        <v>0.23000000000000001</v>
      </c>
      <c r="J38" s="166"/>
      <c r="K38" s="165">
        <f>ROUND(((SUM(BF105:BF112) + SUM(BF132:BF170))*I38),  2)</f>
        <v>0</v>
      </c>
      <c r="L38" s="38"/>
      <c r="M38" s="69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47" t="s">
        <v>42</v>
      </c>
      <c r="F39" s="158">
        <f>ROUND((SUM(BG105:BG112) + SUM(BG132:BG170)),  2)</f>
        <v>0</v>
      </c>
      <c r="G39" s="38"/>
      <c r="H39" s="38"/>
      <c r="I39" s="168">
        <v>0.23000000000000001</v>
      </c>
      <c r="J39" s="38"/>
      <c r="K39" s="158">
        <f>0</f>
        <v>0</v>
      </c>
      <c r="L39" s="38"/>
      <c r="M39" s="69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hidden="1" s="2" customFormat="1" ht="14.4" customHeight="1">
      <c r="A40" s="38"/>
      <c r="B40" s="44"/>
      <c r="C40" s="38"/>
      <c r="D40" s="38"/>
      <c r="E40" s="147" t="s">
        <v>43</v>
      </c>
      <c r="F40" s="158">
        <f>ROUND((SUM(BH105:BH112) + SUM(BH132:BH170)),  2)</f>
        <v>0</v>
      </c>
      <c r="G40" s="38"/>
      <c r="H40" s="38"/>
      <c r="I40" s="168">
        <v>0.23000000000000001</v>
      </c>
      <c r="J40" s="38"/>
      <c r="K40" s="158">
        <f>0</f>
        <v>0</v>
      </c>
      <c r="L40" s="38"/>
      <c r="M40" s="69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hidden="1" s="2" customFormat="1" ht="14.4" customHeight="1">
      <c r="A41" s="38"/>
      <c r="B41" s="44"/>
      <c r="C41" s="38"/>
      <c r="D41" s="38"/>
      <c r="E41" s="164" t="s">
        <v>44</v>
      </c>
      <c r="F41" s="165">
        <f>ROUND((SUM(BI105:BI112) + SUM(BI132:BI170)),  2)</f>
        <v>0</v>
      </c>
      <c r="G41" s="166"/>
      <c r="H41" s="166"/>
      <c r="I41" s="167">
        <v>0</v>
      </c>
      <c r="J41" s="166"/>
      <c r="K41" s="165">
        <f>0</f>
        <v>0</v>
      </c>
      <c r="L41" s="38"/>
      <c r="M41" s="69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6.96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69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2" customFormat="1" ht="25.44" customHeight="1">
      <c r="A43" s="38"/>
      <c r="B43" s="44"/>
      <c r="C43" s="169"/>
      <c r="D43" s="170" t="s">
        <v>45</v>
      </c>
      <c r="E43" s="171"/>
      <c r="F43" s="171"/>
      <c r="G43" s="172" t="s">
        <v>46</v>
      </c>
      <c r="H43" s="173" t="s">
        <v>47</v>
      </c>
      <c r="I43" s="171"/>
      <c r="J43" s="171"/>
      <c r="K43" s="174">
        <f>SUM(K34:K41)</f>
        <v>0</v>
      </c>
      <c r="L43" s="175"/>
      <c r="M43" s="69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</row>
    <row r="44" s="2" customFormat="1" ht="14.4" customHeight="1">
      <c r="A44" s="38"/>
      <c r="B44" s="44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69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1" customFormat="1" ht="14.4" customHeight="1">
      <c r="B45" s="20"/>
      <c r="M45" s="20"/>
    </row>
    <row r="46" s="1" customFormat="1" ht="14.4" customHeight="1">
      <c r="B46" s="20"/>
      <c r="M46" s="20"/>
    </row>
    <row r="47" s="1" customFormat="1" ht="14.4" customHeight="1">
      <c r="B47" s="20"/>
      <c r="M47" s="20"/>
    </row>
    <row r="48" s="1" customFormat="1" ht="14.4" customHeight="1">
      <c r="B48" s="20"/>
      <c r="M48" s="20"/>
    </row>
    <row r="49" s="1" customFormat="1" ht="14.4" customHeight="1">
      <c r="B49" s="20"/>
      <c r="M49" s="20"/>
    </row>
    <row r="50" s="2" customFormat="1" ht="14.4" customHeight="1">
      <c r="B50" s="69"/>
      <c r="D50" s="176" t="s">
        <v>48</v>
      </c>
      <c r="E50" s="177"/>
      <c r="F50" s="177"/>
      <c r="G50" s="176" t="s">
        <v>49</v>
      </c>
      <c r="H50" s="177"/>
      <c r="I50" s="177"/>
      <c r="J50" s="177"/>
      <c r="K50" s="177"/>
      <c r="L50" s="177"/>
      <c r="M50" s="69"/>
    </row>
    <row r="51">
      <c r="B51" s="20"/>
      <c r="M51" s="20"/>
    </row>
    <row r="52">
      <c r="B52" s="20"/>
      <c r="M52" s="20"/>
    </row>
    <row r="53">
      <c r="B53" s="20"/>
      <c r="M53" s="20"/>
    </row>
    <row r="54">
      <c r="B54" s="20"/>
      <c r="M54" s="20"/>
    </row>
    <row r="55">
      <c r="B55" s="20"/>
      <c r="M55" s="20"/>
    </row>
    <row r="56">
      <c r="B56" s="20"/>
      <c r="M56" s="20"/>
    </row>
    <row r="57">
      <c r="B57" s="20"/>
      <c r="M57" s="20"/>
    </row>
    <row r="58">
      <c r="B58" s="20"/>
      <c r="M58" s="20"/>
    </row>
    <row r="59">
      <c r="B59" s="20"/>
      <c r="M59" s="20"/>
    </row>
    <row r="60">
      <c r="B60" s="20"/>
      <c r="M60" s="20"/>
    </row>
    <row r="61" s="2" customFormat="1">
      <c r="A61" s="38"/>
      <c r="B61" s="44"/>
      <c r="C61" s="38"/>
      <c r="D61" s="178" t="s">
        <v>50</v>
      </c>
      <c r="E61" s="179"/>
      <c r="F61" s="180" t="s">
        <v>51</v>
      </c>
      <c r="G61" s="178" t="s">
        <v>50</v>
      </c>
      <c r="H61" s="179"/>
      <c r="I61" s="179"/>
      <c r="J61" s="181" t="s">
        <v>51</v>
      </c>
      <c r="K61" s="179"/>
      <c r="L61" s="179"/>
      <c r="M61" s="69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M62" s="20"/>
    </row>
    <row r="63">
      <c r="B63" s="20"/>
      <c r="M63" s="20"/>
    </row>
    <row r="64">
      <c r="B64" s="20"/>
      <c r="M64" s="20"/>
    </row>
    <row r="65" s="2" customFormat="1">
      <c r="A65" s="38"/>
      <c r="B65" s="44"/>
      <c r="C65" s="38"/>
      <c r="D65" s="176" t="s">
        <v>52</v>
      </c>
      <c r="E65" s="182"/>
      <c r="F65" s="182"/>
      <c r="G65" s="176" t="s">
        <v>53</v>
      </c>
      <c r="H65" s="182"/>
      <c r="I65" s="182"/>
      <c r="J65" s="182"/>
      <c r="K65" s="182"/>
      <c r="L65" s="182"/>
      <c r="M65" s="69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M66" s="20"/>
    </row>
    <row r="67">
      <c r="B67" s="20"/>
      <c r="M67" s="20"/>
    </row>
    <row r="68">
      <c r="B68" s="20"/>
      <c r="M68" s="20"/>
    </row>
    <row r="69">
      <c r="B69" s="20"/>
      <c r="M69" s="20"/>
    </row>
    <row r="70">
      <c r="B70" s="20"/>
      <c r="M70" s="20"/>
    </row>
    <row r="71">
      <c r="B71" s="20"/>
      <c r="M71" s="20"/>
    </row>
    <row r="72">
      <c r="B72" s="20"/>
      <c r="M72" s="20"/>
    </row>
    <row r="73">
      <c r="B73" s="20"/>
      <c r="M73" s="20"/>
    </row>
    <row r="74">
      <c r="B74" s="20"/>
      <c r="M74" s="20"/>
    </row>
    <row r="75">
      <c r="B75" s="20"/>
      <c r="M75" s="20"/>
    </row>
    <row r="76" s="2" customFormat="1">
      <c r="A76" s="38"/>
      <c r="B76" s="44"/>
      <c r="C76" s="38"/>
      <c r="D76" s="178" t="s">
        <v>50</v>
      </c>
      <c r="E76" s="179"/>
      <c r="F76" s="180" t="s">
        <v>51</v>
      </c>
      <c r="G76" s="178" t="s">
        <v>50</v>
      </c>
      <c r="H76" s="179"/>
      <c r="I76" s="179"/>
      <c r="J76" s="181" t="s">
        <v>51</v>
      </c>
      <c r="K76" s="179"/>
      <c r="L76" s="179"/>
      <c r="M76" s="69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3"/>
      <c r="C77" s="184"/>
      <c r="D77" s="184"/>
      <c r="E77" s="184"/>
      <c r="F77" s="184"/>
      <c r="G77" s="184"/>
      <c r="H77" s="184"/>
      <c r="I77" s="184"/>
      <c r="J77" s="184"/>
      <c r="K77" s="184"/>
      <c r="L77" s="184"/>
      <c r="M77" s="69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5"/>
      <c r="C81" s="186"/>
      <c r="D81" s="186"/>
      <c r="E81" s="186"/>
      <c r="F81" s="186"/>
      <c r="G81" s="186"/>
      <c r="H81" s="186"/>
      <c r="I81" s="186"/>
      <c r="J81" s="186"/>
      <c r="K81" s="186"/>
      <c r="L81" s="186"/>
      <c r="M81" s="69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105</v>
      </c>
      <c r="D82" s="40"/>
      <c r="E82" s="40"/>
      <c r="F82" s="40"/>
      <c r="G82" s="40"/>
      <c r="H82" s="40"/>
      <c r="I82" s="40"/>
      <c r="J82" s="40"/>
      <c r="K82" s="40"/>
      <c r="L82" s="40"/>
      <c r="M82" s="69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69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15</v>
      </c>
      <c r="D84" s="40"/>
      <c r="E84" s="40"/>
      <c r="F84" s="40"/>
      <c r="G84" s="40"/>
      <c r="H84" s="40"/>
      <c r="I84" s="40"/>
      <c r="J84" s="40"/>
      <c r="K84" s="40"/>
      <c r="L84" s="40"/>
      <c r="M84" s="69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7" t="str">
        <f>E7</f>
        <v>Suhrnny vykaz-vymer SO 01 - marec 2025</v>
      </c>
      <c r="F85" s="32"/>
      <c r="G85" s="32"/>
      <c r="H85" s="32"/>
      <c r="I85" s="40"/>
      <c r="J85" s="40"/>
      <c r="K85" s="40"/>
      <c r="L85" s="40"/>
      <c r="M85" s="69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99</v>
      </c>
      <c r="D86" s="40"/>
      <c r="E86" s="40"/>
      <c r="F86" s="40"/>
      <c r="G86" s="40"/>
      <c r="H86" s="40"/>
      <c r="I86" s="40"/>
      <c r="J86" s="40"/>
      <c r="K86" s="40"/>
      <c r="L86" s="40"/>
      <c r="M86" s="69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82" t="str">
        <f>E9</f>
        <v>MaR - MaR</v>
      </c>
      <c r="F87" s="40"/>
      <c r="G87" s="40"/>
      <c r="H87" s="40"/>
      <c r="I87" s="40"/>
      <c r="J87" s="40"/>
      <c r="K87" s="40"/>
      <c r="L87" s="40"/>
      <c r="M87" s="69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69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19</v>
      </c>
      <c r="D89" s="40"/>
      <c r="E89" s="40"/>
      <c r="F89" s="27" t="str">
        <f>F12</f>
        <v>Poltár, Rovňany</v>
      </c>
      <c r="G89" s="40"/>
      <c r="H89" s="40"/>
      <c r="I89" s="32" t="s">
        <v>21</v>
      </c>
      <c r="J89" s="85" t="str">
        <f>IF(J12="","",J12)</f>
        <v>1. 3. 2025</v>
      </c>
      <c r="K89" s="40"/>
      <c r="L89" s="40"/>
      <c r="M89" s="69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69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40.05" customHeight="1">
      <c r="A91" s="38"/>
      <c r="B91" s="39"/>
      <c r="C91" s="32" t="s">
        <v>23</v>
      </c>
      <c r="D91" s="40"/>
      <c r="E91" s="40"/>
      <c r="F91" s="27" t="str">
        <f>E15</f>
        <v>Banskobystrický samosprávny kraj</v>
      </c>
      <c r="G91" s="40"/>
      <c r="H91" s="40"/>
      <c r="I91" s="32" t="s">
        <v>29</v>
      </c>
      <c r="J91" s="36" t="str">
        <f>E21</f>
        <v>D&amp;T Solutions, s.r.o., Magnezitárska 2/A, Košice</v>
      </c>
      <c r="K91" s="40"/>
      <c r="L91" s="40"/>
      <c r="M91" s="69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32" t="s">
        <v>32</v>
      </c>
      <c r="J92" s="36" t="str">
        <f>E24</f>
        <v xml:space="preserve"> </v>
      </c>
      <c r="K92" s="40"/>
      <c r="L92" s="40"/>
      <c r="M92" s="69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69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8" t="s">
        <v>106</v>
      </c>
      <c r="D94" s="189"/>
      <c r="E94" s="189"/>
      <c r="F94" s="189"/>
      <c r="G94" s="189"/>
      <c r="H94" s="189"/>
      <c r="I94" s="190" t="s">
        <v>107</v>
      </c>
      <c r="J94" s="190" t="s">
        <v>108</v>
      </c>
      <c r="K94" s="190" t="s">
        <v>109</v>
      </c>
      <c r="L94" s="189"/>
      <c r="M94" s="69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69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91" t="s">
        <v>110</v>
      </c>
      <c r="D96" s="40"/>
      <c r="E96" s="40"/>
      <c r="F96" s="40"/>
      <c r="G96" s="40"/>
      <c r="H96" s="40"/>
      <c r="I96" s="116">
        <f>Q132</f>
        <v>0</v>
      </c>
      <c r="J96" s="116">
        <f>R132</f>
        <v>0</v>
      </c>
      <c r="K96" s="116">
        <f>K132</f>
        <v>0</v>
      </c>
      <c r="L96" s="40"/>
      <c r="M96" s="69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111</v>
      </c>
    </row>
    <row r="97" s="9" customFormat="1" ht="24.96" customHeight="1">
      <c r="A97" s="9"/>
      <c r="B97" s="192"/>
      <c r="C97" s="193"/>
      <c r="D97" s="194" t="s">
        <v>1464</v>
      </c>
      <c r="E97" s="195"/>
      <c r="F97" s="195"/>
      <c r="G97" s="195"/>
      <c r="H97" s="195"/>
      <c r="I97" s="196">
        <f>Q133</f>
        <v>0</v>
      </c>
      <c r="J97" s="196">
        <f>R133</f>
        <v>0</v>
      </c>
      <c r="K97" s="196">
        <f>K133</f>
        <v>0</v>
      </c>
      <c r="L97" s="193"/>
      <c r="M97" s="19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8"/>
      <c r="C98" s="199"/>
      <c r="D98" s="200" t="s">
        <v>1655</v>
      </c>
      <c r="E98" s="201"/>
      <c r="F98" s="201"/>
      <c r="G98" s="201"/>
      <c r="H98" s="201"/>
      <c r="I98" s="202">
        <f>Q134</f>
        <v>0</v>
      </c>
      <c r="J98" s="202">
        <f>R134</f>
        <v>0</v>
      </c>
      <c r="K98" s="202">
        <f>K134</f>
        <v>0</v>
      </c>
      <c r="L98" s="199"/>
      <c r="M98" s="20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8"/>
      <c r="C99" s="199"/>
      <c r="D99" s="200" t="s">
        <v>1656</v>
      </c>
      <c r="E99" s="201"/>
      <c r="F99" s="201"/>
      <c r="G99" s="201"/>
      <c r="H99" s="201"/>
      <c r="I99" s="202">
        <f>Q142</f>
        <v>0</v>
      </c>
      <c r="J99" s="202">
        <f>R142</f>
        <v>0</v>
      </c>
      <c r="K99" s="202">
        <f>K142</f>
        <v>0</v>
      </c>
      <c r="L99" s="199"/>
      <c r="M99" s="20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8"/>
      <c r="C100" s="199"/>
      <c r="D100" s="200" t="s">
        <v>1657</v>
      </c>
      <c r="E100" s="201"/>
      <c r="F100" s="201"/>
      <c r="G100" s="201"/>
      <c r="H100" s="201"/>
      <c r="I100" s="202">
        <f>Q147</f>
        <v>0</v>
      </c>
      <c r="J100" s="202">
        <f>R147</f>
        <v>0</v>
      </c>
      <c r="K100" s="202">
        <f>K147</f>
        <v>0</v>
      </c>
      <c r="L100" s="199"/>
      <c r="M100" s="20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92"/>
      <c r="C101" s="193"/>
      <c r="D101" s="194" t="s">
        <v>1658</v>
      </c>
      <c r="E101" s="195"/>
      <c r="F101" s="195"/>
      <c r="G101" s="195"/>
      <c r="H101" s="195"/>
      <c r="I101" s="196">
        <f>Q163</f>
        <v>0</v>
      </c>
      <c r="J101" s="196">
        <f>R163</f>
        <v>0</v>
      </c>
      <c r="K101" s="196">
        <f>K163</f>
        <v>0</v>
      </c>
      <c r="L101" s="193"/>
      <c r="M101" s="197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92"/>
      <c r="C102" s="193"/>
      <c r="D102" s="194" t="s">
        <v>1659</v>
      </c>
      <c r="E102" s="195"/>
      <c r="F102" s="195"/>
      <c r="G102" s="195"/>
      <c r="H102" s="195"/>
      <c r="I102" s="196">
        <f>Q168</f>
        <v>0</v>
      </c>
      <c r="J102" s="196">
        <f>R168</f>
        <v>0</v>
      </c>
      <c r="K102" s="196">
        <f>K168</f>
        <v>0</v>
      </c>
      <c r="L102" s="193"/>
      <c r="M102" s="197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2" customFormat="1" ht="21.84" customHeight="1">
      <c r="A103" s="38"/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69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4" s="2" customFormat="1" ht="6.96" customHeight="1">
      <c r="A104" s="38"/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69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29.28" customHeight="1">
      <c r="A105" s="38"/>
      <c r="B105" s="39"/>
      <c r="C105" s="191" t="s">
        <v>134</v>
      </c>
      <c r="D105" s="40"/>
      <c r="E105" s="40"/>
      <c r="F105" s="40"/>
      <c r="G105" s="40"/>
      <c r="H105" s="40"/>
      <c r="I105" s="40"/>
      <c r="J105" s="40"/>
      <c r="K105" s="204">
        <f>ROUND(K106 + K107 + K108 + K109 + K110 + K111,2)</f>
        <v>0</v>
      </c>
      <c r="L105" s="40"/>
      <c r="M105" s="69"/>
      <c r="O105" s="205" t="s">
        <v>39</v>
      </c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18" customHeight="1">
      <c r="A106" s="38"/>
      <c r="B106" s="39"/>
      <c r="C106" s="40"/>
      <c r="D106" s="206" t="s">
        <v>135</v>
      </c>
      <c r="E106" s="207"/>
      <c r="F106" s="207"/>
      <c r="G106" s="40"/>
      <c r="H106" s="40"/>
      <c r="I106" s="40"/>
      <c r="J106" s="40"/>
      <c r="K106" s="208">
        <v>0</v>
      </c>
      <c r="L106" s="40"/>
      <c r="M106" s="209"/>
      <c r="N106" s="210"/>
      <c r="O106" s="211" t="s">
        <v>41</v>
      </c>
      <c r="P106" s="210"/>
      <c r="Q106" s="210"/>
      <c r="R106" s="210"/>
      <c r="S106" s="212"/>
      <c r="T106" s="212"/>
      <c r="U106" s="212"/>
      <c r="V106" s="212"/>
      <c r="W106" s="212"/>
      <c r="X106" s="212"/>
      <c r="Y106" s="212"/>
      <c r="Z106" s="212"/>
      <c r="AA106" s="212"/>
      <c r="AB106" s="212"/>
      <c r="AC106" s="212"/>
      <c r="AD106" s="212"/>
      <c r="AE106" s="212"/>
      <c r="AF106" s="210"/>
      <c r="AG106" s="210"/>
      <c r="AH106" s="210"/>
      <c r="AI106" s="210"/>
      <c r="AJ106" s="210"/>
      <c r="AK106" s="210"/>
      <c r="AL106" s="210"/>
      <c r="AM106" s="210"/>
      <c r="AN106" s="210"/>
      <c r="AO106" s="210"/>
      <c r="AP106" s="210"/>
      <c r="AQ106" s="210"/>
      <c r="AR106" s="210"/>
      <c r="AS106" s="210"/>
      <c r="AT106" s="210"/>
      <c r="AU106" s="210"/>
      <c r="AV106" s="210"/>
      <c r="AW106" s="210"/>
      <c r="AX106" s="210"/>
      <c r="AY106" s="213" t="s">
        <v>136</v>
      </c>
      <c r="AZ106" s="210"/>
      <c r="BA106" s="210"/>
      <c r="BB106" s="210"/>
      <c r="BC106" s="210"/>
      <c r="BD106" s="210"/>
      <c r="BE106" s="214">
        <f>IF(O106="základná",K106,0)</f>
        <v>0</v>
      </c>
      <c r="BF106" s="214">
        <f>IF(O106="znížená",K106,0)</f>
        <v>0</v>
      </c>
      <c r="BG106" s="214">
        <f>IF(O106="zákl. prenesená",K106,0)</f>
        <v>0</v>
      </c>
      <c r="BH106" s="214">
        <f>IF(O106="zníž. prenesená",K106,0)</f>
        <v>0</v>
      </c>
      <c r="BI106" s="214">
        <f>IF(O106="nulová",K106,0)</f>
        <v>0</v>
      </c>
      <c r="BJ106" s="213" t="s">
        <v>137</v>
      </c>
      <c r="BK106" s="210"/>
      <c r="BL106" s="210"/>
      <c r="BM106" s="210"/>
    </row>
    <row r="107" s="2" customFormat="1" ht="18" customHeight="1">
      <c r="A107" s="38"/>
      <c r="B107" s="39"/>
      <c r="C107" s="40"/>
      <c r="D107" s="206" t="s">
        <v>138</v>
      </c>
      <c r="E107" s="207"/>
      <c r="F107" s="207"/>
      <c r="G107" s="40"/>
      <c r="H107" s="40"/>
      <c r="I107" s="40"/>
      <c r="J107" s="40"/>
      <c r="K107" s="208">
        <v>0</v>
      </c>
      <c r="L107" s="40"/>
      <c r="M107" s="209"/>
      <c r="N107" s="210"/>
      <c r="O107" s="211" t="s">
        <v>41</v>
      </c>
      <c r="P107" s="210"/>
      <c r="Q107" s="210"/>
      <c r="R107" s="210"/>
      <c r="S107" s="212"/>
      <c r="T107" s="212"/>
      <c r="U107" s="212"/>
      <c r="V107" s="212"/>
      <c r="W107" s="212"/>
      <c r="X107" s="212"/>
      <c r="Y107" s="212"/>
      <c r="Z107" s="212"/>
      <c r="AA107" s="212"/>
      <c r="AB107" s="212"/>
      <c r="AC107" s="212"/>
      <c r="AD107" s="212"/>
      <c r="AE107" s="212"/>
      <c r="AF107" s="210"/>
      <c r="AG107" s="210"/>
      <c r="AH107" s="210"/>
      <c r="AI107" s="210"/>
      <c r="AJ107" s="210"/>
      <c r="AK107" s="210"/>
      <c r="AL107" s="210"/>
      <c r="AM107" s="210"/>
      <c r="AN107" s="210"/>
      <c r="AO107" s="210"/>
      <c r="AP107" s="210"/>
      <c r="AQ107" s="210"/>
      <c r="AR107" s="210"/>
      <c r="AS107" s="210"/>
      <c r="AT107" s="210"/>
      <c r="AU107" s="210"/>
      <c r="AV107" s="210"/>
      <c r="AW107" s="210"/>
      <c r="AX107" s="210"/>
      <c r="AY107" s="213" t="s">
        <v>136</v>
      </c>
      <c r="AZ107" s="210"/>
      <c r="BA107" s="210"/>
      <c r="BB107" s="210"/>
      <c r="BC107" s="210"/>
      <c r="BD107" s="210"/>
      <c r="BE107" s="214">
        <f>IF(O107="základná",K107,0)</f>
        <v>0</v>
      </c>
      <c r="BF107" s="214">
        <f>IF(O107="znížená",K107,0)</f>
        <v>0</v>
      </c>
      <c r="BG107" s="214">
        <f>IF(O107="zákl. prenesená",K107,0)</f>
        <v>0</v>
      </c>
      <c r="BH107" s="214">
        <f>IF(O107="zníž. prenesená",K107,0)</f>
        <v>0</v>
      </c>
      <c r="BI107" s="214">
        <f>IF(O107="nulová",K107,0)</f>
        <v>0</v>
      </c>
      <c r="BJ107" s="213" t="s">
        <v>137</v>
      </c>
      <c r="BK107" s="210"/>
      <c r="BL107" s="210"/>
      <c r="BM107" s="210"/>
    </row>
    <row r="108" s="2" customFormat="1" ht="18" customHeight="1">
      <c r="A108" s="38"/>
      <c r="B108" s="39"/>
      <c r="C108" s="40"/>
      <c r="D108" s="206" t="s">
        <v>139</v>
      </c>
      <c r="E108" s="207"/>
      <c r="F108" s="207"/>
      <c r="G108" s="40"/>
      <c r="H108" s="40"/>
      <c r="I108" s="40"/>
      <c r="J108" s="40"/>
      <c r="K108" s="208">
        <v>0</v>
      </c>
      <c r="L108" s="40"/>
      <c r="M108" s="209"/>
      <c r="N108" s="210"/>
      <c r="O108" s="211" t="s">
        <v>41</v>
      </c>
      <c r="P108" s="210"/>
      <c r="Q108" s="210"/>
      <c r="R108" s="210"/>
      <c r="S108" s="212"/>
      <c r="T108" s="212"/>
      <c r="U108" s="212"/>
      <c r="V108" s="212"/>
      <c r="W108" s="212"/>
      <c r="X108" s="212"/>
      <c r="Y108" s="212"/>
      <c r="Z108" s="212"/>
      <c r="AA108" s="212"/>
      <c r="AB108" s="212"/>
      <c r="AC108" s="212"/>
      <c r="AD108" s="212"/>
      <c r="AE108" s="212"/>
      <c r="AF108" s="210"/>
      <c r="AG108" s="210"/>
      <c r="AH108" s="210"/>
      <c r="AI108" s="210"/>
      <c r="AJ108" s="210"/>
      <c r="AK108" s="210"/>
      <c r="AL108" s="210"/>
      <c r="AM108" s="210"/>
      <c r="AN108" s="210"/>
      <c r="AO108" s="210"/>
      <c r="AP108" s="210"/>
      <c r="AQ108" s="210"/>
      <c r="AR108" s="210"/>
      <c r="AS108" s="210"/>
      <c r="AT108" s="210"/>
      <c r="AU108" s="210"/>
      <c r="AV108" s="210"/>
      <c r="AW108" s="210"/>
      <c r="AX108" s="210"/>
      <c r="AY108" s="213" t="s">
        <v>136</v>
      </c>
      <c r="AZ108" s="210"/>
      <c r="BA108" s="210"/>
      <c r="BB108" s="210"/>
      <c r="BC108" s="210"/>
      <c r="BD108" s="210"/>
      <c r="BE108" s="214">
        <f>IF(O108="základná",K108,0)</f>
        <v>0</v>
      </c>
      <c r="BF108" s="214">
        <f>IF(O108="znížená",K108,0)</f>
        <v>0</v>
      </c>
      <c r="BG108" s="214">
        <f>IF(O108="zákl. prenesená",K108,0)</f>
        <v>0</v>
      </c>
      <c r="BH108" s="214">
        <f>IF(O108="zníž. prenesená",K108,0)</f>
        <v>0</v>
      </c>
      <c r="BI108" s="214">
        <f>IF(O108="nulová",K108,0)</f>
        <v>0</v>
      </c>
      <c r="BJ108" s="213" t="s">
        <v>137</v>
      </c>
      <c r="BK108" s="210"/>
      <c r="BL108" s="210"/>
      <c r="BM108" s="210"/>
    </row>
    <row r="109" s="2" customFormat="1" ht="18" customHeight="1">
      <c r="A109" s="38"/>
      <c r="B109" s="39"/>
      <c r="C109" s="40"/>
      <c r="D109" s="206" t="s">
        <v>140</v>
      </c>
      <c r="E109" s="207"/>
      <c r="F109" s="207"/>
      <c r="G109" s="40"/>
      <c r="H109" s="40"/>
      <c r="I109" s="40"/>
      <c r="J109" s="40"/>
      <c r="K109" s="208">
        <v>0</v>
      </c>
      <c r="L109" s="40"/>
      <c r="M109" s="209"/>
      <c r="N109" s="210"/>
      <c r="O109" s="211" t="s">
        <v>41</v>
      </c>
      <c r="P109" s="210"/>
      <c r="Q109" s="210"/>
      <c r="R109" s="210"/>
      <c r="S109" s="212"/>
      <c r="T109" s="212"/>
      <c r="U109" s="212"/>
      <c r="V109" s="212"/>
      <c r="W109" s="212"/>
      <c r="X109" s="212"/>
      <c r="Y109" s="212"/>
      <c r="Z109" s="212"/>
      <c r="AA109" s="212"/>
      <c r="AB109" s="212"/>
      <c r="AC109" s="212"/>
      <c r="AD109" s="212"/>
      <c r="AE109" s="212"/>
      <c r="AF109" s="210"/>
      <c r="AG109" s="210"/>
      <c r="AH109" s="210"/>
      <c r="AI109" s="210"/>
      <c r="AJ109" s="210"/>
      <c r="AK109" s="210"/>
      <c r="AL109" s="210"/>
      <c r="AM109" s="210"/>
      <c r="AN109" s="210"/>
      <c r="AO109" s="210"/>
      <c r="AP109" s="210"/>
      <c r="AQ109" s="210"/>
      <c r="AR109" s="210"/>
      <c r="AS109" s="210"/>
      <c r="AT109" s="210"/>
      <c r="AU109" s="210"/>
      <c r="AV109" s="210"/>
      <c r="AW109" s="210"/>
      <c r="AX109" s="210"/>
      <c r="AY109" s="213" t="s">
        <v>136</v>
      </c>
      <c r="AZ109" s="210"/>
      <c r="BA109" s="210"/>
      <c r="BB109" s="210"/>
      <c r="BC109" s="210"/>
      <c r="BD109" s="210"/>
      <c r="BE109" s="214">
        <f>IF(O109="základná",K109,0)</f>
        <v>0</v>
      </c>
      <c r="BF109" s="214">
        <f>IF(O109="znížená",K109,0)</f>
        <v>0</v>
      </c>
      <c r="BG109" s="214">
        <f>IF(O109="zákl. prenesená",K109,0)</f>
        <v>0</v>
      </c>
      <c r="BH109" s="214">
        <f>IF(O109="zníž. prenesená",K109,0)</f>
        <v>0</v>
      </c>
      <c r="BI109" s="214">
        <f>IF(O109="nulová",K109,0)</f>
        <v>0</v>
      </c>
      <c r="BJ109" s="213" t="s">
        <v>137</v>
      </c>
      <c r="BK109" s="210"/>
      <c r="BL109" s="210"/>
      <c r="BM109" s="210"/>
    </row>
    <row r="110" s="2" customFormat="1" ht="18" customHeight="1">
      <c r="A110" s="38"/>
      <c r="B110" s="39"/>
      <c r="C110" s="40"/>
      <c r="D110" s="206" t="s">
        <v>141</v>
      </c>
      <c r="E110" s="207"/>
      <c r="F110" s="207"/>
      <c r="G110" s="40"/>
      <c r="H110" s="40"/>
      <c r="I110" s="40"/>
      <c r="J110" s="40"/>
      <c r="K110" s="208">
        <v>0</v>
      </c>
      <c r="L110" s="40"/>
      <c r="M110" s="209"/>
      <c r="N110" s="210"/>
      <c r="O110" s="211" t="s">
        <v>41</v>
      </c>
      <c r="P110" s="210"/>
      <c r="Q110" s="210"/>
      <c r="R110" s="210"/>
      <c r="S110" s="212"/>
      <c r="T110" s="212"/>
      <c r="U110" s="212"/>
      <c r="V110" s="212"/>
      <c r="W110" s="212"/>
      <c r="X110" s="212"/>
      <c r="Y110" s="212"/>
      <c r="Z110" s="212"/>
      <c r="AA110" s="212"/>
      <c r="AB110" s="212"/>
      <c r="AC110" s="212"/>
      <c r="AD110" s="212"/>
      <c r="AE110" s="212"/>
      <c r="AF110" s="210"/>
      <c r="AG110" s="210"/>
      <c r="AH110" s="210"/>
      <c r="AI110" s="210"/>
      <c r="AJ110" s="210"/>
      <c r="AK110" s="210"/>
      <c r="AL110" s="210"/>
      <c r="AM110" s="210"/>
      <c r="AN110" s="210"/>
      <c r="AO110" s="210"/>
      <c r="AP110" s="210"/>
      <c r="AQ110" s="210"/>
      <c r="AR110" s="210"/>
      <c r="AS110" s="210"/>
      <c r="AT110" s="210"/>
      <c r="AU110" s="210"/>
      <c r="AV110" s="210"/>
      <c r="AW110" s="210"/>
      <c r="AX110" s="210"/>
      <c r="AY110" s="213" t="s">
        <v>136</v>
      </c>
      <c r="AZ110" s="210"/>
      <c r="BA110" s="210"/>
      <c r="BB110" s="210"/>
      <c r="BC110" s="210"/>
      <c r="BD110" s="210"/>
      <c r="BE110" s="214">
        <f>IF(O110="základná",K110,0)</f>
        <v>0</v>
      </c>
      <c r="BF110" s="214">
        <f>IF(O110="znížená",K110,0)</f>
        <v>0</v>
      </c>
      <c r="BG110" s="214">
        <f>IF(O110="zákl. prenesená",K110,0)</f>
        <v>0</v>
      </c>
      <c r="BH110" s="214">
        <f>IF(O110="zníž. prenesená",K110,0)</f>
        <v>0</v>
      </c>
      <c r="BI110" s="214">
        <f>IF(O110="nulová",K110,0)</f>
        <v>0</v>
      </c>
      <c r="BJ110" s="213" t="s">
        <v>137</v>
      </c>
      <c r="BK110" s="210"/>
      <c r="BL110" s="210"/>
      <c r="BM110" s="210"/>
    </row>
    <row r="111" s="2" customFormat="1" ht="18" customHeight="1">
      <c r="A111" s="38"/>
      <c r="B111" s="39"/>
      <c r="C111" s="40"/>
      <c r="D111" s="207" t="s">
        <v>142</v>
      </c>
      <c r="E111" s="40"/>
      <c r="F111" s="40"/>
      <c r="G111" s="40"/>
      <c r="H111" s="40"/>
      <c r="I111" s="40"/>
      <c r="J111" s="40"/>
      <c r="K111" s="208">
        <f>ROUND(K30*T111,2)</f>
        <v>0</v>
      </c>
      <c r="L111" s="40"/>
      <c r="M111" s="209"/>
      <c r="N111" s="210"/>
      <c r="O111" s="211" t="s">
        <v>41</v>
      </c>
      <c r="P111" s="210"/>
      <c r="Q111" s="210"/>
      <c r="R111" s="210"/>
      <c r="S111" s="212"/>
      <c r="T111" s="212"/>
      <c r="U111" s="212"/>
      <c r="V111" s="212"/>
      <c r="W111" s="212"/>
      <c r="X111" s="212"/>
      <c r="Y111" s="212"/>
      <c r="Z111" s="212"/>
      <c r="AA111" s="212"/>
      <c r="AB111" s="212"/>
      <c r="AC111" s="212"/>
      <c r="AD111" s="212"/>
      <c r="AE111" s="212"/>
      <c r="AF111" s="210"/>
      <c r="AG111" s="210"/>
      <c r="AH111" s="210"/>
      <c r="AI111" s="210"/>
      <c r="AJ111" s="210"/>
      <c r="AK111" s="210"/>
      <c r="AL111" s="210"/>
      <c r="AM111" s="210"/>
      <c r="AN111" s="210"/>
      <c r="AO111" s="210"/>
      <c r="AP111" s="210"/>
      <c r="AQ111" s="210"/>
      <c r="AR111" s="210"/>
      <c r="AS111" s="210"/>
      <c r="AT111" s="210"/>
      <c r="AU111" s="210"/>
      <c r="AV111" s="210"/>
      <c r="AW111" s="210"/>
      <c r="AX111" s="210"/>
      <c r="AY111" s="213" t="s">
        <v>143</v>
      </c>
      <c r="AZ111" s="210"/>
      <c r="BA111" s="210"/>
      <c r="BB111" s="210"/>
      <c r="BC111" s="210"/>
      <c r="BD111" s="210"/>
      <c r="BE111" s="214">
        <f>IF(O111="základná",K111,0)</f>
        <v>0</v>
      </c>
      <c r="BF111" s="214">
        <f>IF(O111="znížená",K111,0)</f>
        <v>0</v>
      </c>
      <c r="BG111" s="214">
        <f>IF(O111="zákl. prenesená",K111,0)</f>
        <v>0</v>
      </c>
      <c r="BH111" s="214">
        <f>IF(O111="zníž. prenesená",K111,0)</f>
        <v>0</v>
      </c>
      <c r="BI111" s="214">
        <f>IF(O111="nulová",K111,0)</f>
        <v>0</v>
      </c>
      <c r="BJ111" s="213" t="s">
        <v>137</v>
      </c>
      <c r="BK111" s="210"/>
      <c r="BL111" s="210"/>
      <c r="BM111" s="210"/>
    </row>
    <row r="112" s="2" customFormat="1">
      <c r="A112" s="38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69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29.28" customHeight="1">
      <c r="A113" s="38"/>
      <c r="B113" s="39"/>
      <c r="C113" s="215" t="s">
        <v>144</v>
      </c>
      <c r="D113" s="189"/>
      <c r="E113" s="189"/>
      <c r="F113" s="189"/>
      <c r="G113" s="189"/>
      <c r="H113" s="189"/>
      <c r="I113" s="189"/>
      <c r="J113" s="189"/>
      <c r="K113" s="216">
        <f>ROUND(K96+K105,2)</f>
        <v>0</v>
      </c>
      <c r="L113" s="189"/>
      <c r="M113" s="69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72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69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8" s="2" customFormat="1" ht="6.96" customHeight="1">
      <c r="A118" s="38"/>
      <c r="B118" s="74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69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24.96" customHeight="1">
      <c r="A119" s="38"/>
      <c r="B119" s="39"/>
      <c r="C119" s="23" t="s">
        <v>145</v>
      </c>
      <c r="D119" s="40"/>
      <c r="E119" s="40"/>
      <c r="F119" s="40"/>
      <c r="G119" s="40"/>
      <c r="H119" s="40"/>
      <c r="I119" s="40"/>
      <c r="J119" s="40"/>
      <c r="K119" s="40"/>
      <c r="L119" s="40"/>
      <c r="M119" s="69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69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2" customHeight="1">
      <c r="A121" s="38"/>
      <c r="B121" s="39"/>
      <c r="C121" s="32" t="s">
        <v>15</v>
      </c>
      <c r="D121" s="40"/>
      <c r="E121" s="40"/>
      <c r="F121" s="40"/>
      <c r="G121" s="40"/>
      <c r="H121" s="40"/>
      <c r="I121" s="40"/>
      <c r="J121" s="40"/>
      <c r="K121" s="40"/>
      <c r="L121" s="40"/>
      <c r="M121" s="69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6.5" customHeight="1">
      <c r="A122" s="38"/>
      <c r="B122" s="39"/>
      <c r="C122" s="40"/>
      <c r="D122" s="40"/>
      <c r="E122" s="187" t="str">
        <f>E7</f>
        <v>Suhrnny vykaz-vymer SO 01 - marec 2025</v>
      </c>
      <c r="F122" s="32"/>
      <c r="G122" s="32"/>
      <c r="H122" s="32"/>
      <c r="I122" s="40"/>
      <c r="J122" s="40"/>
      <c r="K122" s="40"/>
      <c r="L122" s="40"/>
      <c r="M122" s="69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2" customHeight="1">
      <c r="A123" s="38"/>
      <c r="B123" s="39"/>
      <c r="C123" s="32" t="s">
        <v>99</v>
      </c>
      <c r="D123" s="40"/>
      <c r="E123" s="40"/>
      <c r="F123" s="40"/>
      <c r="G123" s="40"/>
      <c r="H123" s="40"/>
      <c r="I123" s="40"/>
      <c r="J123" s="40"/>
      <c r="K123" s="40"/>
      <c r="L123" s="40"/>
      <c r="M123" s="69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6.5" customHeight="1">
      <c r="A124" s="38"/>
      <c r="B124" s="39"/>
      <c r="C124" s="40"/>
      <c r="D124" s="40"/>
      <c r="E124" s="82" t="str">
        <f>E9</f>
        <v>MaR - MaR</v>
      </c>
      <c r="F124" s="40"/>
      <c r="G124" s="40"/>
      <c r="H124" s="40"/>
      <c r="I124" s="40"/>
      <c r="J124" s="40"/>
      <c r="K124" s="40"/>
      <c r="L124" s="40"/>
      <c r="M124" s="69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6.96" customHeight="1">
      <c r="A125" s="38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69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2" customHeight="1">
      <c r="A126" s="38"/>
      <c r="B126" s="39"/>
      <c r="C126" s="32" t="s">
        <v>19</v>
      </c>
      <c r="D126" s="40"/>
      <c r="E126" s="40"/>
      <c r="F126" s="27" t="str">
        <f>F12</f>
        <v>Poltár, Rovňany</v>
      </c>
      <c r="G126" s="40"/>
      <c r="H126" s="40"/>
      <c r="I126" s="32" t="s">
        <v>21</v>
      </c>
      <c r="J126" s="85" t="str">
        <f>IF(J12="","",J12)</f>
        <v>1. 3. 2025</v>
      </c>
      <c r="K126" s="40"/>
      <c r="L126" s="40"/>
      <c r="M126" s="69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6.96" customHeight="1">
      <c r="A127" s="38"/>
      <c r="B127" s="39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69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40.05" customHeight="1">
      <c r="A128" s="38"/>
      <c r="B128" s="39"/>
      <c r="C128" s="32" t="s">
        <v>23</v>
      </c>
      <c r="D128" s="40"/>
      <c r="E128" s="40"/>
      <c r="F128" s="27" t="str">
        <f>E15</f>
        <v>Banskobystrický samosprávny kraj</v>
      </c>
      <c r="G128" s="40"/>
      <c r="H128" s="40"/>
      <c r="I128" s="32" t="s">
        <v>29</v>
      </c>
      <c r="J128" s="36" t="str">
        <f>E21</f>
        <v>D&amp;T Solutions, s.r.o., Magnezitárska 2/A, Košice</v>
      </c>
      <c r="K128" s="40"/>
      <c r="L128" s="40"/>
      <c r="M128" s="69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15.15" customHeight="1">
      <c r="A129" s="38"/>
      <c r="B129" s="39"/>
      <c r="C129" s="32" t="s">
        <v>27</v>
      </c>
      <c r="D129" s="40"/>
      <c r="E129" s="40"/>
      <c r="F129" s="27" t="str">
        <f>IF(E18="","",E18)</f>
        <v>Vyplň údaj</v>
      </c>
      <c r="G129" s="40"/>
      <c r="H129" s="40"/>
      <c r="I129" s="32" t="s">
        <v>32</v>
      </c>
      <c r="J129" s="36" t="str">
        <f>E24</f>
        <v xml:space="preserve"> </v>
      </c>
      <c r="K129" s="40"/>
      <c r="L129" s="40"/>
      <c r="M129" s="69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2" customFormat="1" ht="10.32" customHeight="1">
      <c r="A130" s="38"/>
      <c r="B130" s="39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69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</row>
    <row r="131" s="11" customFormat="1" ht="29.28" customHeight="1">
      <c r="A131" s="217"/>
      <c r="B131" s="218"/>
      <c r="C131" s="219" t="s">
        <v>146</v>
      </c>
      <c r="D131" s="220" t="s">
        <v>60</v>
      </c>
      <c r="E131" s="220" t="s">
        <v>56</v>
      </c>
      <c r="F131" s="220" t="s">
        <v>57</v>
      </c>
      <c r="G131" s="220" t="s">
        <v>147</v>
      </c>
      <c r="H131" s="220" t="s">
        <v>148</v>
      </c>
      <c r="I131" s="220" t="s">
        <v>149</v>
      </c>
      <c r="J131" s="220" t="s">
        <v>150</v>
      </c>
      <c r="K131" s="221" t="s">
        <v>109</v>
      </c>
      <c r="L131" s="222" t="s">
        <v>151</v>
      </c>
      <c r="M131" s="223"/>
      <c r="N131" s="106" t="s">
        <v>1</v>
      </c>
      <c r="O131" s="107" t="s">
        <v>39</v>
      </c>
      <c r="P131" s="107" t="s">
        <v>152</v>
      </c>
      <c r="Q131" s="107" t="s">
        <v>153</v>
      </c>
      <c r="R131" s="107" t="s">
        <v>154</v>
      </c>
      <c r="S131" s="107" t="s">
        <v>155</v>
      </c>
      <c r="T131" s="107" t="s">
        <v>156</v>
      </c>
      <c r="U131" s="107" t="s">
        <v>157</v>
      </c>
      <c r="V131" s="107" t="s">
        <v>158</v>
      </c>
      <c r="W131" s="107" t="s">
        <v>159</v>
      </c>
      <c r="X131" s="108" t="s">
        <v>160</v>
      </c>
      <c r="Y131" s="217"/>
      <c r="Z131" s="217"/>
      <c r="AA131" s="217"/>
      <c r="AB131" s="217"/>
      <c r="AC131" s="217"/>
      <c r="AD131" s="217"/>
      <c r="AE131" s="217"/>
    </row>
    <row r="132" s="2" customFormat="1" ht="22.8" customHeight="1">
      <c r="A132" s="38"/>
      <c r="B132" s="39"/>
      <c r="C132" s="113" t="s">
        <v>101</v>
      </c>
      <c r="D132" s="40"/>
      <c r="E132" s="40"/>
      <c r="F132" s="40"/>
      <c r="G132" s="40"/>
      <c r="H132" s="40"/>
      <c r="I132" s="40"/>
      <c r="J132" s="40"/>
      <c r="K132" s="224">
        <f>BK132</f>
        <v>0</v>
      </c>
      <c r="L132" s="40"/>
      <c r="M132" s="44"/>
      <c r="N132" s="109"/>
      <c r="O132" s="225"/>
      <c r="P132" s="110"/>
      <c r="Q132" s="226">
        <f>Q133+Q163+Q168</f>
        <v>0</v>
      </c>
      <c r="R132" s="226">
        <f>R133+R163+R168</f>
        <v>0</v>
      </c>
      <c r="S132" s="110"/>
      <c r="T132" s="227">
        <f>T133+T163+T168</f>
        <v>0</v>
      </c>
      <c r="U132" s="110"/>
      <c r="V132" s="227">
        <f>V133+V163+V168</f>
        <v>0</v>
      </c>
      <c r="W132" s="110"/>
      <c r="X132" s="228">
        <f>X133+X163+X168</f>
        <v>0</v>
      </c>
      <c r="Y132" s="38"/>
      <c r="Z132" s="38"/>
      <c r="AA132" s="38"/>
      <c r="AB132" s="38"/>
      <c r="AC132" s="38"/>
      <c r="AD132" s="38"/>
      <c r="AE132" s="38"/>
      <c r="AT132" s="17" t="s">
        <v>76</v>
      </c>
      <c r="AU132" s="17" t="s">
        <v>111</v>
      </c>
      <c r="BK132" s="229">
        <f>BK133+BK163+BK168</f>
        <v>0</v>
      </c>
    </row>
    <row r="133" s="12" customFormat="1" ht="25.92" customHeight="1">
      <c r="A133" s="12"/>
      <c r="B133" s="230"/>
      <c r="C133" s="231"/>
      <c r="D133" s="232" t="s">
        <v>76</v>
      </c>
      <c r="E133" s="233" t="s">
        <v>466</v>
      </c>
      <c r="F133" s="233" t="s">
        <v>1642</v>
      </c>
      <c r="G133" s="231"/>
      <c r="H133" s="231"/>
      <c r="I133" s="234"/>
      <c r="J133" s="234"/>
      <c r="K133" s="235">
        <f>BK133</f>
        <v>0</v>
      </c>
      <c r="L133" s="231"/>
      <c r="M133" s="236"/>
      <c r="N133" s="237"/>
      <c r="O133" s="238"/>
      <c r="P133" s="238"/>
      <c r="Q133" s="239">
        <f>Q134+Q142+Q147</f>
        <v>0</v>
      </c>
      <c r="R133" s="239">
        <f>R134+R142+R147</f>
        <v>0</v>
      </c>
      <c r="S133" s="238"/>
      <c r="T133" s="240">
        <f>T134+T142+T147</f>
        <v>0</v>
      </c>
      <c r="U133" s="238"/>
      <c r="V133" s="240">
        <f>V134+V142+V147</f>
        <v>0</v>
      </c>
      <c r="W133" s="238"/>
      <c r="X133" s="241">
        <f>X134+X142+X147</f>
        <v>0</v>
      </c>
      <c r="Y133" s="12"/>
      <c r="Z133" s="12"/>
      <c r="AA133" s="12"/>
      <c r="AB133" s="12"/>
      <c r="AC133" s="12"/>
      <c r="AD133" s="12"/>
      <c r="AE133" s="12"/>
      <c r="AR133" s="242" t="s">
        <v>176</v>
      </c>
      <c r="AT133" s="243" t="s">
        <v>76</v>
      </c>
      <c r="AU133" s="243" t="s">
        <v>77</v>
      </c>
      <c r="AY133" s="242" t="s">
        <v>163</v>
      </c>
      <c r="BK133" s="244">
        <f>BK134+BK142+BK147</f>
        <v>0</v>
      </c>
    </row>
    <row r="134" s="12" customFormat="1" ht="22.8" customHeight="1">
      <c r="A134" s="12"/>
      <c r="B134" s="230"/>
      <c r="C134" s="231"/>
      <c r="D134" s="232" t="s">
        <v>76</v>
      </c>
      <c r="E134" s="245" t="s">
        <v>1660</v>
      </c>
      <c r="F134" s="245" t="s">
        <v>1661</v>
      </c>
      <c r="G134" s="231"/>
      <c r="H134" s="231"/>
      <c r="I134" s="234"/>
      <c r="J134" s="234"/>
      <c r="K134" s="246">
        <f>BK134</f>
        <v>0</v>
      </c>
      <c r="L134" s="231"/>
      <c r="M134" s="236"/>
      <c r="N134" s="237"/>
      <c r="O134" s="238"/>
      <c r="P134" s="238"/>
      <c r="Q134" s="239">
        <f>SUM(Q135:Q141)</f>
        <v>0</v>
      </c>
      <c r="R134" s="239">
        <f>SUM(R135:R141)</f>
        <v>0</v>
      </c>
      <c r="S134" s="238"/>
      <c r="T134" s="240">
        <f>SUM(T135:T141)</f>
        <v>0</v>
      </c>
      <c r="U134" s="238"/>
      <c r="V134" s="240">
        <f>SUM(V135:V141)</f>
        <v>0</v>
      </c>
      <c r="W134" s="238"/>
      <c r="X134" s="241">
        <f>SUM(X135:X141)</f>
        <v>0</v>
      </c>
      <c r="Y134" s="12"/>
      <c r="Z134" s="12"/>
      <c r="AA134" s="12"/>
      <c r="AB134" s="12"/>
      <c r="AC134" s="12"/>
      <c r="AD134" s="12"/>
      <c r="AE134" s="12"/>
      <c r="AR134" s="242" t="s">
        <v>176</v>
      </c>
      <c r="AT134" s="243" t="s">
        <v>76</v>
      </c>
      <c r="AU134" s="243" t="s">
        <v>85</v>
      </c>
      <c r="AY134" s="242" t="s">
        <v>163</v>
      </c>
      <c r="BK134" s="244">
        <f>SUM(BK135:BK141)</f>
        <v>0</v>
      </c>
    </row>
    <row r="135" s="2" customFormat="1" ht="16.5" customHeight="1">
      <c r="A135" s="38"/>
      <c r="B135" s="39"/>
      <c r="C135" s="247" t="s">
        <v>85</v>
      </c>
      <c r="D135" s="247" t="s">
        <v>165</v>
      </c>
      <c r="E135" s="248" t="s">
        <v>1662</v>
      </c>
      <c r="F135" s="249" t="s">
        <v>1663</v>
      </c>
      <c r="G135" s="250" t="s">
        <v>234</v>
      </c>
      <c r="H135" s="251">
        <v>1</v>
      </c>
      <c r="I135" s="252"/>
      <c r="J135" s="252"/>
      <c r="K135" s="251">
        <f>ROUND(P135*H135,3)</f>
        <v>0</v>
      </c>
      <c r="L135" s="253"/>
      <c r="M135" s="44"/>
      <c r="N135" s="254" t="s">
        <v>1</v>
      </c>
      <c r="O135" s="255" t="s">
        <v>41</v>
      </c>
      <c r="P135" s="256">
        <f>I135+J135</f>
        <v>0</v>
      </c>
      <c r="Q135" s="256">
        <f>ROUND(I135*H135,3)</f>
        <v>0</v>
      </c>
      <c r="R135" s="256">
        <f>ROUND(J135*H135,3)</f>
        <v>0</v>
      </c>
      <c r="S135" s="97"/>
      <c r="T135" s="257">
        <f>S135*H135</f>
        <v>0</v>
      </c>
      <c r="U135" s="257">
        <v>0</v>
      </c>
      <c r="V135" s="257">
        <f>U135*H135</f>
        <v>0</v>
      </c>
      <c r="W135" s="257">
        <v>0</v>
      </c>
      <c r="X135" s="258">
        <f>W135*H135</f>
        <v>0</v>
      </c>
      <c r="Y135" s="38"/>
      <c r="Z135" s="38"/>
      <c r="AA135" s="38"/>
      <c r="AB135" s="38"/>
      <c r="AC135" s="38"/>
      <c r="AD135" s="38"/>
      <c r="AE135" s="38"/>
      <c r="AR135" s="259" t="s">
        <v>327</v>
      </c>
      <c r="AT135" s="259" t="s">
        <v>165</v>
      </c>
      <c r="AU135" s="259" t="s">
        <v>137</v>
      </c>
      <c r="AY135" s="17" t="s">
        <v>163</v>
      </c>
      <c r="BE135" s="260">
        <f>IF(O135="základná",K135,0)</f>
        <v>0</v>
      </c>
      <c r="BF135" s="260">
        <f>IF(O135="znížená",K135,0)</f>
        <v>0</v>
      </c>
      <c r="BG135" s="260">
        <f>IF(O135="zákl. prenesená",K135,0)</f>
        <v>0</v>
      </c>
      <c r="BH135" s="260">
        <f>IF(O135="zníž. prenesená",K135,0)</f>
        <v>0</v>
      </c>
      <c r="BI135" s="260">
        <f>IF(O135="nulová",K135,0)</f>
        <v>0</v>
      </c>
      <c r="BJ135" s="17" t="s">
        <v>137</v>
      </c>
      <c r="BK135" s="261">
        <f>ROUND(P135*H135,3)</f>
        <v>0</v>
      </c>
      <c r="BL135" s="17" t="s">
        <v>327</v>
      </c>
      <c r="BM135" s="259" t="s">
        <v>137</v>
      </c>
    </row>
    <row r="136" s="2" customFormat="1" ht="37.8" customHeight="1">
      <c r="A136" s="38"/>
      <c r="B136" s="39"/>
      <c r="C136" s="295" t="s">
        <v>137</v>
      </c>
      <c r="D136" s="295" t="s">
        <v>466</v>
      </c>
      <c r="E136" s="296" t="s">
        <v>1664</v>
      </c>
      <c r="F136" s="297" t="s">
        <v>1665</v>
      </c>
      <c r="G136" s="298" t="s">
        <v>234</v>
      </c>
      <c r="H136" s="299">
        <v>1</v>
      </c>
      <c r="I136" s="300"/>
      <c r="J136" s="301"/>
      <c r="K136" s="299">
        <f>ROUND(P136*H136,3)</f>
        <v>0</v>
      </c>
      <c r="L136" s="301"/>
      <c r="M136" s="302"/>
      <c r="N136" s="303" t="s">
        <v>1</v>
      </c>
      <c r="O136" s="255" t="s">
        <v>41</v>
      </c>
      <c r="P136" s="256">
        <f>I136+J136</f>
        <v>0</v>
      </c>
      <c r="Q136" s="256">
        <f>ROUND(I136*H136,3)</f>
        <v>0</v>
      </c>
      <c r="R136" s="256">
        <f>ROUND(J136*H136,3)</f>
        <v>0</v>
      </c>
      <c r="S136" s="97"/>
      <c r="T136" s="257">
        <f>S136*H136</f>
        <v>0</v>
      </c>
      <c r="U136" s="257">
        <v>0</v>
      </c>
      <c r="V136" s="257">
        <f>U136*H136</f>
        <v>0</v>
      </c>
      <c r="W136" s="257">
        <v>0</v>
      </c>
      <c r="X136" s="258">
        <f>W136*H136</f>
        <v>0</v>
      </c>
      <c r="Y136" s="38"/>
      <c r="Z136" s="38"/>
      <c r="AA136" s="38"/>
      <c r="AB136" s="38"/>
      <c r="AC136" s="38"/>
      <c r="AD136" s="38"/>
      <c r="AE136" s="38"/>
      <c r="AR136" s="259" t="s">
        <v>824</v>
      </c>
      <c r="AT136" s="259" t="s">
        <v>466</v>
      </c>
      <c r="AU136" s="259" t="s">
        <v>137</v>
      </c>
      <c r="AY136" s="17" t="s">
        <v>163</v>
      </c>
      <c r="BE136" s="260">
        <f>IF(O136="základná",K136,0)</f>
        <v>0</v>
      </c>
      <c r="BF136" s="260">
        <f>IF(O136="znížená",K136,0)</f>
        <v>0</v>
      </c>
      <c r="BG136" s="260">
        <f>IF(O136="zákl. prenesená",K136,0)</f>
        <v>0</v>
      </c>
      <c r="BH136" s="260">
        <f>IF(O136="zníž. prenesená",K136,0)</f>
        <v>0</v>
      </c>
      <c r="BI136" s="260">
        <f>IF(O136="nulová",K136,0)</f>
        <v>0</v>
      </c>
      <c r="BJ136" s="17" t="s">
        <v>137</v>
      </c>
      <c r="BK136" s="261">
        <f>ROUND(P136*H136,3)</f>
        <v>0</v>
      </c>
      <c r="BL136" s="17" t="s">
        <v>327</v>
      </c>
      <c r="BM136" s="259" t="s">
        <v>169</v>
      </c>
    </row>
    <row r="137" s="2" customFormat="1" ht="16.5" customHeight="1">
      <c r="A137" s="38"/>
      <c r="B137" s="39"/>
      <c r="C137" s="247" t="s">
        <v>176</v>
      </c>
      <c r="D137" s="247" t="s">
        <v>165</v>
      </c>
      <c r="E137" s="248" t="s">
        <v>1666</v>
      </c>
      <c r="F137" s="249" t="s">
        <v>1667</v>
      </c>
      <c r="G137" s="250" t="s">
        <v>234</v>
      </c>
      <c r="H137" s="251">
        <v>1</v>
      </c>
      <c r="I137" s="252"/>
      <c r="J137" s="252"/>
      <c r="K137" s="251">
        <f>ROUND(P137*H137,3)</f>
        <v>0</v>
      </c>
      <c r="L137" s="253"/>
      <c r="M137" s="44"/>
      <c r="N137" s="254" t="s">
        <v>1</v>
      </c>
      <c r="O137" s="255" t="s">
        <v>41</v>
      </c>
      <c r="P137" s="256">
        <f>I137+J137</f>
        <v>0</v>
      </c>
      <c r="Q137" s="256">
        <f>ROUND(I137*H137,3)</f>
        <v>0</v>
      </c>
      <c r="R137" s="256">
        <f>ROUND(J137*H137,3)</f>
        <v>0</v>
      </c>
      <c r="S137" s="97"/>
      <c r="T137" s="257">
        <f>S137*H137</f>
        <v>0</v>
      </c>
      <c r="U137" s="257">
        <v>0</v>
      </c>
      <c r="V137" s="257">
        <f>U137*H137</f>
        <v>0</v>
      </c>
      <c r="W137" s="257">
        <v>0</v>
      </c>
      <c r="X137" s="258">
        <f>W137*H137</f>
        <v>0</v>
      </c>
      <c r="Y137" s="38"/>
      <c r="Z137" s="38"/>
      <c r="AA137" s="38"/>
      <c r="AB137" s="38"/>
      <c r="AC137" s="38"/>
      <c r="AD137" s="38"/>
      <c r="AE137" s="38"/>
      <c r="AR137" s="259" t="s">
        <v>327</v>
      </c>
      <c r="AT137" s="259" t="s">
        <v>165</v>
      </c>
      <c r="AU137" s="259" t="s">
        <v>137</v>
      </c>
      <c r="AY137" s="17" t="s">
        <v>163</v>
      </c>
      <c r="BE137" s="260">
        <f>IF(O137="základná",K137,0)</f>
        <v>0</v>
      </c>
      <c r="BF137" s="260">
        <f>IF(O137="znížená",K137,0)</f>
        <v>0</v>
      </c>
      <c r="BG137" s="260">
        <f>IF(O137="zákl. prenesená",K137,0)</f>
        <v>0</v>
      </c>
      <c r="BH137" s="260">
        <f>IF(O137="zníž. prenesená",K137,0)</f>
        <v>0</v>
      </c>
      <c r="BI137" s="260">
        <f>IF(O137="nulová",K137,0)</f>
        <v>0</v>
      </c>
      <c r="BJ137" s="17" t="s">
        <v>137</v>
      </c>
      <c r="BK137" s="261">
        <f>ROUND(P137*H137,3)</f>
        <v>0</v>
      </c>
      <c r="BL137" s="17" t="s">
        <v>327</v>
      </c>
      <c r="BM137" s="259" t="s">
        <v>179</v>
      </c>
    </row>
    <row r="138" s="2" customFormat="1" ht="24.15" customHeight="1">
      <c r="A138" s="38"/>
      <c r="B138" s="39"/>
      <c r="C138" s="247" t="s">
        <v>169</v>
      </c>
      <c r="D138" s="247" t="s">
        <v>165</v>
      </c>
      <c r="E138" s="248" t="s">
        <v>1668</v>
      </c>
      <c r="F138" s="249" t="s">
        <v>1669</v>
      </c>
      <c r="G138" s="250" t="s">
        <v>520</v>
      </c>
      <c r="H138" s="251">
        <v>100</v>
      </c>
      <c r="I138" s="252"/>
      <c r="J138" s="252"/>
      <c r="K138" s="251">
        <f>ROUND(P138*H138,3)</f>
        <v>0</v>
      </c>
      <c r="L138" s="253"/>
      <c r="M138" s="44"/>
      <c r="N138" s="254" t="s">
        <v>1</v>
      </c>
      <c r="O138" s="255" t="s">
        <v>41</v>
      </c>
      <c r="P138" s="256">
        <f>I138+J138</f>
        <v>0</v>
      </c>
      <c r="Q138" s="256">
        <f>ROUND(I138*H138,3)</f>
        <v>0</v>
      </c>
      <c r="R138" s="256">
        <f>ROUND(J138*H138,3)</f>
        <v>0</v>
      </c>
      <c r="S138" s="97"/>
      <c r="T138" s="257">
        <f>S138*H138</f>
        <v>0</v>
      </c>
      <c r="U138" s="257">
        <v>0</v>
      </c>
      <c r="V138" s="257">
        <f>U138*H138</f>
        <v>0</v>
      </c>
      <c r="W138" s="257">
        <v>0</v>
      </c>
      <c r="X138" s="258">
        <f>W138*H138</f>
        <v>0</v>
      </c>
      <c r="Y138" s="38"/>
      <c r="Z138" s="38"/>
      <c r="AA138" s="38"/>
      <c r="AB138" s="38"/>
      <c r="AC138" s="38"/>
      <c r="AD138" s="38"/>
      <c r="AE138" s="38"/>
      <c r="AR138" s="259" t="s">
        <v>327</v>
      </c>
      <c r="AT138" s="259" t="s">
        <v>165</v>
      </c>
      <c r="AU138" s="259" t="s">
        <v>137</v>
      </c>
      <c r="AY138" s="17" t="s">
        <v>163</v>
      </c>
      <c r="BE138" s="260">
        <f>IF(O138="základná",K138,0)</f>
        <v>0</v>
      </c>
      <c r="BF138" s="260">
        <f>IF(O138="znížená",K138,0)</f>
        <v>0</v>
      </c>
      <c r="BG138" s="260">
        <f>IF(O138="zákl. prenesená",K138,0)</f>
        <v>0</v>
      </c>
      <c r="BH138" s="260">
        <f>IF(O138="zníž. prenesená",K138,0)</f>
        <v>0</v>
      </c>
      <c r="BI138" s="260">
        <f>IF(O138="nulová",K138,0)</f>
        <v>0</v>
      </c>
      <c r="BJ138" s="17" t="s">
        <v>137</v>
      </c>
      <c r="BK138" s="261">
        <f>ROUND(P138*H138,3)</f>
        <v>0</v>
      </c>
      <c r="BL138" s="17" t="s">
        <v>327</v>
      </c>
      <c r="BM138" s="259" t="s">
        <v>182</v>
      </c>
    </row>
    <row r="139" s="2" customFormat="1" ht="16.5" customHeight="1">
      <c r="A139" s="38"/>
      <c r="B139" s="39"/>
      <c r="C139" s="295" t="s">
        <v>183</v>
      </c>
      <c r="D139" s="295" t="s">
        <v>466</v>
      </c>
      <c r="E139" s="296" t="s">
        <v>1670</v>
      </c>
      <c r="F139" s="297" t="s">
        <v>1671</v>
      </c>
      <c r="G139" s="298" t="s">
        <v>520</v>
      </c>
      <c r="H139" s="299">
        <v>100</v>
      </c>
      <c r="I139" s="300"/>
      <c r="J139" s="301"/>
      <c r="K139" s="299">
        <f>ROUND(P139*H139,3)</f>
        <v>0</v>
      </c>
      <c r="L139" s="301"/>
      <c r="M139" s="302"/>
      <c r="N139" s="303" t="s">
        <v>1</v>
      </c>
      <c r="O139" s="255" t="s">
        <v>41</v>
      </c>
      <c r="P139" s="256">
        <f>I139+J139</f>
        <v>0</v>
      </c>
      <c r="Q139" s="256">
        <f>ROUND(I139*H139,3)</f>
        <v>0</v>
      </c>
      <c r="R139" s="256">
        <f>ROUND(J139*H139,3)</f>
        <v>0</v>
      </c>
      <c r="S139" s="97"/>
      <c r="T139" s="257">
        <f>S139*H139</f>
        <v>0</v>
      </c>
      <c r="U139" s="257">
        <v>0</v>
      </c>
      <c r="V139" s="257">
        <f>U139*H139</f>
        <v>0</v>
      </c>
      <c r="W139" s="257">
        <v>0</v>
      </c>
      <c r="X139" s="258">
        <f>W139*H139</f>
        <v>0</v>
      </c>
      <c r="Y139" s="38"/>
      <c r="Z139" s="38"/>
      <c r="AA139" s="38"/>
      <c r="AB139" s="38"/>
      <c r="AC139" s="38"/>
      <c r="AD139" s="38"/>
      <c r="AE139" s="38"/>
      <c r="AR139" s="259" t="s">
        <v>824</v>
      </c>
      <c r="AT139" s="259" t="s">
        <v>466</v>
      </c>
      <c r="AU139" s="259" t="s">
        <v>137</v>
      </c>
      <c r="AY139" s="17" t="s">
        <v>163</v>
      </c>
      <c r="BE139" s="260">
        <f>IF(O139="základná",K139,0)</f>
        <v>0</v>
      </c>
      <c r="BF139" s="260">
        <f>IF(O139="znížená",K139,0)</f>
        <v>0</v>
      </c>
      <c r="BG139" s="260">
        <f>IF(O139="zákl. prenesená",K139,0)</f>
        <v>0</v>
      </c>
      <c r="BH139" s="260">
        <f>IF(O139="zníž. prenesená",K139,0)</f>
        <v>0</v>
      </c>
      <c r="BI139" s="260">
        <f>IF(O139="nulová",K139,0)</f>
        <v>0</v>
      </c>
      <c r="BJ139" s="17" t="s">
        <v>137</v>
      </c>
      <c r="BK139" s="261">
        <f>ROUND(P139*H139,3)</f>
        <v>0</v>
      </c>
      <c r="BL139" s="17" t="s">
        <v>327</v>
      </c>
      <c r="BM139" s="259" t="s">
        <v>186</v>
      </c>
    </row>
    <row r="140" s="2" customFormat="1" ht="24.15" customHeight="1">
      <c r="A140" s="38"/>
      <c r="B140" s="39"/>
      <c r="C140" s="247" t="s">
        <v>179</v>
      </c>
      <c r="D140" s="247" t="s">
        <v>165</v>
      </c>
      <c r="E140" s="248" t="s">
        <v>1672</v>
      </c>
      <c r="F140" s="249" t="s">
        <v>1673</v>
      </c>
      <c r="G140" s="250" t="s">
        <v>520</v>
      </c>
      <c r="H140" s="251">
        <v>10</v>
      </c>
      <c r="I140" s="252"/>
      <c r="J140" s="252"/>
      <c r="K140" s="251">
        <f>ROUND(P140*H140,3)</f>
        <v>0</v>
      </c>
      <c r="L140" s="253"/>
      <c r="M140" s="44"/>
      <c r="N140" s="254" t="s">
        <v>1</v>
      </c>
      <c r="O140" s="255" t="s">
        <v>41</v>
      </c>
      <c r="P140" s="256">
        <f>I140+J140</f>
        <v>0</v>
      </c>
      <c r="Q140" s="256">
        <f>ROUND(I140*H140,3)</f>
        <v>0</v>
      </c>
      <c r="R140" s="256">
        <f>ROUND(J140*H140,3)</f>
        <v>0</v>
      </c>
      <c r="S140" s="97"/>
      <c r="T140" s="257">
        <f>S140*H140</f>
        <v>0</v>
      </c>
      <c r="U140" s="257">
        <v>0</v>
      </c>
      <c r="V140" s="257">
        <f>U140*H140</f>
        <v>0</v>
      </c>
      <c r="W140" s="257">
        <v>0</v>
      </c>
      <c r="X140" s="258">
        <f>W140*H140</f>
        <v>0</v>
      </c>
      <c r="Y140" s="38"/>
      <c r="Z140" s="38"/>
      <c r="AA140" s="38"/>
      <c r="AB140" s="38"/>
      <c r="AC140" s="38"/>
      <c r="AD140" s="38"/>
      <c r="AE140" s="38"/>
      <c r="AR140" s="259" t="s">
        <v>327</v>
      </c>
      <c r="AT140" s="259" t="s">
        <v>165</v>
      </c>
      <c r="AU140" s="259" t="s">
        <v>137</v>
      </c>
      <c r="AY140" s="17" t="s">
        <v>163</v>
      </c>
      <c r="BE140" s="260">
        <f>IF(O140="základná",K140,0)</f>
        <v>0</v>
      </c>
      <c r="BF140" s="260">
        <f>IF(O140="znížená",K140,0)</f>
        <v>0</v>
      </c>
      <c r="BG140" s="260">
        <f>IF(O140="zákl. prenesená",K140,0)</f>
        <v>0</v>
      </c>
      <c r="BH140" s="260">
        <f>IF(O140="zníž. prenesená",K140,0)</f>
        <v>0</v>
      </c>
      <c r="BI140" s="260">
        <f>IF(O140="nulová",K140,0)</f>
        <v>0</v>
      </c>
      <c r="BJ140" s="17" t="s">
        <v>137</v>
      </c>
      <c r="BK140" s="261">
        <f>ROUND(P140*H140,3)</f>
        <v>0</v>
      </c>
      <c r="BL140" s="17" t="s">
        <v>327</v>
      </c>
      <c r="BM140" s="259" t="s">
        <v>196</v>
      </c>
    </row>
    <row r="141" s="2" customFormat="1" ht="16.5" customHeight="1">
      <c r="A141" s="38"/>
      <c r="B141" s="39"/>
      <c r="C141" s="295" t="s">
        <v>199</v>
      </c>
      <c r="D141" s="295" t="s">
        <v>466</v>
      </c>
      <c r="E141" s="296" t="s">
        <v>1674</v>
      </c>
      <c r="F141" s="297" t="s">
        <v>1675</v>
      </c>
      <c r="G141" s="298" t="s">
        <v>520</v>
      </c>
      <c r="H141" s="299">
        <v>10</v>
      </c>
      <c r="I141" s="300"/>
      <c r="J141" s="301"/>
      <c r="K141" s="299">
        <f>ROUND(P141*H141,3)</f>
        <v>0</v>
      </c>
      <c r="L141" s="301"/>
      <c r="M141" s="302"/>
      <c r="N141" s="303" t="s">
        <v>1</v>
      </c>
      <c r="O141" s="255" t="s">
        <v>41</v>
      </c>
      <c r="P141" s="256">
        <f>I141+J141</f>
        <v>0</v>
      </c>
      <c r="Q141" s="256">
        <f>ROUND(I141*H141,3)</f>
        <v>0</v>
      </c>
      <c r="R141" s="256">
        <f>ROUND(J141*H141,3)</f>
        <v>0</v>
      </c>
      <c r="S141" s="97"/>
      <c r="T141" s="257">
        <f>S141*H141</f>
        <v>0</v>
      </c>
      <c r="U141" s="257">
        <v>0</v>
      </c>
      <c r="V141" s="257">
        <f>U141*H141</f>
        <v>0</v>
      </c>
      <c r="W141" s="257">
        <v>0</v>
      </c>
      <c r="X141" s="258">
        <f>W141*H141</f>
        <v>0</v>
      </c>
      <c r="Y141" s="38"/>
      <c r="Z141" s="38"/>
      <c r="AA141" s="38"/>
      <c r="AB141" s="38"/>
      <c r="AC141" s="38"/>
      <c r="AD141" s="38"/>
      <c r="AE141" s="38"/>
      <c r="AR141" s="259" t="s">
        <v>824</v>
      </c>
      <c r="AT141" s="259" t="s">
        <v>466</v>
      </c>
      <c r="AU141" s="259" t="s">
        <v>137</v>
      </c>
      <c r="AY141" s="17" t="s">
        <v>163</v>
      </c>
      <c r="BE141" s="260">
        <f>IF(O141="základná",K141,0)</f>
        <v>0</v>
      </c>
      <c r="BF141" s="260">
        <f>IF(O141="znížená",K141,0)</f>
        <v>0</v>
      </c>
      <c r="BG141" s="260">
        <f>IF(O141="zákl. prenesená",K141,0)</f>
        <v>0</v>
      </c>
      <c r="BH141" s="260">
        <f>IF(O141="zníž. prenesená",K141,0)</f>
        <v>0</v>
      </c>
      <c r="BI141" s="260">
        <f>IF(O141="nulová",K141,0)</f>
        <v>0</v>
      </c>
      <c r="BJ141" s="17" t="s">
        <v>137</v>
      </c>
      <c r="BK141" s="261">
        <f>ROUND(P141*H141,3)</f>
        <v>0</v>
      </c>
      <c r="BL141" s="17" t="s">
        <v>327</v>
      </c>
      <c r="BM141" s="259" t="s">
        <v>202</v>
      </c>
    </row>
    <row r="142" s="12" customFormat="1" ht="22.8" customHeight="1">
      <c r="A142" s="12"/>
      <c r="B142" s="230"/>
      <c r="C142" s="231"/>
      <c r="D142" s="232" t="s">
        <v>76</v>
      </c>
      <c r="E142" s="245" t="s">
        <v>1676</v>
      </c>
      <c r="F142" s="245" t="s">
        <v>1677</v>
      </c>
      <c r="G142" s="231"/>
      <c r="H142" s="231"/>
      <c r="I142" s="234"/>
      <c r="J142" s="234"/>
      <c r="K142" s="246">
        <f>BK142</f>
        <v>0</v>
      </c>
      <c r="L142" s="231"/>
      <c r="M142" s="236"/>
      <c r="N142" s="237"/>
      <c r="O142" s="238"/>
      <c r="P142" s="238"/>
      <c r="Q142" s="239">
        <f>SUM(Q143:Q146)</f>
        <v>0</v>
      </c>
      <c r="R142" s="239">
        <f>SUM(R143:R146)</f>
        <v>0</v>
      </c>
      <c r="S142" s="238"/>
      <c r="T142" s="240">
        <f>SUM(T143:T146)</f>
        <v>0</v>
      </c>
      <c r="U142" s="238"/>
      <c r="V142" s="240">
        <f>SUM(V143:V146)</f>
        <v>0</v>
      </c>
      <c r="W142" s="238"/>
      <c r="X142" s="241">
        <f>SUM(X143:X146)</f>
        <v>0</v>
      </c>
      <c r="Y142" s="12"/>
      <c r="Z142" s="12"/>
      <c r="AA142" s="12"/>
      <c r="AB142" s="12"/>
      <c r="AC142" s="12"/>
      <c r="AD142" s="12"/>
      <c r="AE142" s="12"/>
      <c r="AR142" s="242" t="s">
        <v>176</v>
      </c>
      <c r="AT142" s="243" t="s">
        <v>76</v>
      </c>
      <c r="AU142" s="243" t="s">
        <v>85</v>
      </c>
      <c r="AY142" s="242" t="s">
        <v>163</v>
      </c>
      <c r="BK142" s="244">
        <f>SUM(BK143:BK146)</f>
        <v>0</v>
      </c>
    </row>
    <row r="143" s="2" customFormat="1" ht="16.5" customHeight="1">
      <c r="A143" s="38"/>
      <c r="B143" s="39"/>
      <c r="C143" s="247" t="s">
        <v>182</v>
      </c>
      <c r="D143" s="247" t="s">
        <v>165</v>
      </c>
      <c r="E143" s="248" t="s">
        <v>1678</v>
      </c>
      <c r="F143" s="249" t="s">
        <v>1679</v>
      </c>
      <c r="G143" s="250" t="s">
        <v>520</v>
      </c>
      <c r="H143" s="251">
        <v>250</v>
      </c>
      <c r="I143" s="252"/>
      <c r="J143" s="252"/>
      <c r="K143" s="251">
        <f>ROUND(P143*H143,3)</f>
        <v>0</v>
      </c>
      <c r="L143" s="253"/>
      <c r="M143" s="44"/>
      <c r="N143" s="254" t="s">
        <v>1</v>
      </c>
      <c r="O143" s="255" t="s">
        <v>41</v>
      </c>
      <c r="P143" s="256">
        <f>I143+J143</f>
        <v>0</v>
      </c>
      <c r="Q143" s="256">
        <f>ROUND(I143*H143,3)</f>
        <v>0</v>
      </c>
      <c r="R143" s="256">
        <f>ROUND(J143*H143,3)</f>
        <v>0</v>
      </c>
      <c r="S143" s="97"/>
      <c r="T143" s="257">
        <f>S143*H143</f>
        <v>0</v>
      </c>
      <c r="U143" s="257">
        <v>0</v>
      </c>
      <c r="V143" s="257">
        <f>U143*H143</f>
        <v>0</v>
      </c>
      <c r="W143" s="257">
        <v>0</v>
      </c>
      <c r="X143" s="258">
        <f>W143*H143</f>
        <v>0</v>
      </c>
      <c r="Y143" s="38"/>
      <c r="Z143" s="38"/>
      <c r="AA143" s="38"/>
      <c r="AB143" s="38"/>
      <c r="AC143" s="38"/>
      <c r="AD143" s="38"/>
      <c r="AE143" s="38"/>
      <c r="AR143" s="259" t="s">
        <v>327</v>
      </c>
      <c r="AT143" s="259" t="s">
        <v>165</v>
      </c>
      <c r="AU143" s="259" t="s">
        <v>137</v>
      </c>
      <c r="AY143" s="17" t="s">
        <v>163</v>
      </c>
      <c r="BE143" s="260">
        <f>IF(O143="základná",K143,0)</f>
        <v>0</v>
      </c>
      <c r="BF143" s="260">
        <f>IF(O143="znížená",K143,0)</f>
        <v>0</v>
      </c>
      <c r="BG143" s="260">
        <f>IF(O143="zákl. prenesená",K143,0)</f>
        <v>0</v>
      </c>
      <c r="BH143" s="260">
        <f>IF(O143="zníž. prenesená",K143,0)</f>
        <v>0</v>
      </c>
      <c r="BI143" s="260">
        <f>IF(O143="nulová",K143,0)</f>
        <v>0</v>
      </c>
      <c r="BJ143" s="17" t="s">
        <v>137</v>
      </c>
      <c r="BK143" s="261">
        <f>ROUND(P143*H143,3)</f>
        <v>0</v>
      </c>
      <c r="BL143" s="17" t="s">
        <v>327</v>
      </c>
      <c r="BM143" s="259" t="s">
        <v>206</v>
      </c>
    </row>
    <row r="144" s="2" customFormat="1" ht="33" customHeight="1">
      <c r="A144" s="38"/>
      <c r="B144" s="39"/>
      <c r="C144" s="295" t="s">
        <v>210</v>
      </c>
      <c r="D144" s="295" t="s">
        <v>466</v>
      </c>
      <c r="E144" s="296" t="s">
        <v>1680</v>
      </c>
      <c r="F144" s="297" t="s">
        <v>1681</v>
      </c>
      <c r="G144" s="298" t="s">
        <v>520</v>
      </c>
      <c r="H144" s="299">
        <v>250</v>
      </c>
      <c r="I144" s="300"/>
      <c r="J144" s="301"/>
      <c r="K144" s="299">
        <f>ROUND(P144*H144,3)</f>
        <v>0</v>
      </c>
      <c r="L144" s="301"/>
      <c r="M144" s="302"/>
      <c r="N144" s="303" t="s">
        <v>1</v>
      </c>
      <c r="O144" s="255" t="s">
        <v>41</v>
      </c>
      <c r="P144" s="256">
        <f>I144+J144</f>
        <v>0</v>
      </c>
      <c r="Q144" s="256">
        <f>ROUND(I144*H144,3)</f>
        <v>0</v>
      </c>
      <c r="R144" s="256">
        <f>ROUND(J144*H144,3)</f>
        <v>0</v>
      </c>
      <c r="S144" s="97"/>
      <c r="T144" s="257">
        <f>S144*H144</f>
        <v>0</v>
      </c>
      <c r="U144" s="257">
        <v>0</v>
      </c>
      <c r="V144" s="257">
        <f>U144*H144</f>
        <v>0</v>
      </c>
      <c r="W144" s="257">
        <v>0</v>
      </c>
      <c r="X144" s="258">
        <f>W144*H144</f>
        <v>0</v>
      </c>
      <c r="Y144" s="38"/>
      <c r="Z144" s="38"/>
      <c r="AA144" s="38"/>
      <c r="AB144" s="38"/>
      <c r="AC144" s="38"/>
      <c r="AD144" s="38"/>
      <c r="AE144" s="38"/>
      <c r="AR144" s="259" t="s">
        <v>824</v>
      </c>
      <c r="AT144" s="259" t="s">
        <v>466</v>
      </c>
      <c r="AU144" s="259" t="s">
        <v>137</v>
      </c>
      <c r="AY144" s="17" t="s">
        <v>163</v>
      </c>
      <c r="BE144" s="260">
        <f>IF(O144="základná",K144,0)</f>
        <v>0</v>
      </c>
      <c r="BF144" s="260">
        <f>IF(O144="znížená",K144,0)</f>
        <v>0</v>
      </c>
      <c r="BG144" s="260">
        <f>IF(O144="zákl. prenesená",K144,0)</f>
        <v>0</v>
      </c>
      <c r="BH144" s="260">
        <f>IF(O144="zníž. prenesená",K144,0)</f>
        <v>0</v>
      </c>
      <c r="BI144" s="260">
        <f>IF(O144="nulová",K144,0)</f>
        <v>0</v>
      </c>
      <c r="BJ144" s="17" t="s">
        <v>137</v>
      </c>
      <c r="BK144" s="261">
        <f>ROUND(P144*H144,3)</f>
        <v>0</v>
      </c>
      <c r="BL144" s="17" t="s">
        <v>327</v>
      </c>
      <c r="BM144" s="259" t="s">
        <v>214</v>
      </c>
    </row>
    <row r="145" s="2" customFormat="1" ht="24.15" customHeight="1">
      <c r="A145" s="38"/>
      <c r="B145" s="39"/>
      <c r="C145" s="295" t="s">
        <v>186</v>
      </c>
      <c r="D145" s="295" t="s">
        <v>466</v>
      </c>
      <c r="E145" s="296" t="s">
        <v>1682</v>
      </c>
      <c r="F145" s="297" t="s">
        <v>1683</v>
      </c>
      <c r="G145" s="298" t="s">
        <v>520</v>
      </c>
      <c r="H145" s="299">
        <v>150</v>
      </c>
      <c r="I145" s="300"/>
      <c r="J145" s="301"/>
      <c r="K145" s="299">
        <f>ROUND(P145*H145,3)</f>
        <v>0</v>
      </c>
      <c r="L145" s="301"/>
      <c r="M145" s="302"/>
      <c r="N145" s="303" t="s">
        <v>1</v>
      </c>
      <c r="O145" s="255" t="s">
        <v>41</v>
      </c>
      <c r="P145" s="256">
        <f>I145+J145</f>
        <v>0</v>
      </c>
      <c r="Q145" s="256">
        <f>ROUND(I145*H145,3)</f>
        <v>0</v>
      </c>
      <c r="R145" s="256">
        <f>ROUND(J145*H145,3)</f>
        <v>0</v>
      </c>
      <c r="S145" s="97"/>
      <c r="T145" s="257">
        <f>S145*H145</f>
        <v>0</v>
      </c>
      <c r="U145" s="257">
        <v>0</v>
      </c>
      <c r="V145" s="257">
        <f>U145*H145</f>
        <v>0</v>
      </c>
      <c r="W145" s="257">
        <v>0</v>
      </c>
      <c r="X145" s="258">
        <f>W145*H145</f>
        <v>0</v>
      </c>
      <c r="Y145" s="38"/>
      <c r="Z145" s="38"/>
      <c r="AA145" s="38"/>
      <c r="AB145" s="38"/>
      <c r="AC145" s="38"/>
      <c r="AD145" s="38"/>
      <c r="AE145" s="38"/>
      <c r="AR145" s="259" t="s">
        <v>824</v>
      </c>
      <c r="AT145" s="259" t="s">
        <v>466</v>
      </c>
      <c r="AU145" s="259" t="s">
        <v>137</v>
      </c>
      <c r="AY145" s="17" t="s">
        <v>163</v>
      </c>
      <c r="BE145" s="260">
        <f>IF(O145="základná",K145,0)</f>
        <v>0</v>
      </c>
      <c r="BF145" s="260">
        <f>IF(O145="znížená",K145,0)</f>
        <v>0</v>
      </c>
      <c r="BG145" s="260">
        <f>IF(O145="zákl. prenesená",K145,0)</f>
        <v>0</v>
      </c>
      <c r="BH145" s="260">
        <f>IF(O145="zníž. prenesená",K145,0)</f>
        <v>0</v>
      </c>
      <c r="BI145" s="260">
        <f>IF(O145="nulová",K145,0)</f>
        <v>0</v>
      </c>
      <c r="BJ145" s="17" t="s">
        <v>137</v>
      </c>
      <c r="BK145" s="261">
        <f>ROUND(P145*H145,3)</f>
        <v>0</v>
      </c>
      <c r="BL145" s="17" t="s">
        <v>327</v>
      </c>
      <c r="BM145" s="259" t="s">
        <v>218</v>
      </c>
    </row>
    <row r="146" s="2" customFormat="1" ht="16.5" customHeight="1">
      <c r="A146" s="38"/>
      <c r="B146" s="39"/>
      <c r="C146" s="295" t="s">
        <v>221</v>
      </c>
      <c r="D146" s="295" t="s">
        <v>466</v>
      </c>
      <c r="E146" s="296" t="s">
        <v>1684</v>
      </c>
      <c r="F146" s="297" t="s">
        <v>1685</v>
      </c>
      <c r="G146" s="298" t="s">
        <v>520</v>
      </c>
      <c r="H146" s="299">
        <v>100</v>
      </c>
      <c r="I146" s="300"/>
      <c r="J146" s="301"/>
      <c r="K146" s="299">
        <f>ROUND(P146*H146,3)</f>
        <v>0</v>
      </c>
      <c r="L146" s="301"/>
      <c r="M146" s="302"/>
      <c r="N146" s="303" t="s">
        <v>1</v>
      </c>
      <c r="O146" s="255" t="s">
        <v>41</v>
      </c>
      <c r="P146" s="256">
        <f>I146+J146</f>
        <v>0</v>
      </c>
      <c r="Q146" s="256">
        <f>ROUND(I146*H146,3)</f>
        <v>0</v>
      </c>
      <c r="R146" s="256">
        <f>ROUND(J146*H146,3)</f>
        <v>0</v>
      </c>
      <c r="S146" s="97"/>
      <c r="T146" s="257">
        <f>S146*H146</f>
        <v>0</v>
      </c>
      <c r="U146" s="257">
        <v>0</v>
      </c>
      <c r="V146" s="257">
        <f>U146*H146</f>
        <v>0</v>
      </c>
      <c r="W146" s="257">
        <v>0</v>
      </c>
      <c r="X146" s="258">
        <f>W146*H146</f>
        <v>0</v>
      </c>
      <c r="Y146" s="38"/>
      <c r="Z146" s="38"/>
      <c r="AA146" s="38"/>
      <c r="AB146" s="38"/>
      <c r="AC146" s="38"/>
      <c r="AD146" s="38"/>
      <c r="AE146" s="38"/>
      <c r="AR146" s="259" t="s">
        <v>824</v>
      </c>
      <c r="AT146" s="259" t="s">
        <v>466</v>
      </c>
      <c r="AU146" s="259" t="s">
        <v>137</v>
      </c>
      <c r="AY146" s="17" t="s">
        <v>163</v>
      </c>
      <c r="BE146" s="260">
        <f>IF(O146="základná",K146,0)</f>
        <v>0</v>
      </c>
      <c r="BF146" s="260">
        <f>IF(O146="znížená",K146,0)</f>
        <v>0</v>
      </c>
      <c r="BG146" s="260">
        <f>IF(O146="zákl. prenesená",K146,0)</f>
        <v>0</v>
      </c>
      <c r="BH146" s="260">
        <f>IF(O146="zníž. prenesená",K146,0)</f>
        <v>0</v>
      </c>
      <c r="BI146" s="260">
        <f>IF(O146="nulová",K146,0)</f>
        <v>0</v>
      </c>
      <c r="BJ146" s="17" t="s">
        <v>137</v>
      </c>
      <c r="BK146" s="261">
        <f>ROUND(P146*H146,3)</f>
        <v>0</v>
      </c>
      <c r="BL146" s="17" t="s">
        <v>327</v>
      </c>
      <c r="BM146" s="259" t="s">
        <v>224</v>
      </c>
    </row>
    <row r="147" s="12" customFormat="1" ht="22.8" customHeight="1">
      <c r="A147" s="12"/>
      <c r="B147" s="230"/>
      <c r="C147" s="231"/>
      <c r="D147" s="232" t="s">
        <v>76</v>
      </c>
      <c r="E147" s="245" t="s">
        <v>1686</v>
      </c>
      <c r="F147" s="245" t="s">
        <v>1687</v>
      </c>
      <c r="G147" s="231"/>
      <c r="H147" s="231"/>
      <c r="I147" s="234"/>
      <c r="J147" s="234"/>
      <c r="K147" s="246">
        <f>BK147</f>
        <v>0</v>
      </c>
      <c r="L147" s="231"/>
      <c r="M147" s="236"/>
      <c r="N147" s="237"/>
      <c r="O147" s="238"/>
      <c r="P147" s="238"/>
      <c r="Q147" s="239">
        <f>SUM(Q148:Q162)</f>
        <v>0</v>
      </c>
      <c r="R147" s="239">
        <f>SUM(R148:R162)</f>
        <v>0</v>
      </c>
      <c r="S147" s="238"/>
      <c r="T147" s="240">
        <f>SUM(T148:T162)</f>
        <v>0</v>
      </c>
      <c r="U147" s="238"/>
      <c r="V147" s="240">
        <f>SUM(V148:V162)</f>
        <v>0</v>
      </c>
      <c r="W147" s="238"/>
      <c r="X147" s="241">
        <f>SUM(X148:X162)</f>
        <v>0</v>
      </c>
      <c r="Y147" s="12"/>
      <c r="Z147" s="12"/>
      <c r="AA147" s="12"/>
      <c r="AB147" s="12"/>
      <c r="AC147" s="12"/>
      <c r="AD147" s="12"/>
      <c r="AE147" s="12"/>
      <c r="AR147" s="242" t="s">
        <v>176</v>
      </c>
      <c r="AT147" s="243" t="s">
        <v>76</v>
      </c>
      <c r="AU147" s="243" t="s">
        <v>85</v>
      </c>
      <c r="AY147" s="242" t="s">
        <v>163</v>
      </c>
      <c r="BK147" s="244">
        <f>SUM(BK148:BK162)</f>
        <v>0</v>
      </c>
    </row>
    <row r="148" s="2" customFormat="1" ht="16.5" customHeight="1">
      <c r="A148" s="38"/>
      <c r="B148" s="39"/>
      <c r="C148" s="247" t="s">
        <v>196</v>
      </c>
      <c r="D148" s="247" t="s">
        <v>165</v>
      </c>
      <c r="E148" s="248" t="s">
        <v>1688</v>
      </c>
      <c r="F148" s="249" t="s">
        <v>1689</v>
      </c>
      <c r="G148" s="250" t="s">
        <v>234</v>
      </c>
      <c r="H148" s="251">
        <v>1</v>
      </c>
      <c r="I148" s="252"/>
      <c r="J148" s="252"/>
      <c r="K148" s="251">
        <f>ROUND(P148*H148,3)</f>
        <v>0</v>
      </c>
      <c r="L148" s="253"/>
      <c r="M148" s="44"/>
      <c r="N148" s="254" t="s">
        <v>1</v>
      </c>
      <c r="O148" s="255" t="s">
        <v>41</v>
      </c>
      <c r="P148" s="256">
        <f>I148+J148</f>
        <v>0</v>
      </c>
      <c r="Q148" s="256">
        <f>ROUND(I148*H148,3)</f>
        <v>0</v>
      </c>
      <c r="R148" s="256">
        <f>ROUND(J148*H148,3)</f>
        <v>0</v>
      </c>
      <c r="S148" s="97"/>
      <c r="T148" s="257">
        <f>S148*H148</f>
        <v>0</v>
      </c>
      <c r="U148" s="257">
        <v>0</v>
      </c>
      <c r="V148" s="257">
        <f>U148*H148</f>
        <v>0</v>
      </c>
      <c r="W148" s="257">
        <v>0</v>
      </c>
      <c r="X148" s="258">
        <f>W148*H148</f>
        <v>0</v>
      </c>
      <c r="Y148" s="38"/>
      <c r="Z148" s="38"/>
      <c r="AA148" s="38"/>
      <c r="AB148" s="38"/>
      <c r="AC148" s="38"/>
      <c r="AD148" s="38"/>
      <c r="AE148" s="38"/>
      <c r="AR148" s="259" t="s">
        <v>327</v>
      </c>
      <c r="AT148" s="259" t="s">
        <v>165</v>
      </c>
      <c r="AU148" s="259" t="s">
        <v>137</v>
      </c>
      <c r="AY148" s="17" t="s">
        <v>163</v>
      </c>
      <c r="BE148" s="260">
        <f>IF(O148="základná",K148,0)</f>
        <v>0</v>
      </c>
      <c r="BF148" s="260">
        <f>IF(O148="znížená",K148,0)</f>
        <v>0</v>
      </c>
      <c r="BG148" s="260">
        <f>IF(O148="zákl. prenesená",K148,0)</f>
        <v>0</v>
      </c>
      <c r="BH148" s="260">
        <f>IF(O148="zníž. prenesená",K148,0)</f>
        <v>0</v>
      </c>
      <c r="BI148" s="260">
        <f>IF(O148="nulová",K148,0)</f>
        <v>0</v>
      </c>
      <c r="BJ148" s="17" t="s">
        <v>137</v>
      </c>
      <c r="BK148" s="261">
        <f>ROUND(P148*H148,3)</f>
        <v>0</v>
      </c>
      <c r="BL148" s="17" t="s">
        <v>327</v>
      </c>
      <c r="BM148" s="259" t="s">
        <v>229</v>
      </c>
    </row>
    <row r="149" s="2" customFormat="1" ht="16.5" customHeight="1">
      <c r="A149" s="38"/>
      <c r="B149" s="39"/>
      <c r="C149" s="247" t="s">
        <v>231</v>
      </c>
      <c r="D149" s="247" t="s">
        <v>165</v>
      </c>
      <c r="E149" s="248" t="s">
        <v>1690</v>
      </c>
      <c r="F149" s="249" t="s">
        <v>1691</v>
      </c>
      <c r="G149" s="250" t="s">
        <v>234</v>
      </c>
      <c r="H149" s="251">
        <v>1</v>
      </c>
      <c r="I149" s="252"/>
      <c r="J149" s="252"/>
      <c r="K149" s="251">
        <f>ROUND(P149*H149,3)</f>
        <v>0</v>
      </c>
      <c r="L149" s="253"/>
      <c r="M149" s="44"/>
      <c r="N149" s="254" t="s">
        <v>1</v>
      </c>
      <c r="O149" s="255" t="s">
        <v>41</v>
      </c>
      <c r="P149" s="256">
        <f>I149+J149</f>
        <v>0</v>
      </c>
      <c r="Q149" s="256">
        <f>ROUND(I149*H149,3)</f>
        <v>0</v>
      </c>
      <c r="R149" s="256">
        <f>ROUND(J149*H149,3)</f>
        <v>0</v>
      </c>
      <c r="S149" s="97"/>
      <c r="T149" s="257">
        <f>S149*H149</f>
        <v>0</v>
      </c>
      <c r="U149" s="257">
        <v>0</v>
      </c>
      <c r="V149" s="257">
        <f>U149*H149</f>
        <v>0</v>
      </c>
      <c r="W149" s="257">
        <v>0</v>
      </c>
      <c r="X149" s="258">
        <f>W149*H149</f>
        <v>0</v>
      </c>
      <c r="Y149" s="38"/>
      <c r="Z149" s="38"/>
      <c r="AA149" s="38"/>
      <c r="AB149" s="38"/>
      <c r="AC149" s="38"/>
      <c r="AD149" s="38"/>
      <c r="AE149" s="38"/>
      <c r="AR149" s="259" t="s">
        <v>327</v>
      </c>
      <c r="AT149" s="259" t="s">
        <v>165</v>
      </c>
      <c r="AU149" s="259" t="s">
        <v>137</v>
      </c>
      <c r="AY149" s="17" t="s">
        <v>163</v>
      </c>
      <c r="BE149" s="260">
        <f>IF(O149="základná",K149,0)</f>
        <v>0</v>
      </c>
      <c r="BF149" s="260">
        <f>IF(O149="znížená",K149,0)</f>
        <v>0</v>
      </c>
      <c r="BG149" s="260">
        <f>IF(O149="zákl. prenesená",K149,0)</f>
        <v>0</v>
      </c>
      <c r="BH149" s="260">
        <f>IF(O149="zníž. prenesená",K149,0)</f>
        <v>0</v>
      </c>
      <c r="BI149" s="260">
        <f>IF(O149="nulová",K149,0)</f>
        <v>0</v>
      </c>
      <c r="BJ149" s="17" t="s">
        <v>137</v>
      </c>
      <c r="BK149" s="261">
        <f>ROUND(P149*H149,3)</f>
        <v>0</v>
      </c>
      <c r="BL149" s="17" t="s">
        <v>327</v>
      </c>
      <c r="BM149" s="259" t="s">
        <v>235</v>
      </c>
    </row>
    <row r="150" s="2" customFormat="1" ht="16.5" customHeight="1">
      <c r="A150" s="38"/>
      <c r="B150" s="39"/>
      <c r="C150" s="295" t="s">
        <v>202</v>
      </c>
      <c r="D150" s="295" t="s">
        <v>466</v>
      </c>
      <c r="E150" s="296" t="s">
        <v>1485</v>
      </c>
      <c r="F150" s="297" t="s">
        <v>1692</v>
      </c>
      <c r="G150" s="298" t="s">
        <v>234</v>
      </c>
      <c r="H150" s="299">
        <v>1</v>
      </c>
      <c r="I150" s="300"/>
      <c r="J150" s="301"/>
      <c r="K150" s="299">
        <f>ROUND(P150*H150,3)</f>
        <v>0</v>
      </c>
      <c r="L150" s="301"/>
      <c r="M150" s="302"/>
      <c r="N150" s="303" t="s">
        <v>1</v>
      </c>
      <c r="O150" s="255" t="s">
        <v>41</v>
      </c>
      <c r="P150" s="256">
        <f>I150+J150</f>
        <v>0</v>
      </c>
      <c r="Q150" s="256">
        <f>ROUND(I150*H150,3)</f>
        <v>0</v>
      </c>
      <c r="R150" s="256">
        <f>ROUND(J150*H150,3)</f>
        <v>0</v>
      </c>
      <c r="S150" s="97"/>
      <c r="T150" s="257">
        <f>S150*H150</f>
        <v>0</v>
      </c>
      <c r="U150" s="257">
        <v>0</v>
      </c>
      <c r="V150" s="257">
        <f>U150*H150</f>
        <v>0</v>
      </c>
      <c r="W150" s="257">
        <v>0</v>
      </c>
      <c r="X150" s="258">
        <f>W150*H150</f>
        <v>0</v>
      </c>
      <c r="Y150" s="38"/>
      <c r="Z150" s="38"/>
      <c r="AA150" s="38"/>
      <c r="AB150" s="38"/>
      <c r="AC150" s="38"/>
      <c r="AD150" s="38"/>
      <c r="AE150" s="38"/>
      <c r="AR150" s="259" t="s">
        <v>824</v>
      </c>
      <c r="AT150" s="259" t="s">
        <v>466</v>
      </c>
      <c r="AU150" s="259" t="s">
        <v>137</v>
      </c>
      <c r="AY150" s="17" t="s">
        <v>163</v>
      </c>
      <c r="BE150" s="260">
        <f>IF(O150="základná",K150,0)</f>
        <v>0</v>
      </c>
      <c r="BF150" s="260">
        <f>IF(O150="znížená",K150,0)</f>
        <v>0</v>
      </c>
      <c r="BG150" s="260">
        <f>IF(O150="zákl. prenesená",K150,0)</f>
        <v>0</v>
      </c>
      <c r="BH150" s="260">
        <f>IF(O150="zníž. prenesená",K150,0)</f>
        <v>0</v>
      </c>
      <c r="BI150" s="260">
        <f>IF(O150="nulová",K150,0)</f>
        <v>0</v>
      </c>
      <c r="BJ150" s="17" t="s">
        <v>137</v>
      </c>
      <c r="BK150" s="261">
        <f>ROUND(P150*H150,3)</f>
        <v>0</v>
      </c>
      <c r="BL150" s="17" t="s">
        <v>327</v>
      </c>
      <c r="BM150" s="259" t="s">
        <v>239</v>
      </c>
    </row>
    <row r="151" s="2" customFormat="1" ht="24.15" customHeight="1">
      <c r="A151" s="38"/>
      <c r="B151" s="39"/>
      <c r="C151" s="247" t="s">
        <v>241</v>
      </c>
      <c r="D151" s="247" t="s">
        <v>165</v>
      </c>
      <c r="E151" s="248" t="s">
        <v>1693</v>
      </c>
      <c r="F151" s="249" t="s">
        <v>1694</v>
      </c>
      <c r="G151" s="250" t="s">
        <v>234</v>
      </c>
      <c r="H151" s="251">
        <v>2</v>
      </c>
      <c r="I151" s="252"/>
      <c r="J151" s="252"/>
      <c r="K151" s="251">
        <f>ROUND(P151*H151,3)</f>
        <v>0</v>
      </c>
      <c r="L151" s="253"/>
      <c r="M151" s="44"/>
      <c r="N151" s="254" t="s">
        <v>1</v>
      </c>
      <c r="O151" s="255" t="s">
        <v>41</v>
      </c>
      <c r="P151" s="256">
        <f>I151+J151</f>
        <v>0</v>
      </c>
      <c r="Q151" s="256">
        <f>ROUND(I151*H151,3)</f>
        <v>0</v>
      </c>
      <c r="R151" s="256">
        <f>ROUND(J151*H151,3)</f>
        <v>0</v>
      </c>
      <c r="S151" s="97"/>
      <c r="T151" s="257">
        <f>S151*H151</f>
        <v>0</v>
      </c>
      <c r="U151" s="257">
        <v>0</v>
      </c>
      <c r="V151" s="257">
        <f>U151*H151</f>
        <v>0</v>
      </c>
      <c r="W151" s="257">
        <v>0</v>
      </c>
      <c r="X151" s="258">
        <f>W151*H151</f>
        <v>0</v>
      </c>
      <c r="Y151" s="38"/>
      <c r="Z151" s="38"/>
      <c r="AA151" s="38"/>
      <c r="AB151" s="38"/>
      <c r="AC151" s="38"/>
      <c r="AD151" s="38"/>
      <c r="AE151" s="38"/>
      <c r="AR151" s="259" t="s">
        <v>327</v>
      </c>
      <c r="AT151" s="259" t="s">
        <v>165</v>
      </c>
      <c r="AU151" s="259" t="s">
        <v>137</v>
      </c>
      <c r="AY151" s="17" t="s">
        <v>163</v>
      </c>
      <c r="BE151" s="260">
        <f>IF(O151="základná",K151,0)</f>
        <v>0</v>
      </c>
      <c r="BF151" s="260">
        <f>IF(O151="znížená",K151,0)</f>
        <v>0</v>
      </c>
      <c r="BG151" s="260">
        <f>IF(O151="zákl. prenesená",K151,0)</f>
        <v>0</v>
      </c>
      <c r="BH151" s="260">
        <f>IF(O151="zníž. prenesená",K151,0)</f>
        <v>0</v>
      </c>
      <c r="BI151" s="260">
        <f>IF(O151="nulová",K151,0)</f>
        <v>0</v>
      </c>
      <c r="BJ151" s="17" t="s">
        <v>137</v>
      </c>
      <c r="BK151" s="261">
        <f>ROUND(P151*H151,3)</f>
        <v>0</v>
      </c>
      <c r="BL151" s="17" t="s">
        <v>327</v>
      </c>
      <c r="BM151" s="259" t="s">
        <v>244</v>
      </c>
    </row>
    <row r="152" s="2" customFormat="1" ht="21.75" customHeight="1">
      <c r="A152" s="38"/>
      <c r="B152" s="39"/>
      <c r="C152" s="247" t="s">
        <v>206</v>
      </c>
      <c r="D152" s="247" t="s">
        <v>165</v>
      </c>
      <c r="E152" s="248" t="s">
        <v>1695</v>
      </c>
      <c r="F152" s="249" t="s">
        <v>1696</v>
      </c>
      <c r="G152" s="250" t="s">
        <v>234</v>
      </c>
      <c r="H152" s="251">
        <v>10</v>
      </c>
      <c r="I152" s="252"/>
      <c r="J152" s="252"/>
      <c r="K152" s="251">
        <f>ROUND(P152*H152,3)</f>
        <v>0</v>
      </c>
      <c r="L152" s="253"/>
      <c r="M152" s="44"/>
      <c r="N152" s="254" t="s">
        <v>1</v>
      </c>
      <c r="O152" s="255" t="s">
        <v>41</v>
      </c>
      <c r="P152" s="256">
        <f>I152+J152</f>
        <v>0</v>
      </c>
      <c r="Q152" s="256">
        <f>ROUND(I152*H152,3)</f>
        <v>0</v>
      </c>
      <c r="R152" s="256">
        <f>ROUND(J152*H152,3)</f>
        <v>0</v>
      </c>
      <c r="S152" s="97"/>
      <c r="T152" s="257">
        <f>S152*H152</f>
        <v>0</v>
      </c>
      <c r="U152" s="257">
        <v>0</v>
      </c>
      <c r="V152" s="257">
        <f>U152*H152</f>
        <v>0</v>
      </c>
      <c r="W152" s="257">
        <v>0</v>
      </c>
      <c r="X152" s="258">
        <f>W152*H152</f>
        <v>0</v>
      </c>
      <c r="Y152" s="38"/>
      <c r="Z152" s="38"/>
      <c r="AA152" s="38"/>
      <c r="AB152" s="38"/>
      <c r="AC152" s="38"/>
      <c r="AD152" s="38"/>
      <c r="AE152" s="38"/>
      <c r="AR152" s="259" t="s">
        <v>327</v>
      </c>
      <c r="AT152" s="259" t="s">
        <v>165</v>
      </c>
      <c r="AU152" s="259" t="s">
        <v>137</v>
      </c>
      <c r="AY152" s="17" t="s">
        <v>163</v>
      </c>
      <c r="BE152" s="260">
        <f>IF(O152="základná",K152,0)</f>
        <v>0</v>
      </c>
      <c r="BF152" s="260">
        <f>IF(O152="znížená",K152,0)</f>
        <v>0</v>
      </c>
      <c r="BG152" s="260">
        <f>IF(O152="zákl. prenesená",K152,0)</f>
        <v>0</v>
      </c>
      <c r="BH152" s="260">
        <f>IF(O152="zníž. prenesená",K152,0)</f>
        <v>0</v>
      </c>
      <c r="BI152" s="260">
        <f>IF(O152="nulová",K152,0)</f>
        <v>0</v>
      </c>
      <c r="BJ152" s="17" t="s">
        <v>137</v>
      </c>
      <c r="BK152" s="261">
        <f>ROUND(P152*H152,3)</f>
        <v>0</v>
      </c>
      <c r="BL152" s="17" t="s">
        <v>327</v>
      </c>
      <c r="BM152" s="259" t="s">
        <v>247</v>
      </c>
    </row>
    <row r="153" s="2" customFormat="1" ht="24.15" customHeight="1">
      <c r="A153" s="38"/>
      <c r="B153" s="39"/>
      <c r="C153" s="295" t="s">
        <v>248</v>
      </c>
      <c r="D153" s="295" t="s">
        <v>466</v>
      </c>
      <c r="E153" s="296" t="s">
        <v>1697</v>
      </c>
      <c r="F153" s="297" t="s">
        <v>1698</v>
      </c>
      <c r="G153" s="298" t="s">
        <v>234</v>
      </c>
      <c r="H153" s="299">
        <v>1</v>
      </c>
      <c r="I153" s="300"/>
      <c r="J153" s="301"/>
      <c r="K153" s="299">
        <f>ROUND(P153*H153,3)</f>
        <v>0</v>
      </c>
      <c r="L153" s="301"/>
      <c r="M153" s="302"/>
      <c r="N153" s="303" t="s">
        <v>1</v>
      </c>
      <c r="O153" s="255" t="s">
        <v>41</v>
      </c>
      <c r="P153" s="256">
        <f>I153+J153</f>
        <v>0</v>
      </c>
      <c r="Q153" s="256">
        <f>ROUND(I153*H153,3)</f>
        <v>0</v>
      </c>
      <c r="R153" s="256">
        <f>ROUND(J153*H153,3)</f>
        <v>0</v>
      </c>
      <c r="S153" s="97"/>
      <c r="T153" s="257">
        <f>S153*H153</f>
        <v>0</v>
      </c>
      <c r="U153" s="257">
        <v>0</v>
      </c>
      <c r="V153" s="257">
        <f>U153*H153</f>
        <v>0</v>
      </c>
      <c r="W153" s="257">
        <v>0</v>
      </c>
      <c r="X153" s="258">
        <f>W153*H153</f>
        <v>0</v>
      </c>
      <c r="Y153" s="38"/>
      <c r="Z153" s="38"/>
      <c r="AA153" s="38"/>
      <c r="AB153" s="38"/>
      <c r="AC153" s="38"/>
      <c r="AD153" s="38"/>
      <c r="AE153" s="38"/>
      <c r="AR153" s="259" t="s">
        <v>824</v>
      </c>
      <c r="AT153" s="259" t="s">
        <v>466</v>
      </c>
      <c r="AU153" s="259" t="s">
        <v>137</v>
      </c>
      <c r="AY153" s="17" t="s">
        <v>163</v>
      </c>
      <c r="BE153" s="260">
        <f>IF(O153="základná",K153,0)</f>
        <v>0</v>
      </c>
      <c r="BF153" s="260">
        <f>IF(O153="znížená",K153,0)</f>
        <v>0</v>
      </c>
      <c r="BG153" s="260">
        <f>IF(O153="zákl. prenesená",K153,0)</f>
        <v>0</v>
      </c>
      <c r="BH153" s="260">
        <f>IF(O153="zníž. prenesená",K153,0)</f>
        <v>0</v>
      </c>
      <c r="BI153" s="260">
        <f>IF(O153="nulová",K153,0)</f>
        <v>0</v>
      </c>
      <c r="BJ153" s="17" t="s">
        <v>137</v>
      </c>
      <c r="BK153" s="261">
        <f>ROUND(P153*H153,3)</f>
        <v>0</v>
      </c>
      <c r="BL153" s="17" t="s">
        <v>327</v>
      </c>
      <c r="BM153" s="259" t="s">
        <v>251</v>
      </c>
    </row>
    <row r="154" s="2" customFormat="1" ht="21.75" customHeight="1">
      <c r="A154" s="38"/>
      <c r="B154" s="39"/>
      <c r="C154" s="295" t="s">
        <v>214</v>
      </c>
      <c r="D154" s="295" t="s">
        <v>466</v>
      </c>
      <c r="E154" s="296" t="s">
        <v>1699</v>
      </c>
      <c r="F154" s="297" t="s">
        <v>1700</v>
      </c>
      <c r="G154" s="298" t="s">
        <v>234</v>
      </c>
      <c r="H154" s="299">
        <v>1</v>
      </c>
      <c r="I154" s="300"/>
      <c r="J154" s="301"/>
      <c r="K154" s="299">
        <f>ROUND(P154*H154,3)</f>
        <v>0</v>
      </c>
      <c r="L154" s="301"/>
      <c r="M154" s="302"/>
      <c r="N154" s="303" t="s">
        <v>1</v>
      </c>
      <c r="O154" s="255" t="s">
        <v>41</v>
      </c>
      <c r="P154" s="256">
        <f>I154+J154</f>
        <v>0</v>
      </c>
      <c r="Q154" s="256">
        <f>ROUND(I154*H154,3)</f>
        <v>0</v>
      </c>
      <c r="R154" s="256">
        <f>ROUND(J154*H154,3)</f>
        <v>0</v>
      </c>
      <c r="S154" s="97"/>
      <c r="T154" s="257">
        <f>S154*H154</f>
        <v>0</v>
      </c>
      <c r="U154" s="257">
        <v>0</v>
      </c>
      <c r="V154" s="257">
        <f>U154*H154</f>
        <v>0</v>
      </c>
      <c r="W154" s="257">
        <v>0</v>
      </c>
      <c r="X154" s="258">
        <f>W154*H154</f>
        <v>0</v>
      </c>
      <c r="Y154" s="38"/>
      <c r="Z154" s="38"/>
      <c r="AA154" s="38"/>
      <c r="AB154" s="38"/>
      <c r="AC154" s="38"/>
      <c r="AD154" s="38"/>
      <c r="AE154" s="38"/>
      <c r="AR154" s="259" t="s">
        <v>824</v>
      </c>
      <c r="AT154" s="259" t="s">
        <v>466</v>
      </c>
      <c r="AU154" s="259" t="s">
        <v>137</v>
      </c>
      <c r="AY154" s="17" t="s">
        <v>163</v>
      </c>
      <c r="BE154" s="260">
        <f>IF(O154="základná",K154,0)</f>
        <v>0</v>
      </c>
      <c r="BF154" s="260">
        <f>IF(O154="znížená",K154,0)</f>
        <v>0</v>
      </c>
      <c r="BG154" s="260">
        <f>IF(O154="zákl. prenesená",K154,0)</f>
        <v>0</v>
      </c>
      <c r="BH154" s="260">
        <f>IF(O154="zníž. prenesená",K154,0)</f>
        <v>0</v>
      </c>
      <c r="BI154" s="260">
        <f>IF(O154="nulová",K154,0)</f>
        <v>0</v>
      </c>
      <c r="BJ154" s="17" t="s">
        <v>137</v>
      </c>
      <c r="BK154" s="261">
        <f>ROUND(P154*H154,3)</f>
        <v>0</v>
      </c>
      <c r="BL154" s="17" t="s">
        <v>327</v>
      </c>
      <c r="BM154" s="259" t="s">
        <v>254</v>
      </c>
    </row>
    <row r="155" s="2" customFormat="1" ht="21.75" customHeight="1">
      <c r="A155" s="38"/>
      <c r="B155" s="39"/>
      <c r="C155" s="295" t="s">
        <v>255</v>
      </c>
      <c r="D155" s="295" t="s">
        <v>466</v>
      </c>
      <c r="E155" s="296" t="s">
        <v>1701</v>
      </c>
      <c r="F155" s="297" t="s">
        <v>1702</v>
      </c>
      <c r="G155" s="298" t="s">
        <v>234</v>
      </c>
      <c r="H155" s="299">
        <v>2</v>
      </c>
      <c r="I155" s="300"/>
      <c r="J155" s="301"/>
      <c r="K155" s="299">
        <f>ROUND(P155*H155,3)</f>
        <v>0</v>
      </c>
      <c r="L155" s="301"/>
      <c r="M155" s="302"/>
      <c r="N155" s="303" t="s">
        <v>1</v>
      </c>
      <c r="O155" s="255" t="s">
        <v>41</v>
      </c>
      <c r="P155" s="256">
        <f>I155+J155</f>
        <v>0</v>
      </c>
      <c r="Q155" s="256">
        <f>ROUND(I155*H155,3)</f>
        <v>0</v>
      </c>
      <c r="R155" s="256">
        <f>ROUND(J155*H155,3)</f>
        <v>0</v>
      </c>
      <c r="S155" s="97"/>
      <c r="T155" s="257">
        <f>S155*H155</f>
        <v>0</v>
      </c>
      <c r="U155" s="257">
        <v>0</v>
      </c>
      <c r="V155" s="257">
        <f>U155*H155</f>
        <v>0</v>
      </c>
      <c r="W155" s="257">
        <v>0</v>
      </c>
      <c r="X155" s="258">
        <f>W155*H155</f>
        <v>0</v>
      </c>
      <c r="Y155" s="38"/>
      <c r="Z155" s="38"/>
      <c r="AA155" s="38"/>
      <c r="AB155" s="38"/>
      <c r="AC155" s="38"/>
      <c r="AD155" s="38"/>
      <c r="AE155" s="38"/>
      <c r="AR155" s="259" t="s">
        <v>824</v>
      </c>
      <c r="AT155" s="259" t="s">
        <v>466</v>
      </c>
      <c r="AU155" s="259" t="s">
        <v>137</v>
      </c>
      <c r="AY155" s="17" t="s">
        <v>163</v>
      </c>
      <c r="BE155" s="260">
        <f>IF(O155="základná",K155,0)</f>
        <v>0</v>
      </c>
      <c r="BF155" s="260">
        <f>IF(O155="znížená",K155,0)</f>
        <v>0</v>
      </c>
      <c r="BG155" s="260">
        <f>IF(O155="zákl. prenesená",K155,0)</f>
        <v>0</v>
      </c>
      <c r="BH155" s="260">
        <f>IF(O155="zníž. prenesená",K155,0)</f>
        <v>0</v>
      </c>
      <c r="BI155" s="260">
        <f>IF(O155="nulová",K155,0)</f>
        <v>0</v>
      </c>
      <c r="BJ155" s="17" t="s">
        <v>137</v>
      </c>
      <c r="BK155" s="261">
        <f>ROUND(P155*H155,3)</f>
        <v>0</v>
      </c>
      <c r="BL155" s="17" t="s">
        <v>327</v>
      </c>
      <c r="BM155" s="259" t="s">
        <v>258</v>
      </c>
    </row>
    <row r="156" s="2" customFormat="1" ht="16.5" customHeight="1">
      <c r="A156" s="38"/>
      <c r="B156" s="39"/>
      <c r="C156" s="295" t="s">
        <v>218</v>
      </c>
      <c r="D156" s="295" t="s">
        <v>466</v>
      </c>
      <c r="E156" s="296" t="s">
        <v>1489</v>
      </c>
      <c r="F156" s="297" t="s">
        <v>1703</v>
      </c>
      <c r="G156" s="298" t="s">
        <v>234</v>
      </c>
      <c r="H156" s="299">
        <v>2</v>
      </c>
      <c r="I156" s="300"/>
      <c r="J156" s="301"/>
      <c r="K156" s="299">
        <f>ROUND(P156*H156,3)</f>
        <v>0</v>
      </c>
      <c r="L156" s="301"/>
      <c r="M156" s="302"/>
      <c r="N156" s="303" t="s">
        <v>1</v>
      </c>
      <c r="O156" s="255" t="s">
        <v>41</v>
      </c>
      <c r="P156" s="256">
        <f>I156+J156</f>
        <v>0</v>
      </c>
      <c r="Q156" s="256">
        <f>ROUND(I156*H156,3)</f>
        <v>0</v>
      </c>
      <c r="R156" s="256">
        <f>ROUND(J156*H156,3)</f>
        <v>0</v>
      </c>
      <c r="S156" s="97"/>
      <c r="T156" s="257">
        <f>S156*H156</f>
        <v>0</v>
      </c>
      <c r="U156" s="257">
        <v>0</v>
      </c>
      <c r="V156" s="257">
        <f>U156*H156</f>
        <v>0</v>
      </c>
      <c r="W156" s="257">
        <v>0</v>
      </c>
      <c r="X156" s="258">
        <f>W156*H156</f>
        <v>0</v>
      </c>
      <c r="Y156" s="38"/>
      <c r="Z156" s="38"/>
      <c r="AA156" s="38"/>
      <c r="AB156" s="38"/>
      <c r="AC156" s="38"/>
      <c r="AD156" s="38"/>
      <c r="AE156" s="38"/>
      <c r="AR156" s="259" t="s">
        <v>824</v>
      </c>
      <c r="AT156" s="259" t="s">
        <v>466</v>
      </c>
      <c r="AU156" s="259" t="s">
        <v>137</v>
      </c>
      <c r="AY156" s="17" t="s">
        <v>163</v>
      </c>
      <c r="BE156" s="260">
        <f>IF(O156="základná",K156,0)</f>
        <v>0</v>
      </c>
      <c r="BF156" s="260">
        <f>IF(O156="znížená",K156,0)</f>
        <v>0</v>
      </c>
      <c r="BG156" s="260">
        <f>IF(O156="zákl. prenesená",K156,0)</f>
        <v>0</v>
      </c>
      <c r="BH156" s="260">
        <f>IF(O156="zníž. prenesená",K156,0)</f>
        <v>0</v>
      </c>
      <c r="BI156" s="260">
        <f>IF(O156="nulová",K156,0)</f>
        <v>0</v>
      </c>
      <c r="BJ156" s="17" t="s">
        <v>137</v>
      </c>
      <c r="BK156" s="261">
        <f>ROUND(P156*H156,3)</f>
        <v>0</v>
      </c>
      <c r="BL156" s="17" t="s">
        <v>327</v>
      </c>
      <c r="BM156" s="259" t="s">
        <v>262</v>
      </c>
    </row>
    <row r="157" s="2" customFormat="1" ht="21.75" customHeight="1">
      <c r="A157" s="38"/>
      <c r="B157" s="39"/>
      <c r="C157" s="295" t="s">
        <v>264</v>
      </c>
      <c r="D157" s="295" t="s">
        <v>466</v>
      </c>
      <c r="E157" s="296" t="s">
        <v>1704</v>
      </c>
      <c r="F157" s="297" t="s">
        <v>1705</v>
      </c>
      <c r="G157" s="298" t="s">
        <v>234</v>
      </c>
      <c r="H157" s="299">
        <v>2</v>
      </c>
      <c r="I157" s="300"/>
      <c r="J157" s="301"/>
      <c r="K157" s="299">
        <f>ROUND(P157*H157,3)</f>
        <v>0</v>
      </c>
      <c r="L157" s="301"/>
      <c r="M157" s="302"/>
      <c r="N157" s="303" t="s">
        <v>1</v>
      </c>
      <c r="O157" s="255" t="s">
        <v>41</v>
      </c>
      <c r="P157" s="256">
        <f>I157+J157</f>
        <v>0</v>
      </c>
      <c r="Q157" s="256">
        <f>ROUND(I157*H157,3)</f>
        <v>0</v>
      </c>
      <c r="R157" s="256">
        <f>ROUND(J157*H157,3)</f>
        <v>0</v>
      </c>
      <c r="S157" s="97"/>
      <c r="T157" s="257">
        <f>S157*H157</f>
        <v>0</v>
      </c>
      <c r="U157" s="257">
        <v>0</v>
      </c>
      <c r="V157" s="257">
        <f>U157*H157</f>
        <v>0</v>
      </c>
      <c r="W157" s="257">
        <v>0</v>
      </c>
      <c r="X157" s="258">
        <f>W157*H157</f>
        <v>0</v>
      </c>
      <c r="Y157" s="38"/>
      <c r="Z157" s="38"/>
      <c r="AA157" s="38"/>
      <c r="AB157" s="38"/>
      <c r="AC157" s="38"/>
      <c r="AD157" s="38"/>
      <c r="AE157" s="38"/>
      <c r="AR157" s="259" t="s">
        <v>824</v>
      </c>
      <c r="AT157" s="259" t="s">
        <v>466</v>
      </c>
      <c r="AU157" s="259" t="s">
        <v>137</v>
      </c>
      <c r="AY157" s="17" t="s">
        <v>163</v>
      </c>
      <c r="BE157" s="260">
        <f>IF(O157="základná",K157,0)</f>
        <v>0</v>
      </c>
      <c r="BF157" s="260">
        <f>IF(O157="znížená",K157,0)</f>
        <v>0</v>
      </c>
      <c r="BG157" s="260">
        <f>IF(O157="zákl. prenesená",K157,0)</f>
        <v>0</v>
      </c>
      <c r="BH157" s="260">
        <f>IF(O157="zníž. prenesená",K157,0)</f>
        <v>0</v>
      </c>
      <c r="BI157" s="260">
        <f>IF(O157="nulová",K157,0)</f>
        <v>0</v>
      </c>
      <c r="BJ157" s="17" t="s">
        <v>137</v>
      </c>
      <c r="BK157" s="261">
        <f>ROUND(P157*H157,3)</f>
        <v>0</v>
      </c>
      <c r="BL157" s="17" t="s">
        <v>327</v>
      </c>
      <c r="BM157" s="259" t="s">
        <v>267</v>
      </c>
    </row>
    <row r="158" s="2" customFormat="1" ht="16.5" customHeight="1">
      <c r="A158" s="38"/>
      <c r="B158" s="39"/>
      <c r="C158" s="295" t="s">
        <v>224</v>
      </c>
      <c r="D158" s="295" t="s">
        <v>466</v>
      </c>
      <c r="E158" s="296" t="s">
        <v>1610</v>
      </c>
      <c r="F158" s="297" t="s">
        <v>1706</v>
      </c>
      <c r="G158" s="298" t="s">
        <v>234</v>
      </c>
      <c r="H158" s="299">
        <v>2</v>
      </c>
      <c r="I158" s="300"/>
      <c r="J158" s="301"/>
      <c r="K158" s="299">
        <f>ROUND(P158*H158,3)</f>
        <v>0</v>
      </c>
      <c r="L158" s="301"/>
      <c r="M158" s="302"/>
      <c r="N158" s="303" t="s">
        <v>1</v>
      </c>
      <c r="O158" s="255" t="s">
        <v>41</v>
      </c>
      <c r="P158" s="256">
        <f>I158+J158</f>
        <v>0</v>
      </c>
      <c r="Q158" s="256">
        <f>ROUND(I158*H158,3)</f>
        <v>0</v>
      </c>
      <c r="R158" s="256">
        <f>ROUND(J158*H158,3)</f>
        <v>0</v>
      </c>
      <c r="S158" s="97"/>
      <c r="T158" s="257">
        <f>S158*H158</f>
        <v>0</v>
      </c>
      <c r="U158" s="257">
        <v>0</v>
      </c>
      <c r="V158" s="257">
        <f>U158*H158</f>
        <v>0</v>
      </c>
      <c r="W158" s="257">
        <v>0</v>
      </c>
      <c r="X158" s="258">
        <f>W158*H158</f>
        <v>0</v>
      </c>
      <c r="Y158" s="38"/>
      <c r="Z158" s="38"/>
      <c r="AA158" s="38"/>
      <c r="AB158" s="38"/>
      <c r="AC158" s="38"/>
      <c r="AD158" s="38"/>
      <c r="AE158" s="38"/>
      <c r="AR158" s="259" t="s">
        <v>824</v>
      </c>
      <c r="AT158" s="259" t="s">
        <v>466</v>
      </c>
      <c r="AU158" s="259" t="s">
        <v>137</v>
      </c>
      <c r="AY158" s="17" t="s">
        <v>163</v>
      </c>
      <c r="BE158" s="260">
        <f>IF(O158="základná",K158,0)</f>
        <v>0</v>
      </c>
      <c r="BF158" s="260">
        <f>IF(O158="znížená",K158,0)</f>
        <v>0</v>
      </c>
      <c r="BG158" s="260">
        <f>IF(O158="zákl. prenesená",K158,0)</f>
        <v>0</v>
      </c>
      <c r="BH158" s="260">
        <f>IF(O158="zníž. prenesená",K158,0)</f>
        <v>0</v>
      </c>
      <c r="BI158" s="260">
        <f>IF(O158="nulová",K158,0)</f>
        <v>0</v>
      </c>
      <c r="BJ158" s="17" t="s">
        <v>137</v>
      </c>
      <c r="BK158" s="261">
        <f>ROUND(P158*H158,3)</f>
        <v>0</v>
      </c>
      <c r="BL158" s="17" t="s">
        <v>327</v>
      </c>
      <c r="BM158" s="259" t="s">
        <v>270</v>
      </c>
    </row>
    <row r="159" s="2" customFormat="1" ht="24.15" customHeight="1">
      <c r="A159" s="38"/>
      <c r="B159" s="39"/>
      <c r="C159" s="295" t="s">
        <v>8</v>
      </c>
      <c r="D159" s="295" t="s">
        <v>466</v>
      </c>
      <c r="E159" s="296" t="s">
        <v>1707</v>
      </c>
      <c r="F159" s="297" t="s">
        <v>1708</v>
      </c>
      <c r="G159" s="298" t="s">
        <v>234</v>
      </c>
      <c r="H159" s="299">
        <v>58</v>
      </c>
      <c r="I159" s="300"/>
      <c r="J159" s="301"/>
      <c r="K159" s="299">
        <f>ROUND(P159*H159,3)</f>
        <v>0</v>
      </c>
      <c r="L159" s="301"/>
      <c r="M159" s="302"/>
      <c r="N159" s="303" t="s">
        <v>1</v>
      </c>
      <c r="O159" s="255" t="s">
        <v>41</v>
      </c>
      <c r="P159" s="256">
        <f>I159+J159</f>
        <v>0</v>
      </c>
      <c r="Q159" s="256">
        <f>ROUND(I159*H159,3)</f>
        <v>0</v>
      </c>
      <c r="R159" s="256">
        <f>ROUND(J159*H159,3)</f>
        <v>0</v>
      </c>
      <c r="S159" s="97"/>
      <c r="T159" s="257">
        <f>S159*H159</f>
        <v>0</v>
      </c>
      <c r="U159" s="257">
        <v>0</v>
      </c>
      <c r="V159" s="257">
        <f>U159*H159</f>
        <v>0</v>
      </c>
      <c r="W159" s="257">
        <v>0</v>
      </c>
      <c r="X159" s="258">
        <f>W159*H159</f>
        <v>0</v>
      </c>
      <c r="Y159" s="38"/>
      <c r="Z159" s="38"/>
      <c r="AA159" s="38"/>
      <c r="AB159" s="38"/>
      <c r="AC159" s="38"/>
      <c r="AD159" s="38"/>
      <c r="AE159" s="38"/>
      <c r="AR159" s="259" t="s">
        <v>824</v>
      </c>
      <c r="AT159" s="259" t="s">
        <v>466</v>
      </c>
      <c r="AU159" s="259" t="s">
        <v>137</v>
      </c>
      <c r="AY159" s="17" t="s">
        <v>163</v>
      </c>
      <c r="BE159" s="260">
        <f>IF(O159="základná",K159,0)</f>
        <v>0</v>
      </c>
      <c r="BF159" s="260">
        <f>IF(O159="znížená",K159,0)</f>
        <v>0</v>
      </c>
      <c r="BG159" s="260">
        <f>IF(O159="zákl. prenesená",K159,0)</f>
        <v>0</v>
      </c>
      <c r="BH159" s="260">
        <f>IF(O159="zníž. prenesená",K159,0)</f>
        <v>0</v>
      </c>
      <c r="BI159" s="260">
        <f>IF(O159="nulová",K159,0)</f>
        <v>0</v>
      </c>
      <c r="BJ159" s="17" t="s">
        <v>137</v>
      </c>
      <c r="BK159" s="261">
        <f>ROUND(P159*H159,3)</f>
        <v>0</v>
      </c>
      <c r="BL159" s="17" t="s">
        <v>327</v>
      </c>
      <c r="BM159" s="259" t="s">
        <v>274</v>
      </c>
    </row>
    <row r="160" s="2" customFormat="1" ht="24.15" customHeight="1">
      <c r="A160" s="38"/>
      <c r="B160" s="39"/>
      <c r="C160" s="295" t="s">
        <v>229</v>
      </c>
      <c r="D160" s="295" t="s">
        <v>466</v>
      </c>
      <c r="E160" s="296" t="s">
        <v>1709</v>
      </c>
      <c r="F160" s="297" t="s">
        <v>1710</v>
      </c>
      <c r="G160" s="298" t="s">
        <v>234</v>
      </c>
      <c r="H160" s="299">
        <v>17</v>
      </c>
      <c r="I160" s="300"/>
      <c r="J160" s="301"/>
      <c r="K160" s="299">
        <f>ROUND(P160*H160,3)</f>
        <v>0</v>
      </c>
      <c r="L160" s="301"/>
      <c r="M160" s="302"/>
      <c r="N160" s="303" t="s">
        <v>1</v>
      </c>
      <c r="O160" s="255" t="s">
        <v>41</v>
      </c>
      <c r="P160" s="256">
        <f>I160+J160</f>
        <v>0</v>
      </c>
      <c r="Q160" s="256">
        <f>ROUND(I160*H160,3)</f>
        <v>0</v>
      </c>
      <c r="R160" s="256">
        <f>ROUND(J160*H160,3)</f>
        <v>0</v>
      </c>
      <c r="S160" s="97"/>
      <c r="T160" s="257">
        <f>S160*H160</f>
        <v>0</v>
      </c>
      <c r="U160" s="257">
        <v>0</v>
      </c>
      <c r="V160" s="257">
        <f>U160*H160</f>
        <v>0</v>
      </c>
      <c r="W160" s="257">
        <v>0</v>
      </c>
      <c r="X160" s="258">
        <f>W160*H160</f>
        <v>0</v>
      </c>
      <c r="Y160" s="38"/>
      <c r="Z160" s="38"/>
      <c r="AA160" s="38"/>
      <c r="AB160" s="38"/>
      <c r="AC160" s="38"/>
      <c r="AD160" s="38"/>
      <c r="AE160" s="38"/>
      <c r="AR160" s="259" t="s">
        <v>824</v>
      </c>
      <c r="AT160" s="259" t="s">
        <v>466</v>
      </c>
      <c r="AU160" s="259" t="s">
        <v>137</v>
      </c>
      <c r="AY160" s="17" t="s">
        <v>163</v>
      </c>
      <c r="BE160" s="260">
        <f>IF(O160="základná",K160,0)</f>
        <v>0</v>
      </c>
      <c r="BF160" s="260">
        <f>IF(O160="znížená",K160,0)</f>
        <v>0</v>
      </c>
      <c r="BG160" s="260">
        <f>IF(O160="zákl. prenesená",K160,0)</f>
        <v>0</v>
      </c>
      <c r="BH160" s="260">
        <f>IF(O160="zníž. prenesená",K160,0)</f>
        <v>0</v>
      </c>
      <c r="BI160" s="260">
        <f>IF(O160="nulová",K160,0)</f>
        <v>0</v>
      </c>
      <c r="BJ160" s="17" t="s">
        <v>137</v>
      </c>
      <c r="BK160" s="261">
        <f>ROUND(P160*H160,3)</f>
        <v>0</v>
      </c>
      <c r="BL160" s="17" t="s">
        <v>327</v>
      </c>
      <c r="BM160" s="259" t="s">
        <v>280</v>
      </c>
    </row>
    <row r="161" s="2" customFormat="1" ht="16.5" customHeight="1">
      <c r="A161" s="38"/>
      <c r="B161" s="39"/>
      <c r="C161" s="295" t="s">
        <v>283</v>
      </c>
      <c r="D161" s="295" t="s">
        <v>466</v>
      </c>
      <c r="E161" s="296" t="s">
        <v>1711</v>
      </c>
      <c r="F161" s="297" t="s">
        <v>1712</v>
      </c>
      <c r="G161" s="298" t="s">
        <v>234</v>
      </c>
      <c r="H161" s="299">
        <v>2</v>
      </c>
      <c r="I161" s="300"/>
      <c r="J161" s="301"/>
      <c r="K161" s="299">
        <f>ROUND(P161*H161,3)</f>
        <v>0</v>
      </c>
      <c r="L161" s="301"/>
      <c r="M161" s="302"/>
      <c r="N161" s="303" t="s">
        <v>1</v>
      </c>
      <c r="O161" s="255" t="s">
        <v>41</v>
      </c>
      <c r="P161" s="256">
        <f>I161+J161</f>
        <v>0</v>
      </c>
      <c r="Q161" s="256">
        <f>ROUND(I161*H161,3)</f>
        <v>0</v>
      </c>
      <c r="R161" s="256">
        <f>ROUND(J161*H161,3)</f>
        <v>0</v>
      </c>
      <c r="S161" s="97"/>
      <c r="T161" s="257">
        <f>S161*H161</f>
        <v>0</v>
      </c>
      <c r="U161" s="257">
        <v>0</v>
      </c>
      <c r="V161" s="257">
        <f>U161*H161</f>
        <v>0</v>
      </c>
      <c r="W161" s="257">
        <v>0</v>
      </c>
      <c r="X161" s="258">
        <f>W161*H161</f>
        <v>0</v>
      </c>
      <c r="Y161" s="38"/>
      <c r="Z161" s="38"/>
      <c r="AA161" s="38"/>
      <c r="AB161" s="38"/>
      <c r="AC161" s="38"/>
      <c r="AD161" s="38"/>
      <c r="AE161" s="38"/>
      <c r="AR161" s="259" t="s">
        <v>824</v>
      </c>
      <c r="AT161" s="259" t="s">
        <v>466</v>
      </c>
      <c r="AU161" s="259" t="s">
        <v>137</v>
      </c>
      <c r="AY161" s="17" t="s">
        <v>163</v>
      </c>
      <c r="BE161" s="260">
        <f>IF(O161="základná",K161,0)</f>
        <v>0</v>
      </c>
      <c r="BF161" s="260">
        <f>IF(O161="znížená",K161,0)</f>
        <v>0</v>
      </c>
      <c r="BG161" s="260">
        <f>IF(O161="zákl. prenesená",K161,0)</f>
        <v>0</v>
      </c>
      <c r="BH161" s="260">
        <f>IF(O161="zníž. prenesená",K161,0)</f>
        <v>0</v>
      </c>
      <c r="BI161" s="260">
        <f>IF(O161="nulová",K161,0)</f>
        <v>0</v>
      </c>
      <c r="BJ161" s="17" t="s">
        <v>137</v>
      </c>
      <c r="BK161" s="261">
        <f>ROUND(P161*H161,3)</f>
        <v>0</v>
      </c>
      <c r="BL161" s="17" t="s">
        <v>327</v>
      </c>
      <c r="BM161" s="259" t="s">
        <v>286</v>
      </c>
    </row>
    <row r="162" s="2" customFormat="1" ht="33" customHeight="1">
      <c r="A162" s="38"/>
      <c r="B162" s="39"/>
      <c r="C162" s="295" t="s">
        <v>235</v>
      </c>
      <c r="D162" s="295" t="s">
        <v>466</v>
      </c>
      <c r="E162" s="296" t="s">
        <v>1713</v>
      </c>
      <c r="F162" s="297" t="s">
        <v>1714</v>
      </c>
      <c r="G162" s="298" t="s">
        <v>234</v>
      </c>
      <c r="H162" s="299">
        <v>1</v>
      </c>
      <c r="I162" s="300"/>
      <c r="J162" s="301"/>
      <c r="K162" s="299">
        <f>ROUND(P162*H162,3)</f>
        <v>0</v>
      </c>
      <c r="L162" s="301"/>
      <c r="M162" s="302"/>
      <c r="N162" s="303" t="s">
        <v>1</v>
      </c>
      <c r="O162" s="255" t="s">
        <v>41</v>
      </c>
      <c r="P162" s="256">
        <f>I162+J162</f>
        <v>0</v>
      </c>
      <c r="Q162" s="256">
        <f>ROUND(I162*H162,3)</f>
        <v>0</v>
      </c>
      <c r="R162" s="256">
        <f>ROUND(J162*H162,3)</f>
        <v>0</v>
      </c>
      <c r="S162" s="97"/>
      <c r="T162" s="257">
        <f>S162*H162</f>
        <v>0</v>
      </c>
      <c r="U162" s="257">
        <v>0</v>
      </c>
      <c r="V162" s="257">
        <f>U162*H162</f>
        <v>0</v>
      </c>
      <c r="W162" s="257">
        <v>0</v>
      </c>
      <c r="X162" s="258">
        <f>W162*H162</f>
        <v>0</v>
      </c>
      <c r="Y162" s="38"/>
      <c r="Z162" s="38"/>
      <c r="AA162" s="38"/>
      <c r="AB162" s="38"/>
      <c r="AC162" s="38"/>
      <c r="AD162" s="38"/>
      <c r="AE162" s="38"/>
      <c r="AR162" s="259" t="s">
        <v>824</v>
      </c>
      <c r="AT162" s="259" t="s">
        <v>466</v>
      </c>
      <c r="AU162" s="259" t="s">
        <v>137</v>
      </c>
      <c r="AY162" s="17" t="s">
        <v>163</v>
      </c>
      <c r="BE162" s="260">
        <f>IF(O162="základná",K162,0)</f>
        <v>0</v>
      </c>
      <c r="BF162" s="260">
        <f>IF(O162="znížená",K162,0)</f>
        <v>0</v>
      </c>
      <c r="BG162" s="260">
        <f>IF(O162="zákl. prenesená",K162,0)</f>
        <v>0</v>
      </c>
      <c r="BH162" s="260">
        <f>IF(O162="zníž. prenesená",K162,0)</f>
        <v>0</v>
      </c>
      <c r="BI162" s="260">
        <f>IF(O162="nulová",K162,0)</f>
        <v>0</v>
      </c>
      <c r="BJ162" s="17" t="s">
        <v>137</v>
      </c>
      <c r="BK162" s="261">
        <f>ROUND(P162*H162,3)</f>
        <v>0</v>
      </c>
      <c r="BL162" s="17" t="s">
        <v>327</v>
      </c>
      <c r="BM162" s="259" t="s">
        <v>289</v>
      </c>
    </row>
    <row r="163" s="12" customFormat="1" ht="25.92" customHeight="1">
      <c r="A163" s="12"/>
      <c r="B163" s="230"/>
      <c r="C163" s="231"/>
      <c r="D163" s="232" t="s">
        <v>76</v>
      </c>
      <c r="E163" s="233" t="s">
        <v>1715</v>
      </c>
      <c r="F163" s="233" t="s">
        <v>1716</v>
      </c>
      <c r="G163" s="231"/>
      <c r="H163" s="231"/>
      <c r="I163" s="234"/>
      <c r="J163" s="234"/>
      <c r="K163" s="235">
        <f>BK163</f>
        <v>0</v>
      </c>
      <c r="L163" s="231"/>
      <c r="M163" s="236"/>
      <c r="N163" s="237"/>
      <c r="O163" s="238"/>
      <c r="P163" s="238"/>
      <c r="Q163" s="239">
        <f>SUM(Q164:Q167)</f>
        <v>0</v>
      </c>
      <c r="R163" s="239">
        <f>SUM(R164:R167)</f>
        <v>0</v>
      </c>
      <c r="S163" s="238"/>
      <c r="T163" s="240">
        <f>SUM(T164:T167)</f>
        <v>0</v>
      </c>
      <c r="U163" s="238"/>
      <c r="V163" s="240">
        <f>SUM(V164:V167)</f>
        <v>0</v>
      </c>
      <c r="W163" s="238"/>
      <c r="X163" s="241">
        <f>SUM(X164:X167)</f>
        <v>0</v>
      </c>
      <c r="Y163" s="12"/>
      <c r="Z163" s="12"/>
      <c r="AA163" s="12"/>
      <c r="AB163" s="12"/>
      <c r="AC163" s="12"/>
      <c r="AD163" s="12"/>
      <c r="AE163" s="12"/>
      <c r="AR163" s="242" t="s">
        <v>176</v>
      </c>
      <c r="AT163" s="243" t="s">
        <v>76</v>
      </c>
      <c r="AU163" s="243" t="s">
        <v>77</v>
      </c>
      <c r="AY163" s="242" t="s">
        <v>163</v>
      </c>
      <c r="BK163" s="244">
        <f>SUM(BK164:BK167)</f>
        <v>0</v>
      </c>
    </row>
    <row r="164" s="2" customFormat="1" ht="24.15" customHeight="1">
      <c r="A164" s="38"/>
      <c r="B164" s="39"/>
      <c r="C164" s="247" t="s">
        <v>292</v>
      </c>
      <c r="D164" s="247" t="s">
        <v>165</v>
      </c>
      <c r="E164" s="248" t="s">
        <v>1717</v>
      </c>
      <c r="F164" s="249" t="s">
        <v>1718</v>
      </c>
      <c r="G164" s="250" t="s">
        <v>1719</v>
      </c>
      <c r="H164" s="251">
        <v>1</v>
      </c>
      <c r="I164" s="252"/>
      <c r="J164" s="252"/>
      <c r="K164" s="251">
        <f>ROUND(P164*H164,3)</f>
        <v>0</v>
      </c>
      <c r="L164" s="253"/>
      <c r="M164" s="44"/>
      <c r="N164" s="254" t="s">
        <v>1</v>
      </c>
      <c r="O164" s="255" t="s">
        <v>41</v>
      </c>
      <c r="P164" s="256">
        <f>I164+J164</f>
        <v>0</v>
      </c>
      <c r="Q164" s="256">
        <f>ROUND(I164*H164,3)</f>
        <v>0</v>
      </c>
      <c r="R164" s="256">
        <f>ROUND(J164*H164,3)</f>
        <v>0</v>
      </c>
      <c r="S164" s="97"/>
      <c r="T164" s="257">
        <f>S164*H164</f>
        <v>0</v>
      </c>
      <c r="U164" s="257">
        <v>0</v>
      </c>
      <c r="V164" s="257">
        <f>U164*H164</f>
        <v>0</v>
      </c>
      <c r="W164" s="257">
        <v>0</v>
      </c>
      <c r="X164" s="258">
        <f>W164*H164</f>
        <v>0</v>
      </c>
      <c r="Y164" s="38"/>
      <c r="Z164" s="38"/>
      <c r="AA164" s="38"/>
      <c r="AB164" s="38"/>
      <c r="AC164" s="38"/>
      <c r="AD164" s="38"/>
      <c r="AE164" s="38"/>
      <c r="AR164" s="259" t="s">
        <v>327</v>
      </c>
      <c r="AT164" s="259" t="s">
        <v>165</v>
      </c>
      <c r="AU164" s="259" t="s">
        <v>85</v>
      </c>
      <c r="AY164" s="17" t="s">
        <v>163</v>
      </c>
      <c r="BE164" s="260">
        <f>IF(O164="základná",K164,0)</f>
        <v>0</v>
      </c>
      <c r="BF164" s="260">
        <f>IF(O164="znížená",K164,0)</f>
        <v>0</v>
      </c>
      <c r="BG164" s="260">
        <f>IF(O164="zákl. prenesená",K164,0)</f>
        <v>0</v>
      </c>
      <c r="BH164" s="260">
        <f>IF(O164="zníž. prenesená",K164,0)</f>
        <v>0</v>
      </c>
      <c r="BI164" s="260">
        <f>IF(O164="nulová",K164,0)</f>
        <v>0</v>
      </c>
      <c r="BJ164" s="17" t="s">
        <v>137</v>
      </c>
      <c r="BK164" s="261">
        <f>ROUND(P164*H164,3)</f>
        <v>0</v>
      </c>
      <c r="BL164" s="17" t="s">
        <v>327</v>
      </c>
      <c r="BM164" s="259" t="s">
        <v>295</v>
      </c>
    </row>
    <row r="165" s="2" customFormat="1" ht="33" customHeight="1">
      <c r="A165" s="38"/>
      <c r="B165" s="39"/>
      <c r="C165" s="247" t="s">
        <v>239</v>
      </c>
      <c r="D165" s="247" t="s">
        <v>165</v>
      </c>
      <c r="E165" s="248" t="s">
        <v>1720</v>
      </c>
      <c r="F165" s="249" t="s">
        <v>1721</v>
      </c>
      <c r="G165" s="250" t="s">
        <v>1719</v>
      </c>
      <c r="H165" s="251">
        <v>1</v>
      </c>
      <c r="I165" s="252"/>
      <c r="J165" s="252"/>
      <c r="K165" s="251">
        <f>ROUND(P165*H165,3)</f>
        <v>0</v>
      </c>
      <c r="L165" s="253"/>
      <c r="M165" s="44"/>
      <c r="N165" s="254" t="s">
        <v>1</v>
      </c>
      <c r="O165" s="255" t="s">
        <v>41</v>
      </c>
      <c r="P165" s="256">
        <f>I165+J165</f>
        <v>0</v>
      </c>
      <c r="Q165" s="256">
        <f>ROUND(I165*H165,3)</f>
        <v>0</v>
      </c>
      <c r="R165" s="256">
        <f>ROUND(J165*H165,3)</f>
        <v>0</v>
      </c>
      <c r="S165" s="97"/>
      <c r="T165" s="257">
        <f>S165*H165</f>
        <v>0</v>
      </c>
      <c r="U165" s="257">
        <v>0</v>
      </c>
      <c r="V165" s="257">
        <f>U165*H165</f>
        <v>0</v>
      </c>
      <c r="W165" s="257">
        <v>0</v>
      </c>
      <c r="X165" s="258">
        <f>W165*H165</f>
        <v>0</v>
      </c>
      <c r="Y165" s="38"/>
      <c r="Z165" s="38"/>
      <c r="AA165" s="38"/>
      <c r="AB165" s="38"/>
      <c r="AC165" s="38"/>
      <c r="AD165" s="38"/>
      <c r="AE165" s="38"/>
      <c r="AR165" s="259" t="s">
        <v>327</v>
      </c>
      <c r="AT165" s="259" t="s">
        <v>165</v>
      </c>
      <c r="AU165" s="259" t="s">
        <v>85</v>
      </c>
      <c r="AY165" s="17" t="s">
        <v>163</v>
      </c>
      <c r="BE165" s="260">
        <f>IF(O165="základná",K165,0)</f>
        <v>0</v>
      </c>
      <c r="BF165" s="260">
        <f>IF(O165="znížená",K165,0)</f>
        <v>0</v>
      </c>
      <c r="BG165" s="260">
        <f>IF(O165="zákl. prenesená",K165,0)</f>
        <v>0</v>
      </c>
      <c r="BH165" s="260">
        <f>IF(O165="zníž. prenesená",K165,0)</f>
        <v>0</v>
      </c>
      <c r="BI165" s="260">
        <f>IF(O165="nulová",K165,0)</f>
        <v>0</v>
      </c>
      <c r="BJ165" s="17" t="s">
        <v>137</v>
      </c>
      <c r="BK165" s="261">
        <f>ROUND(P165*H165,3)</f>
        <v>0</v>
      </c>
      <c r="BL165" s="17" t="s">
        <v>327</v>
      </c>
      <c r="BM165" s="259" t="s">
        <v>299</v>
      </c>
    </row>
    <row r="166" s="2" customFormat="1" ht="33" customHeight="1">
      <c r="A166" s="38"/>
      <c r="B166" s="39"/>
      <c r="C166" s="247" t="s">
        <v>301</v>
      </c>
      <c r="D166" s="247" t="s">
        <v>165</v>
      </c>
      <c r="E166" s="248" t="s">
        <v>1722</v>
      </c>
      <c r="F166" s="249" t="s">
        <v>1723</v>
      </c>
      <c r="G166" s="250" t="s">
        <v>1719</v>
      </c>
      <c r="H166" s="251">
        <v>1</v>
      </c>
      <c r="I166" s="252"/>
      <c r="J166" s="252"/>
      <c r="K166" s="251">
        <f>ROUND(P166*H166,3)</f>
        <v>0</v>
      </c>
      <c r="L166" s="253"/>
      <c r="M166" s="44"/>
      <c r="N166" s="254" t="s">
        <v>1</v>
      </c>
      <c r="O166" s="255" t="s">
        <v>41</v>
      </c>
      <c r="P166" s="256">
        <f>I166+J166</f>
        <v>0</v>
      </c>
      <c r="Q166" s="256">
        <f>ROUND(I166*H166,3)</f>
        <v>0</v>
      </c>
      <c r="R166" s="256">
        <f>ROUND(J166*H166,3)</f>
        <v>0</v>
      </c>
      <c r="S166" s="97"/>
      <c r="T166" s="257">
        <f>S166*H166</f>
        <v>0</v>
      </c>
      <c r="U166" s="257">
        <v>0</v>
      </c>
      <c r="V166" s="257">
        <f>U166*H166</f>
        <v>0</v>
      </c>
      <c r="W166" s="257">
        <v>0</v>
      </c>
      <c r="X166" s="258">
        <f>W166*H166</f>
        <v>0</v>
      </c>
      <c r="Y166" s="38"/>
      <c r="Z166" s="38"/>
      <c r="AA166" s="38"/>
      <c r="AB166" s="38"/>
      <c r="AC166" s="38"/>
      <c r="AD166" s="38"/>
      <c r="AE166" s="38"/>
      <c r="AR166" s="259" t="s">
        <v>327</v>
      </c>
      <c r="AT166" s="259" t="s">
        <v>165</v>
      </c>
      <c r="AU166" s="259" t="s">
        <v>85</v>
      </c>
      <c r="AY166" s="17" t="s">
        <v>163</v>
      </c>
      <c r="BE166" s="260">
        <f>IF(O166="základná",K166,0)</f>
        <v>0</v>
      </c>
      <c r="BF166" s="260">
        <f>IF(O166="znížená",K166,0)</f>
        <v>0</v>
      </c>
      <c r="BG166" s="260">
        <f>IF(O166="zákl. prenesená",K166,0)</f>
        <v>0</v>
      </c>
      <c r="BH166" s="260">
        <f>IF(O166="zníž. prenesená",K166,0)</f>
        <v>0</v>
      </c>
      <c r="BI166" s="260">
        <f>IF(O166="nulová",K166,0)</f>
        <v>0</v>
      </c>
      <c r="BJ166" s="17" t="s">
        <v>137</v>
      </c>
      <c r="BK166" s="261">
        <f>ROUND(P166*H166,3)</f>
        <v>0</v>
      </c>
      <c r="BL166" s="17" t="s">
        <v>327</v>
      </c>
      <c r="BM166" s="259" t="s">
        <v>304</v>
      </c>
    </row>
    <row r="167" s="2" customFormat="1" ht="37.8" customHeight="1">
      <c r="A167" s="38"/>
      <c r="B167" s="39"/>
      <c r="C167" s="247" t="s">
        <v>244</v>
      </c>
      <c r="D167" s="247" t="s">
        <v>165</v>
      </c>
      <c r="E167" s="248" t="s">
        <v>1724</v>
      </c>
      <c r="F167" s="249" t="s">
        <v>1725</v>
      </c>
      <c r="G167" s="250" t="s">
        <v>234</v>
      </c>
      <c r="H167" s="251">
        <v>1</v>
      </c>
      <c r="I167" s="252"/>
      <c r="J167" s="252"/>
      <c r="K167" s="251">
        <f>ROUND(P167*H167,3)</f>
        <v>0</v>
      </c>
      <c r="L167" s="253"/>
      <c r="M167" s="44"/>
      <c r="N167" s="254" t="s">
        <v>1</v>
      </c>
      <c r="O167" s="255" t="s">
        <v>41</v>
      </c>
      <c r="P167" s="256">
        <f>I167+J167</f>
        <v>0</v>
      </c>
      <c r="Q167" s="256">
        <f>ROUND(I167*H167,3)</f>
        <v>0</v>
      </c>
      <c r="R167" s="256">
        <f>ROUND(J167*H167,3)</f>
        <v>0</v>
      </c>
      <c r="S167" s="97"/>
      <c r="T167" s="257">
        <f>S167*H167</f>
        <v>0</v>
      </c>
      <c r="U167" s="257">
        <v>0</v>
      </c>
      <c r="V167" s="257">
        <f>U167*H167</f>
        <v>0</v>
      </c>
      <c r="W167" s="257">
        <v>0</v>
      </c>
      <c r="X167" s="258">
        <f>W167*H167</f>
        <v>0</v>
      </c>
      <c r="Y167" s="38"/>
      <c r="Z167" s="38"/>
      <c r="AA167" s="38"/>
      <c r="AB167" s="38"/>
      <c r="AC167" s="38"/>
      <c r="AD167" s="38"/>
      <c r="AE167" s="38"/>
      <c r="AR167" s="259" t="s">
        <v>327</v>
      </c>
      <c r="AT167" s="259" t="s">
        <v>165</v>
      </c>
      <c r="AU167" s="259" t="s">
        <v>85</v>
      </c>
      <c r="AY167" s="17" t="s">
        <v>163</v>
      </c>
      <c r="BE167" s="260">
        <f>IF(O167="základná",K167,0)</f>
        <v>0</v>
      </c>
      <c r="BF167" s="260">
        <f>IF(O167="znížená",K167,0)</f>
        <v>0</v>
      </c>
      <c r="BG167" s="260">
        <f>IF(O167="zákl. prenesená",K167,0)</f>
        <v>0</v>
      </c>
      <c r="BH167" s="260">
        <f>IF(O167="zníž. prenesená",K167,0)</f>
        <v>0</v>
      </c>
      <c r="BI167" s="260">
        <f>IF(O167="nulová",K167,0)</f>
        <v>0</v>
      </c>
      <c r="BJ167" s="17" t="s">
        <v>137</v>
      </c>
      <c r="BK167" s="261">
        <f>ROUND(P167*H167,3)</f>
        <v>0</v>
      </c>
      <c r="BL167" s="17" t="s">
        <v>327</v>
      </c>
      <c r="BM167" s="259" t="s">
        <v>309</v>
      </c>
    </row>
    <row r="168" s="12" customFormat="1" ht="25.92" customHeight="1">
      <c r="A168" s="12"/>
      <c r="B168" s="230"/>
      <c r="C168" s="231"/>
      <c r="D168" s="232" t="s">
        <v>76</v>
      </c>
      <c r="E168" s="233" t="s">
        <v>1726</v>
      </c>
      <c r="F168" s="233" t="s">
        <v>1727</v>
      </c>
      <c r="G168" s="231"/>
      <c r="H168" s="231"/>
      <c r="I168" s="234"/>
      <c r="J168" s="234"/>
      <c r="K168" s="235">
        <f>BK168</f>
        <v>0</v>
      </c>
      <c r="L168" s="231"/>
      <c r="M168" s="236"/>
      <c r="N168" s="237"/>
      <c r="O168" s="238"/>
      <c r="P168" s="238"/>
      <c r="Q168" s="239">
        <f>SUM(Q169:Q170)</f>
        <v>0</v>
      </c>
      <c r="R168" s="239">
        <f>SUM(R169:R170)</f>
        <v>0</v>
      </c>
      <c r="S168" s="238"/>
      <c r="T168" s="240">
        <f>SUM(T169:T170)</f>
        <v>0</v>
      </c>
      <c r="U168" s="238"/>
      <c r="V168" s="240">
        <f>SUM(V169:V170)</f>
        <v>0</v>
      </c>
      <c r="W168" s="238"/>
      <c r="X168" s="241">
        <f>SUM(X169:X170)</f>
        <v>0</v>
      </c>
      <c r="Y168" s="12"/>
      <c r="Z168" s="12"/>
      <c r="AA168" s="12"/>
      <c r="AB168" s="12"/>
      <c r="AC168" s="12"/>
      <c r="AD168" s="12"/>
      <c r="AE168" s="12"/>
      <c r="AR168" s="242" t="s">
        <v>169</v>
      </c>
      <c r="AT168" s="243" t="s">
        <v>76</v>
      </c>
      <c r="AU168" s="243" t="s">
        <v>77</v>
      </c>
      <c r="AY168" s="242" t="s">
        <v>163</v>
      </c>
      <c r="BK168" s="244">
        <f>SUM(BK169:BK170)</f>
        <v>0</v>
      </c>
    </row>
    <row r="169" s="2" customFormat="1" ht="44.25" customHeight="1">
      <c r="A169" s="38"/>
      <c r="B169" s="39"/>
      <c r="C169" s="247" t="s">
        <v>320</v>
      </c>
      <c r="D169" s="247" t="s">
        <v>165</v>
      </c>
      <c r="E169" s="248" t="s">
        <v>1728</v>
      </c>
      <c r="F169" s="249" t="s">
        <v>1729</v>
      </c>
      <c r="G169" s="250" t="s">
        <v>1457</v>
      </c>
      <c r="H169" s="251">
        <v>100</v>
      </c>
      <c r="I169" s="252"/>
      <c r="J169" s="252"/>
      <c r="K169" s="251">
        <f>ROUND(P169*H169,3)</f>
        <v>0</v>
      </c>
      <c r="L169" s="253"/>
      <c r="M169" s="44"/>
      <c r="N169" s="254" t="s">
        <v>1</v>
      </c>
      <c r="O169" s="255" t="s">
        <v>41</v>
      </c>
      <c r="P169" s="256">
        <f>I169+J169</f>
        <v>0</v>
      </c>
      <c r="Q169" s="256">
        <f>ROUND(I169*H169,3)</f>
        <v>0</v>
      </c>
      <c r="R169" s="256">
        <f>ROUND(J169*H169,3)</f>
        <v>0</v>
      </c>
      <c r="S169" s="97"/>
      <c r="T169" s="257">
        <f>S169*H169</f>
        <v>0</v>
      </c>
      <c r="U169" s="257">
        <v>0</v>
      </c>
      <c r="V169" s="257">
        <f>U169*H169</f>
        <v>0</v>
      </c>
      <c r="W169" s="257">
        <v>0</v>
      </c>
      <c r="X169" s="258">
        <f>W169*H169</f>
        <v>0</v>
      </c>
      <c r="Y169" s="38"/>
      <c r="Z169" s="38"/>
      <c r="AA169" s="38"/>
      <c r="AB169" s="38"/>
      <c r="AC169" s="38"/>
      <c r="AD169" s="38"/>
      <c r="AE169" s="38"/>
      <c r="AR169" s="259" t="s">
        <v>1730</v>
      </c>
      <c r="AT169" s="259" t="s">
        <v>165</v>
      </c>
      <c r="AU169" s="259" t="s">
        <v>85</v>
      </c>
      <c r="AY169" s="17" t="s">
        <v>163</v>
      </c>
      <c r="BE169" s="260">
        <f>IF(O169="základná",K169,0)</f>
        <v>0</v>
      </c>
      <c r="BF169" s="260">
        <f>IF(O169="znížená",K169,0)</f>
        <v>0</v>
      </c>
      <c r="BG169" s="260">
        <f>IF(O169="zákl. prenesená",K169,0)</f>
        <v>0</v>
      </c>
      <c r="BH169" s="260">
        <f>IF(O169="zníž. prenesená",K169,0)</f>
        <v>0</v>
      </c>
      <c r="BI169" s="260">
        <f>IF(O169="nulová",K169,0)</f>
        <v>0</v>
      </c>
      <c r="BJ169" s="17" t="s">
        <v>137</v>
      </c>
      <c r="BK169" s="261">
        <f>ROUND(P169*H169,3)</f>
        <v>0</v>
      </c>
      <c r="BL169" s="17" t="s">
        <v>1730</v>
      </c>
      <c r="BM169" s="259" t="s">
        <v>323</v>
      </c>
    </row>
    <row r="170" s="2" customFormat="1" ht="16.5" customHeight="1">
      <c r="A170" s="38"/>
      <c r="B170" s="39"/>
      <c r="C170" s="247" t="s">
        <v>247</v>
      </c>
      <c r="D170" s="247" t="s">
        <v>165</v>
      </c>
      <c r="E170" s="248" t="s">
        <v>1731</v>
      </c>
      <c r="F170" s="249" t="s">
        <v>1732</v>
      </c>
      <c r="G170" s="250" t="s">
        <v>234</v>
      </c>
      <c r="H170" s="251">
        <v>1</v>
      </c>
      <c r="I170" s="252"/>
      <c r="J170" s="252"/>
      <c r="K170" s="251">
        <f>ROUND(P170*H170,3)</f>
        <v>0</v>
      </c>
      <c r="L170" s="253"/>
      <c r="M170" s="44"/>
      <c r="N170" s="307" t="s">
        <v>1</v>
      </c>
      <c r="O170" s="308" t="s">
        <v>41</v>
      </c>
      <c r="P170" s="309">
        <f>I170+J170</f>
        <v>0</v>
      </c>
      <c r="Q170" s="309">
        <f>ROUND(I170*H170,3)</f>
        <v>0</v>
      </c>
      <c r="R170" s="309">
        <f>ROUND(J170*H170,3)</f>
        <v>0</v>
      </c>
      <c r="S170" s="310"/>
      <c r="T170" s="311">
        <f>S170*H170</f>
        <v>0</v>
      </c>
      <c r="U170" s="311">
        <v>0</v>
      </c>
      <c r="V170" s="311">
        <f>U170*H170</f>
        <v>0</v>
      </c>
      <c r="W170" s="311">
        <v>0</v>
      </c>
      <c r="X170" s="312">
        <f>W170*H170</f>
        <v>0</v>
      </c>
      <c r="Y170" s="38"/>
      <c r="Z170" s="38"/>
      <c r="AA170" s="38"/>
      <c r="AB170" s="38"/>
      <c r="AC170" s="38"/>
      <c r="AD170" s="38"/>
      <c r="AE170" s="38"/>
      <c r="AR170" s="259" t="s">
        <v>1730</v>
      </c>
      <c r="AT170" s="259" t="s">
        <v>165</v>
      </c>
      <c r="AU170" s="259" t="s">
        <v>85</v>
      </c>
      <c r="AY170" s="17" t="s">
        <v>163</v>
      </c>
      <c r="BE170" s="260">
        <f>IF(O170="základná",K170,0)</f>
        <v>0</v>
      </c>
      <c r="BF170" s="260">
        <f>IF(O170="znížená",K170,0)</f>
        <v>0</v>
      </c>
      <c r="BG170" s="260">
        <f>IF(O170="zákl. prenesená",K170,0)</f>
        <v>0</v>
      </c>
      <c r="BH170" s="260">
        <f>IF(O170="zníž. prenesená",K170,0)</f>
        <v>0</v>
      </c>
      <c r="BI170" s="260">
        <f>IF(O170="nulová",K170,0)</f>
        <v>0</v>
      </c>
      <c r="BJ170" s="17" t="s">
        <v>137</v>
      </c>
      <c r="BK170" s="261">
        <f>ROUND(P170*H170,3)</f>
        <v>0</v>
      </c>
      <c r="BL170" s="17" t="s">
        <v>1730</v>
      </c>
      <c r="BM170" s="259" t="s">
        <v>327</v>
      </c>
    </row>
    <row r="171" s="2" customFormat="1" ht="6.96" customHeight="1">
      <c r="A171" s="38"/>
      <c r="B171" s="72"/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44"/>
      <c r="N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</row>
  </sheetData>
  <sheetProtection sheet="1" autoFilter="0" formatColumns="0" formatRows="0" objects="1" scenarios="1" spinCount="100000" saltValue="OQ3cHZ38ToW3A6+z55UFZUS2gNWdjqwgagbifh7BrU0zW1C/XziffpoBtfwDflnLB3ri9nSZ3THmkl3SIrTEnw==" hashValue="iJVuJx51Vv0AJnEEJUyiljr8m9RaPqLhj1OwAtouu2D0cTRozVJekFttJP3XfgMm0hJ6OSslipM+WV0fHpt8Ag==" algorithmName="SHA-512" password="CC35"/>
  <autoFilter ref="C131:L170"/>
  <mergeCells count="14">
    <mergeCell ref="E7:H7"/>
    <mergeCell ref="E9:H9"/>
    <mergeCell ref="E18:H18"/>
    <mergeCell ref="E27:H27"/>
    <mergeCell ref="E85:H85"/>
    <mergeCell ref="E87:H87"/>
    <mergeCell ref="D106:F106"/>
    <mergeCell ref="D107:F107"/>
    <mergeCell ref="D108:F108"/>
    <mergeCell ref="D109:F109"/>
    <mergeCell ref="D110:F110"/>
    <mergeCell ref="E122:H122"/>
    <mergeCell ref="E124:H124"/>
    <mergeCell ref="M2:Z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DESKTOP-4V4NMRT\Lubo</dc:creator>
  <cp:lastModifiedBy>DESKTOP-4V4NMRT\Lubo</cp:lastModifiedBy>
  <dcterms:created xsi:type="dcterms:W3CDTF">2025-08-19T11:10:05Z</dcterms:created>
  <dcterms:modified xsi:type="dcterms:W3CDTF">2025-08-19T11:10:26Z</dcterms:modified>
</cp:coreProperties>
</file>