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PS01 - Fotovoltik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'PS01 - Fotovoltika'!$C$122:$K$222</definedName>
    <definedName name="_xlnm.Print_Area" localSheetId="1">'PS01 - Fotovoltika'!$C$110:$J$222</definedName>
    <definedName name="_xlnm.Print_Titles" localSheetId="1">'PS01 - Fotovoltika'!$122:$122</definedName>
  </definedNames>
  <calcPr/>
</workbook>
</file>

<file path=xl/calcChain.xml><?xml version="1.0" encoding="utf-8"?>
<calcChain xmlns="http://schemas.openxmlformats.org/spreadsheetml/2006/main">
  <c i="1" l="1" r="AY95"/>
  <c i="2" r="J37"/>
  <c r="J36"/>
  <c r="J35"/>
  <c i="1" r="AX95"/>
  <c i="2"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T125"/>
  <c r="T124"/>
  <c r="R126"/>
  <c r="R125"/>
  <c r="R124"/>
  <c r="P126"/>
  <c r="P125"/>
  <c r="P124"/>
  <c r="J120"/>
  <c r="J119"/>
  <c r="F117"/>
  <c r="E115"/>
  <c r="J92"/>
  <c r="J91"/>
  <c r="F89"/>
  <c r="E87"/>
  <c r="J18"/>
  <c r="E18"/>
  <c r="F120"/>
  <c r="J17"/>
  <c r="J15"/>
  <c r="E15"/>
  <c r="F91"/>
  <c r="J14"/>
  <c r="J12"/>
  <c r="J89"/>
  <c r="E7"/>
  <c r="E113"/>
  <c i="1" r="L90"/>
  <c r="AM90"/>
  <c r="AM89"/>
  <c r="L89"/>
  <c r="AM87"/>
  <c r="L87"/>
  <c r="L85"/>
  <c r="L84"/>
  <c i="2" r="BK218"/>
  <c r="BK130"/>
  <c r="J209"/>
  <c r="BK205"/>
  <c r="J200"/>
  <c r="J186"/>
  <c r="BK177"/>
  <c r="J166"/>
  <c r="J145"/>
  <c r="BK149"/>
  <c r="BK212"/>
  <c r="BK194"/>
  <c r="BK172"/>
  <c r="J161"/>
  <c r="BK141"/>
  <c r="BK217"/>
  <c r="BK136"/>
  <c r="J211"/>
  <c r="BK206"/>
  <c r="J196"/>
  <c r="BK184"/>
  <c r="J173"/>
  <c r="BK165"/>
  <c r="J154"/>
  <c r="J129"/>
  <c r="BK154"/>
  <c r="J132"/>
  <c r="J213"/>
  <c r="BK195"/>
  <c r="BK182"/>
  <c r="J165"/>
  <c r="BK156"/>
  <c r="J131"/>
  <c r="BK192"/>
  <c r="BK179"/>
  <c r="BK163"/>
  <c r="J147"/>
  <c r="J217"/>
  <c r="BK137"/>
  <c r="J198"/>
  <c r="BK183"/>
  <c r="BK173"/>
  <c r="J148"/>
  <c r="BK157"/>
  <c r="J206"/>
  <c r="J194"/>
  <c r="J178"/>
  <c r="J169"/>
  <c r="BK161"/>
  <c r="BK146"/>
  <c r="J146"/>
  <c r="BK126"/>
  <c r="BK211"/>
  <c r="J191"/>
  <c r="BK174"/>
  <c r="J156"/>
  <c r="BK134"/>
  <c r="J149"/>
  <c r="J220"/>
  <c r="BK147"/>
  <c r="BK140"/>
  <c r="J216"/>
  <c r="J208"/>
  <c r="J203"/>
  <c r="BK198"/>
  <c r="J188"/>
  <c r="J175"/>
  <c r="BK167"/>
  <c r="BK158"/>
  <c r="J136"/>
  <c r="J222"/>
  <c r="BK138"/>
  <c r="J214"/>
  <c r="BK186"/>
  <c r="BK175"/>
  <c r="J162"/>
  <c r="BK220"/>
  <c r="J134"/>
  <c r="BK219"/>
  <c r="J133"/>
  <c r="BK210"/>
  <c r="J205"/>
  <c r="J201"/>
  <c r="BK189"/>
  <c r="BK171"/>
  <c r="J144"/>
  <c r="BK222"/>
  <c r="J139"/>
  <c r="BK214"/>
  <c r="BK193"/>
  <c r="BK166"/>
  <c r="J138"/>
  <c r="BK153"/>
  <c r="J218"/>
  <c r="BK145"/>
  <c i="1" r="AS94"/>
  <c i="2" r="J210"/>
  <c r="BK207"/>
  <c r="BK202"/>
  <c r="J195"/>
  <c r="J183"/>
  <c r="J174"/>
  <c r="J160"/>
  <c r="BK151"/>
  <c r="BK148"/>
  <c r="J221"/>
  <c r="J197"/>
  <c r="BK188"/>
  <c r="BK169"/>
  <c r="J159"/>
  <c r="BK135"/>
  <c r="BK143"/>
  <c r="J141"/>
  <c r="J126"/>
  <c r="BK209"/>
  <c r="BK203"/>
  <c r="BK199"/>
  <c r="BK185"/>
  <c r="BK180"/>
  <c r="J168"/>
  <c r="BK152"/>
  <c r="J155"/>
  <c r="J135"/>
  <c r="BK200"/>
  <c r="J189"/>
  <c r="BK176"/>
  <c r="BK168"/>
  <c r="BK150"/>
  <c r="F37"/>
  <c r="BK213"/>
  <c r="J184"/>
  <c r="J170"/>
  <c r="J158"/>
  <c r="BK155"/>
  <c r="J130"/>
  <c r="BK139"/>
  <c r="BK132"/>
  <c r="BK208"/>
  <c r="J202"/>
  <c r="BK191"/>
  <c r="J182"/>
  <c r="BK170"/>
  <c r="BK159"/>
  <c r="BK133"/>
  <c r="F35"/>
  <c r="BK178"/>
  <c r="BK160"/>
  <c r="BK129"/>
  <c r="J150"/>
  <c r="J142"/>
  <c r="J212"/>
  <c r="J207"/>
  <c r="BK201"/>
  <c r="J193"/>
  <c r="BK181"/>
  <c r="J172"/>
  <c r="J164"/>
  <c r="J137"/>
  <c r="J219"/>
  <c r="BK221"/>
  <c r="J199"/>
  <c r="J185"/>
  <c r="J177"/>
  <c r="J163"/>
  <c r="J143"/>
  <c r="J151"/>
  <c r="F36"/>
  <c r="J33"/>
  <c r="BK215"/>
  <c r="BK196"/>
  <c r="J181"/>
  <c r="J171"/>
  <c r="J180"/>
  <c r="J167"/>
  <c r="BK216"/>
  <c r="J140"/>
  <c r="BK197"/>
  <c r="J176"/>
  <c r="BK162"/>
  <c r="J157"/>
  <c r="BK142"/>
  <c r="F33"/>
  <c r="BK131"/>
  <c r="BK144"/>
  <c r="J215"/>
  <c r="J192"/>
  <c r="J179"/>
  <c r="BK164"/>
  <c r="J153"/>
  <c r="J152"/>
  <c l="1" r="P128"/>
  <c r="P127"/>
  <c r="T128"/>
  <c r="T127"/>
  <c r="BK128"/>
  <c r="J128"/>
  <c r="J100"/>
  <c r="R190"/>
  <c r="R187"/>
  <c r="P190"/>
  <c r="P187"/>
  <c r="BK204"/>
  <c r="J204"/>
  <c r="J103"/>
  <c r="T190"/>
  <c r="T187"/>
  <c r="R128"/>
  <c r="R127"/>
  <c r="R123"/>
  <c r="R204"/>
  <c r="BK190"/>
  <c r="J190"/>
  <c r="J102"/>
  <c r="P204"/>
  <c r="T204"/>
  <c r="BK125"/>
  <c r="BK124"/>
  <c r="J124"/>
  <c r="J97"/>
  <c r="BK187"/>
  <c r="J187"/>
  <c r="J101"/>
  <c r="F92"/>
  <c r="BF133"/>
  <c r="BF135"/>
  <c r="BF139"/>
  <c r="BF148"/>
  <c r="BF151"/>
  <c r="BF156"/>
  <c r="BF157"/>
  <c r="BF219"/>
  <c r="BF130"/>
  <c r="BF132"/>
  <c r="BF140"/>
  <c r="BF150"/>
  <c r="BF152"/>
  <c r="BF154"/>
  <c r="BF158"/>
  <c r="BF160"/>
  <c r="BF161"/>
  <c r="BF162"/>
  <c r="BF166"/>
  <c r="BF170"/>
  <c r="BF176"/>
  <c r="BF179"/>
  <c r="BF180"/>
  <c r="BF184"/>
  <c r="BF189"/>
  <c r="BF191"/>
  <c r="BF196"/>
  <c r="BF197"/>
  <c r="BF199"/>
  <c r="BF211"/>
  <c r="BF212"/>
  <c r="BF213"/>
  <c r="BF214"/>
  <c r="BF220"/>
  <c i="1" r="BC95"/>
  <c i="2" r="F119"/>
  <c r="BF126"/>
  <c r="BF131"/>
  <c r="BF136"/>
  <c r="BF137"/>
  <c r="BF145"/>
  <c r="BF147"/>
  <c r="BF218"/>
  <c i="1" r="AZ95"/>
  <c i="2" r="BF216"/>
  <c r="BF221"/>
  <c i="1" r="BB95"/>
  <c i="2" r="E85"/>
  <c r="J117"/>
  <c r="BF134"/>
  <c r="BF138"/>
  <c r="BF142"/>
  <c r="BF143"/>
  <c r="BF153"/>
  <c r="BF155"/>
  <c r="BF159"/>
  <c r="BF163"/>
  <c r="BF164"/>
  <c r="BF165"/>
  <c r="BF167"/>
  <c r="BF168"/>
  <c r="BF169"/>
  <c r="BF171"/>
  <c r="BF172"/>
  <c r="BF173"/>
  <c r="BF174"/>
  <c r="BF175"/>
  <c r="BF177"/>
  <c r="BF178"/>
  <c r="BF181"/>
  <c r="BF182"/>
  <c r="BF183"/>
  <c r="BF185"/>
  <c r="BF186"/>
  <c r="BF188"/>
  <c r="BF192"/>
  <c r="BF193"/>
  <c r="BF194"/>
  <c r="BF195"/>
  <c r="BF198"/>
  <c r="BF200"/>
  <c r="BF201"/>
  <c r="BF202"/>
  <c r="BF203"/>
  <c r="BF205"/>
  <c r="BF206"/>
  <c r="BF207"/>
  <c r="BF208"/>
  <c r="BF209"/>
  <c r="BF210"/>
  <c r="BF215"/>
  <c r="BF141"/>
  <c r="BF149"/>
  <c r="BF217"/>
  <c i="1" r="AV95"/>
  <c i="2" r="BF129"/>
  <c r="BF144"/>
  <c r="BF146"/>
  <c r="BF222"/>
  <c i="1" r="BD95"/>
  <c r="BB94"/>
  <c r="AX94"/>
  <c r="BC94"/>
  <c r="AY94"/>
  <c r="BD94"/>
  <c r="W33"/>
  <c r="AZ94"/>
  <c r="W29"/>
  <c i="2" l="1" r="T123"/>
  <c r="P123"/>
  <c i="1" r="AU95"/>
  <c i="2" r="J125"/>
  <c r="J98"/>
  <c r="BK127"/>
  <c r="J127"/>
  <c r="J99"/>
  <c i="1" r="AU94"/>
  <c r="AV94"/>
  <c r="AK29"/>
  <c r="W32"/>
  <c r="W31"/>
  <c i="2" r="F34"/>
  <c i="1" r="BA95"/>
  <c r="BA94"/>
  <c r="AW94"/>
  <c r="AK30"/>
  <c i="2" r="J34"/>
  <c i="1" r="AW95"/>
  <c r="AT95"/>
  <c i="2" l="1" r="BK123"/>
  <c r="J123"/>
  <c r="J30"/>
  <c i="1" r="AG95"/>
  <c r="AG94"/>
  <c r="AK26"/>
  <c r="AK35"/>
  <c r="AT94"/>
  <c r="AN94"/>
  <c r="W30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<sst xmlns="http://schemas.openxmlformats.org/spreadsheetml/2006/main">
  <si>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</si>
  <si>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</si>
  <si>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</si>
  <si>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</si>
  <si>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{bd07f48a-a2b1-4eaf-b048-de3254709d77}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</si>
  <si>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</si>
  <si>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</si>
  <si>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</si>
  <si>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</si>
  <si>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</si>
  <si>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</si>
  <si>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</si>
  <si>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</si>
  <si>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1857-23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</si>
  <si>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</si>
  <si>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</si>
  <si>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KC Raca_RP</t>
  </si>
  <si>
    <t>JKSO:</t>
  </si>
  <si>
    <t>KS:</t>
  </si>
  <si>
    <t>Miesto:</t>
  </si>
  <si>
    <t xml:space="preserve"> </t>
  </si>
  <si>
    <t>Dátum:</t>
  </si>
  <si>
    <t>31. 1. 2025</t>
  </si>
  <si>
    <t>Objednávateľ:</t>
  </si>
  <si>
    <t>IČO:</t>
  </si>
  <si>
    <t>IČ DPH:</t>
  </si>
  <si>
    <t>Zhotoviteľ:</t>
  </si>
  <si>
    <t>Vyplň údaj</t>
  </si>
  <si>
    <t>Projektant:</t>
  </si>
  <si>
    <t>Ing. Ján Kišeľa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</si>
  <si>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</si>
  <si>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</si>
  <si>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</si>
  <si>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</si>
  <si>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</si>
  <si>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</si>
  <si>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</si>
  <si>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</si>
  <si>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</si>
  <si>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</si>
  <si>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</si>
  <si>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</si>
  <si>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</si>
  <si>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</si>
  <si>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</si>
  <si>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</si>
  <si>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</si>
  <si>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</si>
  <si>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</si>
  <si>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</si>
  <si>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</si>
  <si>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</si>
  <si>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</si>
  <si>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</si>
  <si>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</si>
  <si>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</si>
  <si>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</si>
  <si>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</si>
  <si>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</si>
  <si>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</si>
  <si>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</si>
  <si>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</si>
  <si>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</si>
  <si>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</si>
  <si>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</si>
  <si>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</si>
  <si>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</si>
  <si>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</si>
  <si>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</si>
  <si>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</si>
  <si>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</si>
  <si>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</si>
  <si>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</si>
  <si>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</si>
  <si>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</si>
  <si>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</si>
  <si>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</si>
  <si>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</si>
  <si>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PS01</t>
  </si>
  <si>
    <t>Fotovoltika</t>
  </si>
  <si>
    <t>STA</t>
  </si>
  <si>
    <t>1</t>
  </si>
  <si>
    <t>{830c5c0b-dfdb-429c-98ae-c1932fcf062b}</t>
  </si>
  <si>
    <t>KRYCÍ LIST ROZPOČTU</t>
  </si>
  <si>
    <t>Objekt:</t>
  </si>
  <si>
    <t>PS01 - Fotovoltika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</si>
  <si>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</si>
  <si>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</si>
  <si>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</si>
  <si>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</si>
  <si>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</si>
  <si>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</si>
  <si>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</si>
  <si>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M - Práce a dodávky M</t>
  </si>
  <si>
    <t xml:space="preserve">    21-M - Elektromontáže</t>
  </si>
  <si>
    <t>HZS - Hodinové zúčtovacie sadzby</t>
  </si>
  <si>
    <t xml:space="preserve">    22-M - Montáže oznamovacích a zabezpečovacích zariadení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</si>
  <si>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</si>
  <si>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</si>
  <si>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</si>
  <si>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</si>
  <si>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</si>
  <si>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</si>
  <si>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</si>
  <si>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</si>
  <si>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</si>
  <si>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</si>
  <si>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</si>
  <si>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</si>
  <si>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</si>
  <si>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</si>
  <si>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</si>
  <si>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</si>
  <si>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</si>
  <si>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</si>
  <si>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</si>
  <si>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949942101.S</t>
  </si>
  <si>
    <t>Hydraulická zdvíhacia plošina vrátane obsluhy inštalovaná na automobilovom podvozku výšky zdvihu do 10 m</t>
  </si>
  <si>
    <t>hod</t>
  </si>
  <si>
    <t>4</t>
  </si>
  <si>
    <t>2</t>
  </si>
  <si>
    <t>-907216477</t>
  </si>
  <si>
    <t>M</t>
  </si>
  <si>
    <t>Práce a dodávky M</t>
  </si>
  <si>
    <t>3</t>
  </si>
  <si>
    <t>21-M</t>
  </si>
  <si>
    <t>Elektromontáže</t>
  </si>
  <si>
    <t>210010553.S</t>
  </si>
  <si>
    <t>Rúrka ohybná elektroinštalačná bezhalogenová a UV stabilná typ 2332, uložená pevne</t>
  </si>
  <si>
    <t>m</t>
  </si>
  <si>
    <t>64</t>
  </si>
  <si>
    <t>1375130568</t>
  </si>
  <si>
    <t>345710008385.S</t>
  </si>
  <si>
    <t>Rúrka ohybná 2332 s nízkou mechanickou odolnosťou z PE, UV stabilná bezhalogénová, D 32 mm</t>
  </si>
  <si>
    <t>128</t>
  </si>
  <si>
    <t>1917637851</t>
  </si>
  <si>
    <t>210020303.S</t>
  </si>
  <si>
    <t>Montáž žľabu káblového otvoreného 100/54 vrátane príslušenstva</t>
  </si>
  <si>
    <t>-806432309</t>
  </si>
  <si>
    <t>5</t>
  </si>
  <si>
    <t>000061</t>
  </si>
  <si>
    <t>Drôtený káblový žľab Cablofil so štandardnou bezpečnostnou hranou CF54 - výška 54 mm, šírka 50 mm, dĺžka 3 m - povrchová úprava GC vrátane uchytenia</t>
  </si>
  <si>
    <t>256</t>
  </si>
  <si>
    <t>1972520920</t>
  </si>
  <si>
    <t>6</t>
  </si>
  <si>
    <t>210020504.S</t>
  </si>
  <si>
    <t>Montáž žľabu káblového otvoreného 200/54 vrátane príslušenstva</t>
  </si>
  <si>
    <t>859692760</t>
  </si>
  <si>
    <t>7</t>
  </si>
  <si>
    <t>000091</t>
  </si>
  <si>
    <t>-1360820122</t>
  </si>
  <si>
    <t>8</t>
  </si>
  <si>
    <t>210021541.S</t>
  </si>
  <si>
    <t>Montáž strešného podstavca vrátane uchytenia a montáže</t>
  </si>
  <si>
    <t>ks</t>
  </si>
  <si>
    <t>-2136481600</t>
  </si>
  <si>
    <t>88665501</t>
  </si>
  <si>
    <t>Gumový strešný podstavec pod káblový žľab s ALU fóliou FLOMA 1xM6 - dĺžka 12,5 cm, šírka 10 cm, výška 5 cm</t>
  </si>
  <si>
    <t>471911958</t>
  </si>
  <si>
    <t>10</t>
  </si>
  <si>
    <t>210021501.S</t>
  </si>
  <si>
    <t xml:space="preserve">Tesnenie káblových prestupov </t>
  </si>
  <si>
    <t>m2</t>
  </si>
  <si>
    <t>-1350460001</t>
  </si>
  <si>
    <t>11</t>
  </si>
  <si>
    <t>2052899</t>
  </si>
  <si>
    <t>Protipožiarny plniaci tmel CFS-FIL</t>
  </si>
  <si>
    <t>-2030044886</t>
  </si>
  <si>
    <t>12</t>
  </si>
  <si>
    <t>210100001.S</t>
  </si>
  <si>
    <t>Ukončenie vodičov v rozvádzač. vrátane zapojenia a vodičovej koncovky do 2,5 mm2</t>
  </si>
  <si>
    <t>-231372677</t>
  </si>
  <si>
    <t>13</t>
  </si>
  <si>
    <t>210100002.S</t>
  </si>
  <si>
    <t>Ukončenie vodičov v rozvádzač. vrátane zapojenia a vodičovej koncovky do 6 mm2</t>
  </si>
  <si>
    <t>-525763350</t>
  </si>
  <si>
    <t>14</t>
  </si>
  <si>
    <t>Kon_samica</t>
  </si>
  <si>
    <t>Solárny konektor MC4 PV-KBT4/6II 32.0016P0001-UR 4-6mm2</t>
  </si>
  <si>
    <t>1289601595</t>
  </si>
  <si>
    <t>15</t>
  </si>
  <si>
    <t>Kon_samec</t>
  </si>
  <si>
    <t>Solárny konektor MC4 PV-KST4/6II 32.0017P0001-UR 4-6mm2</t>
  </si>
  <si>
    <t>-1301862963</t>
  </si>
  <si>
    <t>16</t>
  </si>
  <si>
    <t>210100003.S</t>
  </si>
  <si>
    <t>Ukončenie vodičov v rozvádzač. vrátane zapojenia a vodičovej koncovky do 16 mm2</t>
  </si>
  <si>
    <t>-168464015</t>
  </si>
  <si>
    <t>17</t>
  </si>
  <si>
    <t>210100004.S</t>
  </si>
  <si>
    <t>Ukončenie vodičov v rozvádzač. vrátane zapojenia a vodičovej koncovky do 25 mm2</t>
  </si>
  <si>
    <t>-1370832903</t>
  </si>
  <si>
    <t>18</t>
  </si>
  <si>
    <t>345720004100.S</t>
  </si>
  <si>
    <t>Dutinka lisovacia DI 25-16 izolovaná</t>
  </si>
  <si>
    <t>397615632</t>
  </si>
  <si>
    <t>19</t>
  </si>
  <si>
    <t>210120404.S</t>
  </si>
  <si>
    <t>Doplnenie ističa do exist. rozvádzača budovy do 63 A, rozobratie skrine, úprava, poskladanie skrine, revízia</t>
  </si>
  <si>
    <t>1016377013</t>
  </si>
  <si>
    <t>20</t>
  </si>
  <si>
    <t>406465</t>
  </si>
  <si>
    <t>VYPÍNAČ DX3 IS 3P 32A</t>
  </si>
  <si>
    <t>234146715</t>
  </si>
  <si>
    <t>21</t>
  </si>
  <si>
    <t>210190003</t>
  </si>
  <si>
    <t>Montáž, vyskaldanie a zapojenie rozvodnice R-FVE s výzbrojou</t>
  </si>
  <si>
    <t>-1077306645</t>
  </si>
  <si>
    <t>22</t>
  </si>
  <si>
    <t>R-FVE</t>
  </si>
  <si>
    <t>R-FVE rozvádzač s výzbrojou, Legrand XL3 S 630, 604 x 826 x 312 (Šírka x Výška x Hĺbka)</t>
  </si>
  <si>
    <t>2069872061</t>
  </si>
  <si>
    <t>210190003_R.SPD</t>
  </si>
  <si>
    <t>Inštalácia a pripojenie rozvádzača Rozvádzač R.SPD</t>
  </si>
  <si>
    <t>792676014</t>
  </si>
  <si>
    <t>24</t>
  </si>
  <si>
    <t>210190004_R.SPD</t>
  </si>
  <si>
    <t xml:space="preserve">Montáž a vyskladanie rozvádzača Rozvádzač  R.SPD</t>
  </si>
  <si>
    <t>-1422543143</t>
  </si>
  <si>
    <t>25</t>
  </si>
  <si>
    <t>Plexo</t>
  </si>
  <si>
    <t>Rozvádzač R.SPD, typ Legrand LEGRAND Plexo, 164 x 200 x 116 (Š x V x H) vrátane výzbroje podľa schémy</t>
  </si>
  <si>
    <t>-1362654427</t>
  </si>
  <si>
    <t>26</t>
  </si>
  <si>
    <t>210190032.S</t>
  </si>
  <si>
    <t>Montáž oceľoplechovej rozvodnice R-STR-1</t>
  </si>
  <si>
    <t>-206298460</t>
  </si>
  <si>
    <t>27</t>
  </si>
  <si>
    <t>210190031.S</t>
  </si>
  <si>
    <t>Vyskladanie rozvádzača</t>
  </si>
  <si>
    <t>-1423666754</t>
  </si>
  <si>
    <t>28</t>
  </si>
  <si>
    <t>036256</t>
  </si>
  <si>
    <t>R-STR rozvádzač s výzbrojou, Legrand Plexo plastový 662 x 432 x 159 (Šírka x Výška x Hĺbka)</t>
  </si>
  <si>
    <t>-1285668022</t>
  </si>
  <si>
    <t>29</t>
  </si>
  <si>
    <t>210190053.S</t>
  </si>
  <si>
    <t>Montáž a inicializácia striedača do váhy 200kg</t>
  </si>
  <si>
    <t>-486724538</t>
  </si>
  <si>
    <t>30</t>
  </si>
  <si>
    <t>SUN2000-20K-MB0</t>
  </si>
  <si>
    <t xml:space="preserve">Striedač 20kW, ref.  HUAWEI SUN2000-20K-MB0 s držiakom</t>
  </si>
  <si>
    <t>894512905</t>
  </si>
  <si>
    <t>31</t>
  </si>
  <si>
    <t>210193091.S</t>
  </si>
  <si>
    <t>Montáž, zapojenie a nastavenie smart metra</t>
  </si>
  <si>
    <t>-302449378</t>
  </si>
  <si>
    <t>32</t>
  </si>
  <si>
    <t>DTSU666</t>
  </si>
  <si>
    <t>Trojfázový výkonový snímač DTSU666-H, MTP 150A/5A</t>
  </si>
  <si>
    <t>23165939</t>
  </si>
  <si>
    <t>33</t>
  </si>
  <si>
    <t>210193096.S</t>
  </si>
  <si>
    <t>Montáž a zapojenie smartloggera</t>
  </si>
  <si>
    <t>391494215</t>
  </si>
  <si>
    <t>34</t>
  </si>
  <si>
    <t>EFV000000432</t>
  </si>
  <si>
    <t xml:space="preserve">Rozhranie komunikačné HUAWEI SmartLogger 3000A </t>
  </si>
  <si>
    <t>476793958</t>
  </si>
  <si>
    <t>35</t>
  </si>
  <si>
    <t>210222031</t>
  </si>
  <si>
    <t>Ekvipotenciálna svorkovnica EPS 2 v krabici KO 125 E, pre vonkajšie práce</t>
  </si>
  <si>
    <t>-1746653948</t>
  </si>
  <si>
    <t>36</t>
  </si>
  <si>
    <t>EBL000000693</t>
  </si>
  <si>
    <t>Svorkovnica ekvipotenciálna 5015650 1801VDE 7x2,5-25 mm2 100kA</t>
  </si>
  <si>
    <t>-1350515754</t>
  </si>
  <si>
    <t>37</t>
  </si>
  <si>
    <t>210290361.S</t>
  </si>
  <si>
    <t>Príchytka kabelová (8-17 mm)</t>
  </si>
  <si>
    <t>406299868</t>
  </si>
  <si>
    <t>38</t>
  </si>
  <si>
    <t>405512</t>
  </si>
  <si>
    <t>Držiak kábla (100ks), UDF12</t>
  </si>
  <si>
    <t>bal</t>
  </si>
  <si>
    <t>-438919835</t>
  </si>
  <si>
    <t>39</t>
  </si>
  <si>
    <t>210410014.S</t>
  </si>
  <si>
    <t xml:space="preserve">Montáž zabezpečovacieho zábradlia </t>
  </si>
  <si>
    <t>sub</t>
  </si>
  <si>
    <t>-1318502847</t>
  </si>
  <si>
    <t>40</t>
  </si>
  <si>
    <t>210501012.S</t>
  </si>
  <si>
    <t xml:space="preserve">Montáž kotevného systému pre fotovoltaické panely na rovnú strechu </t>
  </si>
  <si>
    <t>-388392036</t>
  </si>
  <si>
    <t>41</t>
  </si>
  <si>
    <t>FIX</t>
  </si>
  <si>
    <t>Konštrukcia na rovnú strechu s uchytením, izolovaním V-Z</t>
  </si>
  <si>
    <t>1784867325</t>
  </si>
  <si>
    <t>42</t>
  </si>
  <si>
    <t>210501100</t>
  </si>
  <si>
    <t>Montáž fotovolataického panela a roštu</t>
  </si>
  <si>
    <t>Wp</t>
  </si>
  <si>
    <t>-1291565800</t>
  </si>
  <si>
    <t>43</t>
  </si>
  <si>
    <t>JAM72S30 550/MR</t>
  </si>
  <si>
    <t>Fotovoltaický strešný panel 550 Wp</t>
  </si>
  <si>
    <t>1801892832</t>
  </si>
  <si>
    <t>44</t>
  </si>
  <si>
    <t>210800108.S</t>
  </si>
  <si>
    <t>Kábel medený uložený voľne CYKY 450/750 V 3x2,5</t>
  </si>
  <si>
    <t>-1685227449</t>
  </si>
  <si>
    <t>45</t>
  </si>
  <si>
    <t>341110000800.S</t>
  </si>
  <si>
    <t>Kábel medený CYKY 3x2,5 mm2</t>
  </si>
  <si>
    <t>-1414507487</t>
  </si>
  <si>
    <t>46</t>
  </si>
  <si>
    <t>210800272.S</t>
  </si>
  <si>
    <t>Kábel medený uložený voľne signálny 2x0.823 AWG 18</t>
  </si>
  <si>
    <t>-998963026</t>
  </si>
  <si>
    <t>47</t>
  </si>
  <si>
    <t>KOH000000033</t>
  </si>
  <si>
    <t>Kábel ohybný tienený 2x0.823 AWG 18 vrátane koncoviek</t>
  </si>
  <si>
    <t>2074797375</t>
  </si>
  <si>
    <t>48</t>
  </si>
  <si>
    <t>210800514.S</t>
  </si>
  <si>
    <t>Vodič medený uložený voľne H07V-U (CY) 450/750 V 6</t>
  </si>
  <si>
    <t>1132616955</t>
  </si>
  <si>
    <t>49</t>
  </si>
  <si>
    <t>H1Z2Z2</t>
  </si>
  <si>
    <t>Špeciálny, UV odolný, solárny kábel s prierezom 6mm2 - H1Z2Z2 čierny</t>
  </si>
  <si>
    <t>691764028</t>
  </si>
  <si>
    <t>50</t>
  </si>
  <si>
    <t>210800576.S</t>
  </si>
  <si>
    <t>Konektor na komunikačný káblel</t>
  </si>
  <si>
    <t>1303748020</t>
  </si>
  <si>
    <t>51</t>
  </si>
  <si>
    <t>853670000</t>
  </si>
  <si>
    <t>Male a Female konektor pre komunikáciu medzi BFS a STOP tlačidlom</t>
  </si>
  <si>
    <t>-988558648</t>
  </si>
  <si>
    <t>52</t>
  </si>
  <si>
    <t>210800616.S</t>
  </si>
  <si>
    <t xml:space="preserve">Vodič medený uložený voľne H07V-K (CYA)  450/750 V 25</t>
  </si>
  <si>
    <t>-1297203536</t>
  </si>
  <si>
    <t>53</t>
  </si>
  <si>
    <t>KVO000000623</t>
  </si>
  <si>
    <t>Vodič ohybný bezhalogénový H07Z-K 1x25 zeleno/žltý</t>
  </si>
  <si>
    <t>516654077</t>
  </si>
  <si>
    <t>54</t>
  </si>
  <si>
    <t>210881237.S</t>
  </si>
  <si>
    <t xml:space="preserve">Kábel bezhalogénový, medený uložený pevne 1-CHKE 0,6/1,0 kV  5x16</t>
  </si>
  <si>
    <t>-1679187376</t>
  </si>
  <si>
    <t>55</t>
  </si>
  <si>
    <t>KPE000001634</t>
  </si>
  <si>
    <t>Kábel pevný CXKH-R-J 5x16 B2ca bezhalogénový oranžový [CXKE-R, PRAFlaSafe X]</t>
  </si>
  <si>
    <t>-1172437365</t>
  </si>
  <si>
    <t>56</t>
  </si>
  <si>
    <t>H07Z1-K, 16</t>
  </si>
  <si>
    <t xml:space="preserve">Vodič medený uložený voľne (CY) 450/750 V  16 B2ca UV stabilný </t>
  </si>
  <si>
    <t>-1508239301</t>
  </si>
  <si>
    <t>57</t>
  </si>
  <si>
    <t>Vodič H07Z1-K 1x16 mm², zelenožlutý, UV odolný</t>
  </si>
  <si>
    <t>799374270</t>
  </si>
  <si>
    <t>58</t>
  </si>
  <si>
    <t>H07Z1-K, 6</t>
  </si>
  <si>
    <t xml:space="preserve">Vodič medený uložený voľne (CY) 450/750 V  6</t>
  </si>
  <si>
    <t>-296737365</t>
  </si>
  <si>
    <t>59</t>
  </si>
  <si>
    <t>Vodič H07Z1-K, 6 mm², zelenožlutý, UV odolný</t>
  </si>
  <si>
    <t>-2108488543</t>
  </si>
  <si>
    <t>HZS</t>
  </si>
  <si>
    <t>Hodinové zúčtovacie sadzby</t>
  </si>
  <si>
    <t>60</t>
  </si>
  <si>
    <t>HZS000111</t>
  </si>
  <si>
    <t>Stavebno montážne práce menej náročne, pomocné alebo manupulačné (Tr. 1) v rozsahu viac ako 8 hodín</t>
  </si>
  <si>
    <t>512</t>
  </si>
  <si>
    <t>1960747492</t>
  </si>
  <si>
    <t>61</t>
  </si>
  <si>
    <t>HZS000113.S</t>
  </si>
  <si>
    <t>Stavebno montážne práce náročné ucelené - odborné, tvorivé remeselné (Tr. 3) v rozsahu viac ako 8 hodín</t>
  </si>
  <si>
    <t>-1252173163</t>
  </si>
  <si>
    <t>22-M</t>
  </si>
  <si>
    <t>Montáže oznamovacích a zabezpečovacích zariadení</t>
  </si>
  <si>
    <t>62</t>
  </si>
  <si>
    <t>220010313.S</t>
  </si>
  <si>
    <t>Vŕtanie a montáž kotvy pre držiak káblov</t>
  </si>
  <si>
    <t>192487891</t>
  </si>
  <si>
    <t>63</t>
  </si>
  <si>
    <t>803921</t>
  </si>
  <si>
    <t>Kotva klincová, KWBO6x40</t>
  </si>
  <si>
    <t>2010096926</t>
  </si>
  <si>
    <t>220030232.S</t>
  </si>
  <si>
    <t>Montáž a upevnenie držiaka v betónovom alebo kamennom murive</t>
  </si>
  <si>
    <t>-778125554</t>
  </si>
  <si>
    <t>65</t>
  </si>
  <si>
    <t>KTR000001142</t>
  </si>
  <si>
    <t>Grip 2207036 M30 kovový pozinkovaný</t>
  </si>
  <si>
    <t>-1969556887</t>
  </si>
  <si>
    <t>66</t>
  </si>
  <si>
    <t>220220101.S</t>
  </si>
  <si>
    <t>Skratovač Rapid Shutdown</t>
  </si>
  <si>
    <t>4766511</t>
  </si>
  <si>
    <t>67</t>
  </si>
  <si>
    <t>BFS-A2</t>
  </si>
  <si>
    <t>Skratovač Rapid shutdown BFS-A2</t>
  </si>
  <si>
    <t>-1501599764</t>
  </si>
  <si>
    <t>68</t>
  </si>
  <si>
    <t>220261653.S</t>
  </si>
  <si>
    <t>Uchytenie kábla, lôžko na uchytenie, osadenie v betóne, nabíjacia kotva</t>
  </si>
  <si>
    <t>589389363</t>
  </si>
  <si>
    <t>69</t>
  </si>
  <si>
    <t xml:space="preserve">2205041 </t>
  </si>
  <si>
    <t>Príchytka 2034/140 obojstranný motýľ OBO 2205041</t>
  </si>
  <si>
    <t>523101261</t>
  </si>
  <si>
    <t>70</t>
  </si>
  <si>
    <t>220330101.S</t>
  </si>
  <si>
    <t>Montáž a zapojenie tlačidla STOP, preskúšanie</t>
  </si>
  <si>
    <t>313503693</t>
  </si>
  <si>
    <t>71</t>
  </si>
  <si>
    <t>BFS-ESW12-K</t>
  </si>
  <si>
    <t>Núdzové odpojovacie tlačítko BFS-ESW12-K</t>
  </si>
  <si>
    <t>kus</t>
  </si>
  <si>
    <t>-650981300</t>
  </si>
  <si>
    <t>72</t>
  </si>
  <si>
    <t>220511034</t>
  </si>
  <si>
    <t>Kábel volne uložený na kabelovú lávku, alebo pod omietku</t>
  </si>
  <si>
    <t>-1373048443</t>
  </si>
  <si>
    <t>73</t>
  </si>
  <si>
    <t>032882</t>
  </si>
  <si>
    <t xml:space="preserve">LCS3 kabel B2ca s1 d1 a1,  10 Gigabit</t>
  </si>
  <si>
    <t>1332962756</t>
  </si>
  <si>
    <t>74</t>
  </si>
  <si>
    <t>220512131</t>
  </si>
  <si>
    <t>Značenie prípojných miest na strane rozvadzača</t>
  </si>
  <si>
    <t>-230045775</t>
  </si>
  <si>
    <t>VRN</t>
  </si>
  <si>
    <t>Vedľajšie rozpočtové náklady</t>
  </si>
  <si>
    <t>75</t>
  </si>
  <si>
    <t>000400022</t>
  </si>
  <si>
    <t>Projektové práce - stavebná časť (stavebné objekty vrátane ich technického vybavenia). náklady na dokumentáciu skutočného zhotovenia stavby</t>
  </si>
  <si>
    <t>eur</t>
  </si>
  <si>
    <t>1024</t>
  </si>
  <si>
    <t>443817788</t>
  </si>
  <si>
    <t>76</t>
  </si>
  <si>
    <t>000400031.S</t>
  </si>
  <si>
    <t>Spracovanie sprievodnej technickej dokumentácie</t>
  </si>
  <si>
    <t>820790036</t>
  </si>
  <si>
    <t>77</t>
  </si>
  <si>
    <t>000400032.S</t>
  </si>
  <si>
    <t>Predloženie Sprievodnej technickej dokumentácie (certifikáty, prehlásenie o zhode, manuály, skúšobné protokoly, DSS...)</t>
  </si>
  <si>
    <t>-1748868476</t>
  </si>
  <si>
    <t>78</t>
  </si>
  <si>
    <t>000400033.S</t>
  </si>
  <si>
    <t>Pripravenosť a kontrola funkčnosti diela</t>
  </si>
  <si>
    <t>1855962277</t>
  </si>
  <si>
    <t>79</t>
  </si>
  <si>
    <t>000400034.S</t>
  </si>
  <si>
    <t>Spracovanie Miestnych prevádzkových predpisov (MPP)</t>
  </si>
  <si>
    <t>-974037641</t>
  </si>
  <si>
    <t>80</t>
  </si>
  <si>
    <t>000400035.S</t>
  </si>
  <si>
    <t>Dodávateľská konštrukčná dokumentácia</t>
  </si>
  <si>
    <t>383515240</t>
  </si>
  <si>
    <t>81</t>
  </si>
  <si>
    <t>000400041.S</t>
  </si>
  <si>
    <t>Zabezpečenie dodávok a materiálu</t>
  </si>
  <si>
    <t>1188151696</t>
  </si>
  <si>
    <t>82</t>
  </si>
  <si>
    <t>000600011</t>
  </si>
  <si>
    <t>Podružný a drobný materiál</t>
  </si>
  <si>
    <t>-567770905</t>
  </si>
  <si>
    <t>83</t>
  </si>
  <si>
    <t>000700011</t>
  </si>
  <si>
    <t>Dopravné náklady - mimostavenisková doprava objektivizácia dopravných nákladov materiálov</t>
  </si>
  <si>
    <t>1326741814</t>
  </si>
  <si>
    <t>84</t>
  </si>
  <si>
    <t>001100001</t>
  </si>
  <si>
    <t>Nastavenie, uvedenie do prevádzky</t>
  </si>
  <si>
    <t>-15728080</t>
  </si>
  <si>
    <t>85</t>
  </si>
  <si>
    <t>001200001.S</t>
  </si>
  <si>
    <t>Projekt manažment, koordinácia a kompletácia</t>
  </si>
  <si>
    <t>-1792443269</t>
  </si>
  <si>
    <t>86</t>
  </si>
  <si>
    <t>001300011.S</t>
  </si>
  <si>
    <t xml:space="preserve">Oživenie systému-spolupráca FV panelov so striedačmi </t>
  </si>
  <si>
    <t>-652946776</t>
  </si>
  <si>
    <t>87</t>
  </si>
  <si>
    <t>001300021.S</t>
  </si>
  <si>
    <t>Oživenie a skúšky rapid shut-down systému</t>
  </si>
  <si>
    <t>1936379982</t>
  </si>
  <si>
    <t>88</t>
  </si>
  <si>
    <t>001300031.S</t>
  </si>
  <si>
    <t>Skúšky systému DC</t>
  </si>
  <si>
    <t>-939061016</t>
  </si>
  <si>
    <t>89</t>
  </si>
  <si>
    <t>001400011.S</t>
  </si>
  <si>
    <t>Zaškolenie obsluhy a údržby</t>
  </si>
  <si>
    <t>-2056620335</t>
  </si>
  <si>
    <t>90</t>
  </si>
  <si>
    <t>001400021.S</t>
  </si>
  <si>
    <t>Likvidácia odpadu</t>
  </si>
  <si>
    <t>-343898359</t>
  </si>
  <si>
    <t>91</t>
  </si>
  <si>
    <t>001400041.S</t>
  </si>
  <si>
    <t>Odborné Skúšky kat. 1 - Izolačný odpor, Spojitosti PE vodičov, Meranie impedancie slučky, Skúška prúdových chráničov, Kontrola zapojenia, označenia</t>
  </si>
  <si>
    <t>-31043257</t>
  </si>
  <si>
    <t>92</t>
  </si>
  <si>
    <t>001400042.S</t>
  </si>
  <si>
    <t>Odborné Skúšky kat. 2 - VOC / ISC (skratové prúdy a napätia naprázdno na stringoch), Polarita DC vetiev</t>
  </si>
  <si>
    <t>735866044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</si>
</sst>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3.png" /><Relationship Id="rId2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117475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83</xdr:row>
      <xdr:rowOff>43815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84455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20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24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29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41" t="s">
        <v>38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39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42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48</v>
      </c>
      <c r="AI60" s="37"/>
      <c r="AJ60" s="37"/>
      <c r="AK60" s="37"/>
      <c r="AL60" s="37"/>
      <c r="AM60" s="59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51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48</v>
      </c>
      <c r="AI75" s="37"/>
      <c r="AJ75" s="37"/>
      <c r="AK75" s="37"/>
      <c r="AL75" s="37"/>
      <c r="AM75" s="59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1857-23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KC Raca_RP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31. 1. 2025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>Ing. Ján Kišeľa</v>
      </c>
      <c r="AN89" s="4"/>
      <c r="AO89" s="4"/>
      <c r="AP89" s="4"/>
      <c r="AQ89" s="34"/>
      <c r="AR89" s="35"/>
      <c r="AS89" s="72" t="s">
        <v>53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71" t="str">
        <f>IF(E20="","",E20)</f>
        <v>Ing. Ján Kišeľa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54</v>
      </c>
      <c r="D92" s="81"/>
      <c r="E92" s="81"/>
      <c r="F92" s="81"/>
      <c r="G92" s="81"/>
      <c r="H92" s="82"/>
      <c r="I92" s="83" t="s">
        <v>55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56</v>
      </c>
      <c r="AH92" s="81"/>
      <c r="AI92" s="81"/>
      <c r="AJ92" s="81"/>
      <c r="AK92" s="81"/>
      <c r="AL92" s="81"/>
      <c r="AM92" s="81"/>
      <c r="AN92" s="83" t="s">
        <v>57</v>
      </c>
      <c r="AO92" s="81"/>
      <c r="AP92" s="85"/>
      <c r="AQ92" s="86" t="s">
        <v>58</v>
      </c>
      <c r="AR92" s="35"/>
      <c r="AS92" s="87" t="s">
        <v>59</v>
      </c>
      <c r="AT92" s="88" t="s">
        <v>60</v>
      </c>
      <c r="AU92" s="88" t="s">
        <v>61</v>
      </c>
      <c r="AV92" s="88" t="s">
        <v>62</v>
      </c>
      <c r="AW92" s="88" t="s">
        <v>63</v>
      </c>
      <c r="AX92" s="88" t="s">
        <v>64</v>
      </c>
      <c r="AY92" s="88" t="s">
        <v>65</v>
      </c>
      <c r="AZ92" s="88" t="s">
        <v>66</v>
      </c>
      <c r="BA92" s="88" t="s">
        <v>67</v>
      </c>
      <c r="BB92" s="88" t="s">
        <v>68</v>
      </c>
      <c r="BC92" s="88" t="s">
        <v>69</v>
      </c>
      <c r="BD92" s="89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71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72</v>
      </c>
      <c r="BT94" s="103" t="s">
        <v>73</v>
      </c>
      <c r="BU94" s="104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16.5" customHeight="1">
      <c r="A95" s="105" t="s">
        <v>77</v>
      </c>
      <c r="B95" s="106"/>
      <c r="C95" s="107"/>
      <c r="D95" s="108" t="s">
        <v>78</v>
      </c>
      <c r="E95" s="108"/>
      <c r="F95" s="108"/>
      <c r="G95" s="108"/>
      <c r="H95" s="108"/>
      <c r="I95" s="109"/>
      <c r="J95" s="108" t="s">
        <v>79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'PS01 - Fotovoltika'!J30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80</v>
      </c>
      <c r="AR95" s="106"/>
      <c r="AS95" s="112">
        <v>0</v>
      </c>
      <c r="AT95" s="113">
        <f>ROUND(SUM(AV95:AW95),2)</f>
        <v>0</v>
      </c>
      <c r="AU95" s="114">
        <f>'PS01 - Fotovoltika'!P123</f>
        <v>0</v>
      </c>
      <c r="AV95" s="113">
        <f>'PS01 - Fotovoltika'!J33</f>
        <v>0</v>
      </c>
      <c r="AW95" s="113">
        <f>'PS01 - Fotovoltika'!J34</f>
        <v>0</v>
      </c>
      <c r="AX95" s="113">
        <f>'PS01 - Fotovoltika'!J35</f>
        <v>0</v>
      </c>
      <c r="AY95" s="113">
        <f>'PS01 - Fotovoltika'!J36</f>
        <v>0</v>
      </c>
      <c r="AZ95" s="113">
        <f>'PS01 - Fotovoltika'!F33</f>
        <v>0</v>
      </c>
      <c r="BA95" s="113">
        <f>'PS01 - Fotovoltika'!F34</f>
        <v>0</v>
      </c>
      <c r="BB95" s="113">
        <f>'PS01 - Fotovoltika'!F35</f>
        <v>0</v>
      </c>
      <c r="BC95" s="113">
        <f>'PS01 - Fotovoltika'!F36</f>
        <v>0</v>
      </c>
      <c r="BD95" s="115">
        <f>'PS01 - Fotovoltika'!F37</f>
        <v>0</v>
      </c>
      <c r="BE95" s="7"/>
      <c r="BT95" s="116" t="s">
        <v>81</v>
      </c>
      <c r="BV95" s="116" t="s">
        <v>75</v>
      </c>
      <c r="BW95" s="116" t="s">
        <v>82</v>
      </c>
      <c r="BX95" s="116" t="s">
        <v>4</v>
      </c>
      <c r="CL95" s="116" t="s">
        <v>1</v>
      </c>
      <c r="CM95" s="116" t="s">
        <v>73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PS01 - Fotovolt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83</v>
      </c>
      <c r="L4" s="18"/>
      <c r="M4" s="117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18" t="str">
        <f>'Rekapitulácia stavby'!K6</f>
        <v>KC Raca_RP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84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85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31. 1. 2025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25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29</v>
      </c>
      <c r="F24" s="34"/>
      <c r="G24" s="34"/>
      <c r="H24" s="34"/>
      <c r="I24" s="28" t="s">
        <v>25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19"/>
      <c r="B27" s="120"/>
      <c r="C27" s="119"/>
      <c r="D27" s="119"/>
      <c r="E27" s="32" t="s">
        <v>1</v>
      </c>
      <c r="F27" s="32"/>
      <c r="G27" s="32"/>
      <c r="H27" s="32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2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3" t="s">
        <v>37</v>
      </c>
      <c r="E33" s="41" t="s">
        <v>38</v>
      </c>
      <c r="F33" s="124">
        <f>ROUND((SUM(BE123:BE222)),  2)</f>
        <v>0</v>
      </c>
      <c r="G33" s="125"/>
      <c r="H33" s="125"/>
      <c r="I33" s="126">
        <v>0.23000000000000001</v>
      </c>
      <c r="J33" s="124">
        <f>ROUND(((SUM(BE123:BE222))*I33),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24">
        <f>ROUND((SUM(BF123:BF222)),  2)</f>
        <v>0</v>
      </c>
      <c r="G34" s="125"/>
      <c r="H34" s="125"/>
      <c r="I34" s="126">
        <v>0.23000000000000001</v>
      </c>
      <c r="J34" s="124">
        <f>ROUND(((SUM(BF123:BF222))*I34),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27">
        <f>ROUND((SUM(BG123:BG222)),  2)</f>
        <v>0</v>
      </c>
      <c r="G35" s="34"/>
      <c r="H35" s="34"/>
      <c r="I35" s="128">
        <v>0.23000000000000001</v>
      </c>
      <c r="J35" s="127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27">
        <f>ROUND((SUM(BH123:BH222)),  2)</f>
        <v>0</v>
      </c>
      <c r="G36" s="34"/>
      <c r="H36" s="34"/>
      <c r="I36" s="128">
        <v>0.23000000000000001</v>
      </c>
      <c r="J36" s="127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4">
        <f>ROUND((SUM(BI123:BI222)),  2)</f>
        <v>0</v>
      </c>
      <c r="G37" s="125"/>
      <c r="H37" s="125"/>
      <c r="I37" s="126">
        <v>0</v>
      </c>
      <c r="J37" s="124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29"/>
      <c r="D39" s="130" t="s">
        <v>43</v>
      </c>
      <c r="E39" s="82"/>
      <c r="F39" s="82"/>
      <c r="G39" s="131" t="s">
        <v>44</v>
      </c>
      <c r="H39" s="132" t="s">
        <v>45</v>
      </c>
      <c r="I39" s="82"/>
      <c r="J39" s="133">
        <f>SUM(J30:J37)</f>
        <v>0</v>
      </c>
      <c r="K39" s="1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35" t="s">
        <v>49</v>
      </c>
      <c r="G61" s="59" t="s">
        <v>48</v>
      </c>
      <c r="H61" s="37"/>
      <c r="I61" s="37"/>
      <c r="J61" s="136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35" t="s">
        <v>49</v>
      </c>
      <c r="G76" s="59" t="s">
        <v>48</v>
      </c>
      <c r="H76" s="37"/>
      <c r="I76" s="37"/>
      <c r="J76" s="136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18" t="str">
        <f>E7</f>
        <v>KC Raca_RP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84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PS01 - Fotovoltika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31. 1. 2025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28</v>
      </c>
      <c r="J91" s="32" t="str">
        <f>E21</f>
        <v>Ing. Ján Kišeľa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>Ing. Ján Kišeľa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7" t="s">
        <v>87</v>
      </c>
      <c r="D94" s="129"/>
      <c r="E94" s="129"/>
      <c r="F94" s="129"/>
      <c r="G94" s="129"/>
      <c r="H94" s="129"/>
      <c r="I94" s="129"/>
      <c r="J94" s="138" t="s">
        <v>88</v>
      </c>
      <c r="K94" s="129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39" t="s">
        <v>89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90</v>
      </c>
    </row>
    <row r="97" hidden="1" s="9" customFormat="1" ht="24.96" customHeight="1">
      <c r="A97" s="9"/>
      <c r="B97" s="140"/>
      <c r="C97" s="9"/>
      <c r="D97" s="141" t="s">
        <v>91</v>
      </c>
      <c r="E97" s="142"/>
      <c r="F97" s="142"/>
      <c r="G97" s="142"/>
      <c r="H97" s="142"/>
      <c r="I97" s="142"/>
      <c r="J97" s="143">
        <f>J124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92</v>
      </c>
      <c r="E98" s="146"/>
      <c r="F98" s="146"/>
      <c r="G98" s="146"/>
      <c r="H98" s="146"/>
      <c r="I98" s="146"/>
      <c r="J98" s="147">
        <f>J125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0"/>
      <c r="C99" s="9"/>
      <c r="D99" s="141" t="s">
        <v>93</v>
      </c>
      <c r="E99" s="142"/>
      <c r="F99" s="142"/>
      <c r="G99" s="142"/>
      <c r="H99" s="142"/>
      <c r="I99" s="142"/>
      <c r="J99" s="143">
        <f>J127</f>
        <v>0</v>
      </c>
      <c r="K99" s="9"/>
      <c r="L99" s="1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4"/>
      <c r="C100" s="10"/>
      <c r="D100" s="145" t="s">
        <v>94</v>
      </c>
      <c r="E100" s="146"/>
      <c r="F100" s="146"/>
      <c r="G100" s="146"/>
      <c r="H100" s="146"/>
      <c r="I100" s="146"/>
      <c r="J100" s="147">
        <f>J128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40"/>
      <c r="C101" s="9"/>
      <c r="D101" s="141" t="s">
        <v>95</v>
      </c>
      <c r="E101" s="142"/>
      <c r="F101" s="142"/>
      <c r="G101" s="142"/>
      <c r="H101" s="142"/>
      <c r="I101" s="142"/>
      <c r="J101" s="143">
        <f>J187</f>
        <v>0</v>
      </c>
      <c r="K101" s="9"/>
      <c r="L101" s="1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44"/>
      <c r="C102" s="10"/>
      <c r="D102" s="145" t="s">
        <v>96</v>
      </c>
      <c r="E102" s="146"/>
      <c r="F102" s="146"/>
      <c r="G102" s="146"/>
      <c r="H102" s="146"/>
      <c r="I102" s="146"/>
      <c r="J102" s="147">
        <f>J190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40"/>
      <c r="C103" s="9"/>
      <c r="D103" s="141" t="s">
        <v>97</v>
      </c>
      <c r="E103" s="142"/>
      <c r="F103" s="142"/>
      <c r="G103" s="142"/>
      <c r="H103" s="142"/>
      <c r="I103" s="142"/>
      <c r="J103" s="143">
        <f>J204</f>
        <v>0</v>
      </c>
      <c r="K103" s="9"/>
      <c r="L103" s="14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/>
    <row r="107" hidden="1"/>
    <row r="108" hidden="1"/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98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18" t="str">
        <f>E7</f>
        <v>KC Raca_RP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84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PS01 - Fotovoltika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 xml:space="preserve"> </v>
      </c>
      <c r="G117" s="34"/>
      <c r="H117" s="34"/>
      <c r="I117" s="28" t="s">
        <v>21</v>
      </c>
      <c r="J117" s="70" t="str">
        <f>IF(J12="","",J12)</f>
        <v>31. 1. 2025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28</v>
      </c>
      <c r="J119" s="32" t="str">
        <f>E21</f>
        <v>Ing. Ján Kišeľa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26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>Ing. Ján Kišeľa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48"/>
      <c r="B122" s="149"/>
      <c r="C122" s="150" t="s">
        <v>99</v>
      </c>
      <c r="D122" s="151" t="s">
        <v>58</v>
      </c>
      <c r="E122" s="151" t="s">
        <v>54</v>
      </c>
      <c r="F122" s="151" t="s">
        <v>55</v>
      </c>
      <c r="G122" s="151" t="s">
        <v>100</v>
      </c>
      <c r="H122" s="151" t="s">
        <v>101</v>
      </c>
      <c r="I122" s="151" t="s">
        <v>102</v>
      </c>
      <c r="J122" s="152" t="s">
        <v>88</v>
      </c>
      <c r="K122" s="153" t="s">
        <v>103</v>
      </c>
      <c r="L122" s="154"/>
      <c r="M122" s="87" t="s">
        <v>1</v>
      </c>
      <c r="N122" s="88" t="s">
        <v>37</v>
      </c>
      <c r="O122" s="88" t="s">
        <v>104</v>
      </c>
      <c r="P122" s="88" t="s">
        <v>105</v>
      </c>
      <c r="Q122" s="88" t="s">
        <v>106</v>
      </c>
      <c r="R122" s="88" t="s">
        <v>107</v>
      </c>
      <c r="S122" s="88" t="s">
        <v>108</v>
      </c>
      <c r="T122" s="89" t="s">
        <v>109</v>
      </c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</row>
    <row r="123" s="2" customFormat="1" ht="22.8" customHeight="1">
      <c r="A123" s="34"/>
      <c r="B123" s="35"/>
      <c r="C123" s="94" t="s">
        <v>89</v>
      </c>
      <c r="D123" s="34"/>
      <c r="E123" s="34"/>
      <c r="F123" s="34"/>
      <c r="G123" s="34"/>
      <c r="H123" s="34"/>
      <c r="I123" s="34"/>
      <c r="J123" s="155">
        <f>BK123</f>
        <v>0</v>
      </c>
      <c r="K123" s="34"/>
      <c r="L123" s="35"/>
      <c r="M123" s="90"/>
      <c r="N123" s="74"/>
      <c r="O123" s="91"/>
      <c r="P123" s="156">
        <f>P124+P127+P187+P204</f>
        <v>0</v>
      </c>
      <c r="Q123" s="91"/>
      <c r="R123" s="156">
        <f>R124+R127+R187+R204</f>
        <v>1.83859</v>
      </c>
      <c r="S123" s="91"/>
      <c r="T123" s="157">
        <f>T124+T127+T187+T204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90</v>
      </c>
      <c r="BK123" s="158">
        <f>BK124+BK127+BK187+BK204</f>
        <v>0</v>
      </c>
    </row>
    <row r="124" s="12" customFormat="1" ht="25.92" customHeight="1">
      <c r="A124" s="12"/>
      <c r="B124" s="159"/>
      <c r="C124" s="12"/>
      <c r="D124" s="160" t="s">
        <v>72</v>
      </c>
      <c r="E124" s="161" t="s">
        <v>110</v>
      </c>
      <c r="F124" s="161" t="s">
        <v>111</v>
      </c>
      <c r="G124" s="12"/>
      <c r="H124" s="12"/>
      <c r="I124" s="162"/>
      <c r="J124" s="163">
        <f>BK124</f>
        <v>0</v>
      </c>
      <c r="K124" s="12"/>
      <c r="L124" s="159"/>
      <c r="M124" s="164"/>
      <c r="N124" s="165"/>
      <c r="O124" s="165"/>
      <c r="P124" s="166">
        <f>P125</f>
        <v>0</v>
      </c>
      <c r="Q124" s="165"/>
      <c r="R124" s="166">
        <f>R125</f>
        <v>0</v>
      </c>
      <c r="S124" s="165"/>
      <c r="T124" s="167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81</v>
      </c>
      <c r="AT124" s="168" t="s">
        <v>72</v>
      </c>
      <c r="AU124" s="168" t="s">
        <v>73</v>
      </c>
      <c r="AY124" s="160" t="s">
        <v>112</v>
      </c>
      <c r="BK124" s="169">
        <f>BK125</f>
        <v>0</v>
      </c>
    </row>
    <row r="125" s="12" customFormat="1" ht="22.8" customHeight="1">
      <c r="A125" s="12"/>
      <c r="B125" s="159"/>
      <c r="C125" s="12"/>
      <c r="D125" s="160" t="s">
        <v>72</v>
      </c>
      <c r="E125" s="170" t="s">
        <v>113</v>
      </c>
      <c r="F125" s="170" t="s">
        <v>114</v>
      </c>
      <c r="G125" s="12"/>
      <c r="H125" s="12"/>
      <c r="I125" s="162"/>
      <c r="J125" s="171">
        <f>BK125</f>
        <v>0</v>
      </c>
      <c r="K125" s="12"/>
      <c r="L125" s="159"/>
      <c r="M125" s="164"/>
      <c r="N125" s="165"/>
      <c r="O125" s="165"/>
      <c r="P125" s="166">
        <f>P126</f>
        <v>0</v>
      </c>
      <c r="Q125" s="165"/>
      <c r="R125" s="166">
        <f>R126</f>
        <v>0</v>
      </c>
      <c r="S125" s="165"/>
      <c r="T125" s="167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0" t="s">
        <v>81</v>
      </c>
      <c r="AT125" s="168" t="s">
        <v>72</v>
      </c>
      <c r="AU125" s="168" t="s">
        <v>81</v>
      </c>
      <c r="AY125" s="160" t="s">
        <v>112</v>
      </c>
      <c r="BK125" s="169">
        <f>BK126</f>
        <v>0</v>
      </c>
    </row>
    <row r="126" s="2" customFormat="1" ht="37.8" customHeight="1">
      <c r="A126" s="34"/>
      <c r="B126" s="172"/>
      <c r="C126" s="173" t="s">
        <v>81</v>
      </c>
      <c r="D126" s="173" t="s">
        <v>115</v>
      </c>
      <c r="E126" s="174" t="s">
        <v>116</v>
      </c>
      <c r="F126" s="175" t="s">
        <v>117</v>
      </c>
      <c r="G126" s="176" t="s">
        <v>118</v>
      </c>
      <c r="H126" s="177">
        <v>24</v>
      </c>
      <c r="I126" s="178"/>
      <c r="J126" s="179">
        <f>ROUND(I126*H126,2)</f>
        <v>0</v>
      </c>
      <c r="K126" s="180"/>
      <c r="L126" s="35"/>
      <c r="M126" s="181" t="s">
        <v>1</v>
      </c>
      <c r="N126" s="182" t="s">
        <v>39</v>
      </c>
      <c r="O126" s="78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5" t="s">
        <v>119</v>
      </c>
      <c r="AT126" s="185" t="s">
        <v>115</v>
      </c>
      <c r="AU126" s="185" t="s">
        <v>120</v>
      </c>
      <c r="AY126" s="15" t="s">
        <v>112</v>
      </c>
      <c r="BE126" s="186">
        <f>IF(N126="základná",J126,0)</f>
        <v>0</v>
      </c>
      <c r="BF126" s="186">
        <f>IF(N126="znížená",J126,0)</f>
        <v>0</v>
      </c>
      <c r="BG126" s="186">
        <f>IF(N126="zákl. prenesená",J126,0)</f>
        <v>0</v>
      </c>
      <c r="BH126" s="186">
        <f>IF(N126="zníž. prenesená",J126,0)</f>
        <v>0</v>
      </c>
      <c r="BI126" s="186">
        <f>IF(N126="nulová",J126,0)</f>
        <v>0</v>
      </c>
      <c r="BJ126" s="15" t="s">
        <v>120</v>
      </c>
      <c r="BK126" s="186">
        <f>ROUND(I126*H126,2)</f>
        <v>0</v>
      </c>
      <c r="BL126" s="15" t="s">
        <v>119</v>
      </c>
      <c r="BM126" s="185" t="s">
        <v>121</v>
      </c>
    </row>
    <row r="127" s="12" customFormat="1" ht="25.92" customHeight="1">
      <c r="A127" s="12"/>
      <c r="B127" s="159"/>
      <c r="C127" s="12"/>
      <c r="D127" s="160" t="s">
        <v>72</v>
      </c>
      <c r="E127" s="161" t="s">
        <v>122</v>
      </c>
      <c r="F127" s="161" t="s">
        <v>123</v>
      </c>
      <c r="G127" s="12"/>
      <c r="H127" s="12"/>
      <c r="I127" s="162"/>
      <c r="J127" s="163">
        <f>BK127</f>
        <v>0</v>
      </c>
      <c r="K127" s="12"/>
      <c r="L127" s="159"/>
      <c r="M127" s="164"/>
      <c r="N127" s="165"/>
      <c r="O127" s="165"/>
      <c r="P127" s="166">
        <f>P128</f>
        <v>0</v>
      </c>
      <c r="Q127" s="165"/>
      <c r="R127" s="166">
        <f>R128</f>
        <v>1.82887</v>
      </c>
      <c r="S127" s="165"/>
      <c r="T127" s="167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0" t="s">
        <v>124</v>
      </c>
      <c r="AT127" s="168" t="s">
        <v>72</v>
      </c>
      <c r="AU127" s="168" t="s">
        <v>73</v>
      </c>
      <c r="AY127" s="160" t="s">
        <v>112</v>
      </c>
      <c r="BK127" s="169">
        <f>BK128</f>
        <v>0</v>
      </c>
    </row>
    <row r="128" s="12" customFormat="1" ht="22.8" customHeight="1">
      <c r="A128" s="12"/>
      <c r="B128" s="159"/>
      <c r="C128" s="12"/>
      <c r="D128" s="160" t="s">
        <v>72</v>
      </c>
      <c r="E128" s="170" t="s">
        <v>125</v>
      </c>
      <c r="F128" s="170" t="s">
        <v>126</v>
      </c>
      <c r="G128" s="12"/>
      <c r="H128" s="12"/>
      <c r="I128" s="162"/>
      <c r="J128" s="171">
        <f>BK128</f>
        <v>0</v>
      </c>
      <c r="K128" s="12"/>
      <c r="L128" s="159"/>
      <c r="M128" s="164"/>
      <c r="N128" s="165"/>
      <c r="O128" s="165"/>
      <c r="P128" s="166">
        <f>SUM(P129:P186)</f>
        <v>0</v>
      </c>
      <c r="Q128" s="165"/>
      <c r="R128" s="166">
        <f>SUM(R129:R186)</f>
        <v>1.82887</v>
      </c>
      <c r="S128" s="165"/>
      <c r="T128" s="167">
        <f>SUM(T129:T186)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0" t="s">
        <v>124</v>
      </c>
      <c r="AT128" s="168" t="s">
        <v>72</v>
      </c>
      <c r="AU128" s="168" t="s">
        <v>81</v>
      </c>
      <c r="AY128" s="160" t="s">
        <v>112</v>
      </c>
      <c r="BK128" s="169">
        <f>SUM(BK129:BK186)</f>
        <v>0</v>
      </c>
    </row>
    <row r="129" s="2" customFormat="1" ht="24.15" customHeight="1">
      <c r="A129" s="34"/>
      <c r="B129" s="172"/>
      <c r="C129" s="173" t="s">
        <v>120</v>
      </c>
      <c r="D129" s="173" t="s">
        <v>115</v>
      </c>
      <c r="E129" s="174" t="s">
        <v>127</v>
      </c>
      <c r="F129" s="175" t="s">
        <v>128</v>
      </c>
      <c r="G129" s="176" t="s">
        <v>129</v>
      </c>
      <c r="H129" s="177">
        <v>60</v>
      </c>
      <c r="I129" s="178"/>
      <c r="J129" s="179">
        <f>ROUND(I129*H129,2)</f>
        <v>0</v>
      </c>
      <c r="K129" s="180"/>
      <c r="L129" s="35"/>
      <c r="M129" s="181" t="s">
        <v>1</v>
      </c>
      <c r="N129" s="182" t="s">
        <v>39</v>
      </c>
      <c r="O129" s="78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5" t="s">
        <v>130</v>
      </c>
      <c r="AT129" s="185" t="s">
        <v>115</v>
      </c>
      <c r="AU129" s="185" t="s">
        <v>120</v>
      </c>
      <c r="AY129" s="15" t="s">
        <v>112</v>
      </c>
      <c r="BE129" s="186">
        <f>IF(N129="základná",J129,0)</f>
        <v>0</v>
      </c>
      <c r="BF129" s="186">
        <f>IF(N129="znížená",J129,0)</f>
        <v>0</v>
      </c>
      <c r="BG129" s="186">
        <f>IF(N129="zákl. prenesená",J129,0)</f>
        <v>0</v>
      </c>
      <c r="BH129" s="186">
        <f>IF(N129="zníž. prenesená",J129,0)</f>
        <v>0</v>
      </c>
      <c r="BI129" s="186">
        <f>IF(N129="nulová",J129,0)</f>
        <v>0</v>
      </c>
      <c r="BJ129" s="15" t="s">
        <v>120</v>
      </c>
      <c r="BK129" s="186">
        <f>ROUND(I129*H129,2)</f>
        <v>0</v>
      </c>
      <c r="BL129" s="15" t="s">
        <v>130</v>
      </c>
      <c r="BM129" s="185" t="s">
        <v>131</v>
      </c>
    </row>
    <row r="130" s="2" customFormat="1" ht="33" customHeight="1">
      <c r="A130" s="34"/>
      <c r="B130" s="172"/>
      <c r="C130" s="187" t="s">
        <v>124</v>
      </c>
      <c r="D130" s="187" t="s">
        <v>122</v>
      </c>
      <c r="E130" s="188" t="s">
        <v>132</v>
      </c>
      <c r="F130" s="189" t="s">
        <v>133</v>
      </c>
      <c r="G130" s="190" t="s">
        <v>129</v>
      </c>
      <c r="H130" s="191">
        <v>60</v>
      </c>
      <c r="I130" s="192"/>
      <c r="J130" s="193">
        <f>ROUND(I130*H130,2)</f>
        <v>0</v>
      </c>
      <c r="K130" s="194"/>
      <c r="L130" s="195"/>
      <c r="M130" s="196" t="s">
        <v>1</v>
      </c>
      <c r="N130" s="197" t="s">
        <v>39</v>
      </c>
      <c r="O130" s="78"/>
      <c r="P130" s="183">
        <f>O130*H130</f>
        <v>0</v>
      </c>
      <c r="Q130" s="183">
        <v>0.00011</v>
      </c>
      <c r="R130" s="183">
        <f>Q130*H130</f>
        <v>0.0066</v>
      </c>
      <c r="S130" s="183">
        <v>0</v>
      </c>
      <c r="T130" s="18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5" t="s">
        <v>134</v>
      </c>
      <c r="AT130" s="185" t="s">
        <v>122</v>
      </c>
      <c r="AU130" s="185" t="s">
        <v>120</v>
      </c>
      <c r="AY130" s="15" t="s">
        <v>112</v>
      </c>
      <c r="BE130" s="186">
        <f>IF(N130="základná",J130,0)</f>
        <v>0</v>
      </c>
      <c r="BF130" s="186">
        <f>IF(N130="znížená",J130,0)</f>
        <v>0</v>
      </c>
      <c r="BG130" s="186">
        <f>IF(N130="zákl. prenesená",J130,0)</f>
        <v>0</v>
      </c>
      <c r="BH130" s="186">
        <f>IF(N130="zníž. prenesená",J130,0)</f>
        <v>0</v>
      </c>
      <c r="BI130" s="186">
        <f>IF(N130="nulová",J130,0)</f>
        <v>0</v>
      </c>
      <c r="BJ130" s="15" t="s">
        <v>120</v>
      </c>
      <c r="BK130" s="186">
        <f>ROUND(I130*H130,2)</f>
        <v>0</v>
      </c>
      <c r="BL130" s="15" t="s">
        <v>134</v>
      </c>
      <c r="BM130" s="185" t="s">
        <v>135</v>
      </c>
    </row>
    <row r="131" s="2" customFormat="1" ht="24.15" customHeight="1">
      <c r="A131" s="34"/>
      <c r="B131" s="172"/>
      <c r="C131" s="173" t="s">
        <v>119</v>
      </c>
      <c r="D131" s="173" t="s">
        <v>115</v>
      </c>
      <c r="E131" s="174" t="s">
        <v>136</v>
      </c>
      <c r="F131" s="175" t="s">
        <v>137</v>
      </c>
      <c r="G131" s="176" t="s">
        <v>129</v>
      </c>
      <c r="H131" s="177">
        <v>20</v>
      </c>
      <c r="I131" s="178"/>
      <c r="J131" s="179">
        <f>ROUND(I131*H131,2)</f>
        <v>0</v>
      </c>
      <c r="K131" s="180"/>
      <c r="L131" s="35"/>
      <c r="M131" s="181" t="s">
        <v>1</v>
      </c>
      <c r="N131" s="182" t="s">
        <v>39</v>
      </c>
      <c r="O131" s="78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5" t="s">
        <v>130</v>
      </c>
      <c r="AT131" s="185" t="s">
        <v>115</v>
      </c>
      <c r="AU131" s="185" t="s">
        <v>120</v>
      </c>
      <c r="AY131" s="15" t="s">
        <v>112</v>
      </c>
      <c r="BE131" s="186">
        <f>IF(N131="základná",J131,0)</f>
        <v>0</v>
      </c>
      <c r="BF131" s="186">
        <f>IF(N131="znížená",J131,0)</f>
        <v>0</v>
      </c>
      <c r="BG131" s="186">
        <f>IF(N131="zákl. prenesená",J131,0)</f>
        <v>0</v>
      </c>
      <c r="BH131" s="186">
        <f>IF(N131="zníž. prenesená",J131,0)</f>
        <v>0</v>
      </c>
      <c r="BI131" s="186">
        <f>IF(N131="nulová",J131,0)</f>
        <v>0</v>
      </c>
      <c r="BJ131" s="15" t="s">
        <v>120</v>
      </c>
      <c r="BK131" s="186">
        <f>ROUND(I131*H131,2)</f>
        <v>0</v>
      </c>
      <c r="BL131" s="15" t="s">
        <v>130</v>
      </c>
      <c r="BM131" s="185" t="s">
        <v>138</v>
      </c>
    </row>
    <row r="132" s="2" customFormat="1" ht="49.05" customHeight="1">
      <c r="A132" s="34"/>
      <c r="B132" s="172"/>
      <c r="C132" s="187" t="s">
        <v>139</v>
      </c>
      <c r="D132" s="187" t="s">
        <v>122</v>
      </c>
      <c r="E132" s="188" t="s">
        <v>140</v>
      </c>
      <c r="F132" s="189" t="s">
        <v>141</v>
      </c>
      <c r="G132" s="190" t="s">
        <v>129</v>
      </c>
      <c r="H132" s="191">
        <v>20</v>
      </c>
      <c r="I132" s="192"/>
      <c r="J132" s="193">
        <f>ROUND(I132*H132,2)</f>
        <v>0</v>
      </c>
      <c r="K132" s="194"/>
      <c r="L132" s="195"/>
      <c r="M132" s="196" t="s">
        <v>1</v>
      </c>
      <c r="N132" s="197" t="s">
        <v>39</v>
      </c>
      <c r="O132" s="78"/>
      <c r="P132" s="183">
        <f>O132*H132</f>
        <v>0</v>
      </c>
      <c r="Q132" s="183">
        <v>0.00084000000000000003</v>
      </c>
      <c r="R132" s="183">
        <f>Q132*H132</f>
        <v>0.016800000000000002</v>
      </c>
      <c r="S132" s="183">
        <v>0</v>
      </c>
      <c r="T132" s="18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5" t="s">
        <v>142</v>
      </c>
      <c r="AT132" s="185" t="s">
        <v>122</v>
      </c>
      <c r="AU132" s="185" t="s">
        <v>120</v>
      </c>
      <c r="AY132" s="15" t="s">
        <v>112</v>
      </c>
      <c r="BE132" s="186">
        <f>IF(N132="základná",J132,0)</f>
        <v>0</v>
      </c>
      <c r="BF132" s="186">
        <f>IF(N132="znížená",J132,0)</f>
        <v>0</v>
      </c>
      <c r="BG132" s="186">
        <f>IF(N132="zákl. prenesená",J132,0)</f>
        <v>0</v>
      </c>
      <c r="BH132" s="186">
        <f>IF(N132="zníž. prenesená",J132,0)</f>
        <v>0</v>
      </c>
      <c r="BI132" s="186">
        <f>IF(N132="nulová",J132,0)</f>
        <v>0</v>
      </c>
      <c r="BJ132" s="15" t="s">
        <v>120</v>
      </c>
      <c r="BK132" s="186">
        <f>ROUND(I132*H132,2)</f>
        <v>0</v>
      </c>
      <c r="BL132" s="15" t="s">
        <v>130</v>
      </c>
      <c r="BM132" s="185" t="s">
        <v>143</v>
      </c>
    </row>
    <row r="133" s="2" customFormat="1" ht="24.15" customHeight="1">
      <c r="A133" s="34"/>
      <c r="B133" s="172"/>
      <c r="C133" s="173" t="s">
        <v>144</v>
      </c>
      <c r="D133" s="173" t="s">
        <v>115</v>
      </c>
      <c r="E133" s="174" t="s">
        <v>145</v>
      </c>
      <c r="F133" s="175" t="s">
        <v>146</v>
      </c>
      <c r="G133" s="176" t="s">
        <v>129</v>
      </c>
      <c r="H133" s="177">
        <v>30</v>
      </c>
      <c r="I133" s="178"/>
      <c r="J133" s="179">
        <f>ROUND(I133*H133,2)</f>
        <v>0</v>
      </c>
      <c r="K133" s="180"/>
      <c r="L133" s="35"/>
      <c r="M133" s="181" t="s">
        <v>1</v>
      </c>
      <c r="N133" s="182" t="s">
        <v>39</v>
      </c>
      <c r="O133" s="78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5" t="s">
        <v>130</v>
      </c>
      <c r="AT133" s="185" t="s">
        <v>115</v>
      </c>
      <c r="AU133" s="185" t="s">
        <v>120</v>
      </c>
      <c r="AY133" s="15" t="s">
        <v>112</v>
      </c>
      <c r="BE133" s="186">
        <f>IF(N133="základná",J133,0)</f>
        <v>0</v>
      </c>
      <c r="BF133" s="186">
        <f>IF(N133="znížená",J133,0)</f>
        <v>0</v>
      </c>
      <c r="BG133" s="186">
        <f>IF(N133="zákl. prenesená",J133,0)</f>
        <v>0</v>
      </c>
      <c r="BH133" s="186">
        <f>IF(N133="zníž. prenesená",J133,0)</f>
        <v>0</v>
      </c>
      <c r="BI133" s="186">
        <f>IF(N133="nulová",J133,0)</f>
        <v>0</v>
      </c>
      <c r="BJ133" s="15" t="s">
        <v>120</v>
      </c>
      <c r="BK133" s="186">
        <f>ROUND(I133*H133,2)</f>
        <v>0</v>
      </c>
      <c r="BL133" s="15" t="s">
        <v>130</v>
      </c>
      <c r="BM133" s="185" t="s">
        <v>147</v>
      </c>
    </row>
    <row r="134" s="2" customFormat="1" ht="49.05" customHeight="1">
      <c r="A134" s="34"/>
      <c r="B134" s="172"/>
      <c r="C134" s="187" t="s">
        <v>148</v>
      </c>
      <c r="D134" s="187" t="s">
        <v>122</v>
      </c>
      <c r="E134" s="188" t="s">
        <v>149</v>
      </c>
      <c r="F134" s="189" t="s">
        <v>141</v>
      </c>
      <c r="G134" s="190" t="s">
        <v>129</v>
      </c>
      <c r="H134" s="191">
        <v>30</v>
      </c>
      <c r="I134" s="192"/>
      <c r="J134" s="193">
        <f>ROUND(I134*H134,2)</f>
        <v>0</v>
      </c>
      <c r="K134" s="194"/>
      <c r="L134" s="195"/>
      <c r="M134" s="196" t="s">
        <v>1</v>
      </c>
      <c r="N134" s="197" t="s">
        <v>39</v>
      </c>
      <c r="O134" s="78"/>
      <c r="P134" s="183">
        <f>O134*H134</f>
        <v>0</v>
      </c>
      <c r="Q134" s="183">
        <v>0.00019000000000000001</v>
      </c>
      <c r="R134" s="183">
        <f>Q134*H134</f>
        <v>0.0057000000000000002</v>
      </c>
      <c r="S134" s="183">
        <v>0</v>
      </c>
      <c r="T134" s="18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5" t="s">
        <v>134</v>
      </c>
      <c r="AT134" s="185" t="s">
        <v>122</v>
      </c>
      <c r="AU134" s="185" t="s">
        <v>120</v>
      </c>
      <c r="AY134" s="15" t="s">
        <v>112</v>
      </c>
      <c r="BE134" s="186">
        <f>IF(N134="základná",J134,0)</f>
        <v>0</v>
      </c>
      <c r="BF134" s="186">
        <f>IF(N134="znížená",J134,0)</f>
        <v>0</v>
      </c>
      <c r="BG134" s="186">
        <f>IF(N134="zákl. prenesená",J134,0)</f>
        <v>0</v>
      </c>
      <c r="BH134" s="186">
        <f>IF(N134="zníž. prenesená",J134,0)</f>
        <v>0</v>
      </c>
      <c r="BI134" s="186">
        <f>IF(N134="nulová",J134,0)</f>
        <v>0</v>
      </c>
      <c r="BJ134" s="15" t="s">
        <v>120</v>
      </c>
      <c r="BK134" s="186">
        <f>ROUND(I134*H134,2)</f>
        <v>0</v>
      </c>
      <c r="BL134" s="15" t="s">
        <v>134</v>
      </c>
      <c r="BM134" s="185" t="s">
        <v>150</v>
      </c>
    </row>
    <row r="135" s="2" customFormat="1" ht="24.15" customHeight="1">
      <c r="A135" s="34"/>
      <c r="B135" s="172"/>
      <c r="C135" s="173" t="s">
        <v>151</v>
      </c>
      <c r="D135" s="173" t="s">
        <v>115</v>
      </c>
      <c r="E135" s="174" t="s">
        <v>152</v>
      </c>
      <c r="F135" s="175" t="s">
        <v>153</v>
      </c>
      <c r="G135" s="176" t="s">
        <v>154</v>
      </c>
      <c r="H135" s="177">
        <v>70</v>
      </c>
      <c r="I135" s="178"/>
      <c r="J135" s="179">
        <f>ROUND(I135*H135,2)</f>
        <v>0</v>
      </c>
      <c r="K135" s="180"/>
      <c r="L135" s="35"/>
      <c r="M135" s="181" t="s">
        <v>1</v>
      </c>
      <c r="N135" s="182" t="s">
        <v>39</v>
      </c>
      <c r="O135" s="78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5" t="s">
        <v>130</v>
      </c>
      <c r="AT135" s="185" t="s">
        <v>115</v>
      </c>
      <c r="AU135" s="185" t="s">
        <v>120</v>
      </c>
      <c r="AY135" s="15" t="s">
        <v>112</v>
      </c>
      <c r="BE135" s="186">
        <f>IF(N135="základná",J135,0)</f>
        <v>0</v>
      </c>
      <c r="BF135" s="186">
        <f>IF(N135="znížená",J135,0)</f>
        <v>0</v>
      </c>
      <c r="BG135" s="186">
        <f>IF(N135="zákl. prenesená",J135,0)</f>
        <v>0</v>
      </c>
      <c r="BH135" s="186">
        <f>IF(N135="zníž. prenesená",J135,0)</f>
        <v>0</v>
      </c>
      <c r="BI135" s="186">
        <f>IF(N135="nulová",J135,0)</f>
        <v>0</v>
      </c>
      <c r="BJ135" s="15" t="s">
        <v>120</v>
      </c>
      <c r="BK135" s="186">
        <f>ROUND(I135*H135,2)</f>
        <v>0</v>
      </c>
      <c r="BL135" s="15" t="s">
        <v>130</v>
      </c>
      <c r="BM135" s="185" t="s">
        <v>155</v>
      </c>
    </row>
    <row r="136" s="2" customFormat="1" ht="37.8" customHeight="1">
      <c r="A136" s="34"/>
      <c r="B136" s="172"/>
      <c r="C136" s="187" t="s">
        <v>113</v>
      </c>
      <c r="D136" s="187" t="s">
        <v>122</v>
      </c>
      <c r="E136" s="188" t="s">
        <v>156</v>
      </c>
      <c r="F136" s="189" t="s">
        <v>157</v>
      </c>
      <c r="G136" s="190" t="s">
        <v>154</v>
      </c>
      <c r="H136" s="191">
        <v>70</v>
      </c>
      <c r="I136" s="192"/>
      <c r="J136" s="193">
        <f>ROUND(I136*H136,2)</f>
        <v>0</v>
      </c>
      <c r="K136" s="194"/>
      <c r="L136" s="195"/>
      <c r="M136" s="196" t="s">
        <v>1</v>
      </c>
      <c r="N136" s="197" t="s">
        <v>39</v>
      </c>
      <c r="O136" s="78"/>
      <c r="P136" s="183">
        <f>O136*H136</f>
        <v>0</v>
      </c>
      <c r="Q136" s="183">
        <v>0.00042000000000000002</v>
      </c>
      <c r="R136" s="183">
        <f>Q136*H136</f>
        <v>0.029400000000000003</v>
      </c>
      <c r="S136" s="183">
        <v>0</v>
      </c>
      <c r="T136" s="18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5" t="s">
        <v>142</v>
      </c>
      <c r="AT136" s="185" t="s">
        <v>122</v>
      </c>
      <c r="AU136" s="185" t="s">
        <v>120</v>
      </c>
      <c r="AY136" s="15" t="s">
        <v>112</v>
      </c>
      <c r="BE136" s="186">
        <f>IF(N136="základná",J136,0)</f>
        <v>0</v>
      </c>
      <c r="BF136" s="186">
        <f>IF(N136="znížená",J136,0)</f>
        <v>0</v>
      </c>
      <c r="BG136" s="186">
        <f>IF(N136="zákl. prenesená",J136,0)</f>
        <v>0</v>
      </c>
      <c r="BH136" s="186">
        <f>IF(N136="zníž. prenesená",J136,0)</f>
        <v>0</v>
      </c>
      <c r="BI136" s="186">
        <f>IF(N136="nulová",J136,0)</f>
        <v>0</v>
      </c>
      <c r="BJ136" s="15" t="s">
        <v>120</v>
      </c>
      <c r="BK136" s="186">
        <f>ROUND(I136*H136,2)</f>
        <v>0</v>
      </c>
      <c r="BL136" s="15" t="s">
        <v>130</v>
      </c>
      <c r="BM136" s="185" t="s">
        <v>158</v>
      </c>
    </row>
    <row r="137" s="2" customFormat="1" ht="16.5" customHeight="1">
      <c r="A137" s="34"/>
      <c r="B137" s="172"/>
      <c r="C137" s="173" t="s">
        <v>159</v>
      </c>
      <c r="D137" s="173" t="s">
        <v>115</v>
      </c>
      <c r="E137" s="174" t="s">
        <v>160</v>
      </c>
      <c r="F137" s="175" t="s">
        <v>161</v>
      </c>
      <c r="G137" s="176" t="s">
        <v>162</v>
      </c>
      <c r="H137" s="177">
        <v>0.5</v>
      </c>
      <c r="I137" s="178"/>
      <c r="J137" s="179">
        <f>ROUND(I137*H137,2)</f>
        <v>0</v>
      </c>
      <c r="K137" s="180"/>
      <c r="L137" s="35"/>
      <c r="M137" s="181" t="s">
        <v>1</v>
      </c>
      <c r="N137" s="182" t="s">
        <v>39</v>
      </c>
      <c r="O137" s="78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5" t="s">
        <v>130</v>
      </c>
      <c r="AT137" s="185" t="s">
        <v>115</v>
      </c>
      <c r="AU137" s="185" t="s">
        <v>120</v>
      </c>
      <c r="AY137" s="15" t="s">
        <v>112</v>
      </c>
      <c r="BE137" s="186">
        <f>IF(N137="základná",J137,0)</f>
        <v>0</v>
      </c>
      <c r="BF137" s="186">
        <f>IF(N137="znížená",J137,0)</f>
        <v>0</v>
      </c>
      <c r="BG137" s="186">
        <f>IF(N137="zákl. prenesená",J137,0)</f>
        <v>0</v>
      </c>
      <c r="BH137" s="186">
        <f>IF(N137="zníž. prenesená",J137,0)</f>
        <v>0</v>
      </c>
      <c r="BI137" s="186">
        <f>IF(N137="nulová",J137,0)</f>
        <v>0</v>
      </c>
      <c r="BJ137" s="15" t="s">
        <v>120</v>
      </c>
      <c r="BK137" s="186">
        <f>ROUND(I137*H137,2)</f>
        <v>0</v>
      </c>
      <c r="BL137" s="15" t="s">
        <v>130</v>
      </c>
      <c r="BM137" s="185" t="s">
        <v>163</v>
      </c>
    </row>
    <row r="138" s="2" customFormat="1" ht="16.5" customHeight="1">
      <c r="A138" s="34"/>
      <c r="B138" s="172"/>
      <c r="C138" s="187" t="s">
        <v>164</v>
      </c>
      <c r="D138" s="187" t="s">
        <v>122</v>
      </c>
      <c r="E138" s="188" t="s">
        <v>165</v>
      </c>
      <c r="F138" s="189" t="s">
        <v>166</v>
      </c>
      <c r="G138" s="190" t="s">
        <v>154</v>
      </c>
      <c r="H138" s="191">
        <v>5</v>
      </c>
      <c r="I138" s="192"/>
      <c r="J138" s="193">
        <f>ROUND(I138*H138,2)</f>
        <v>0</v>
      </c>
      <c r="K138" s="194"/>
      <c r="L138" s="195"/>
      <c r="M138" s="196" t="s">
        <v>1</v>
      </c>
      <c r="N138" s="197" t="s">
        <v>39</v>
      </c>
      <c r="O138" s="78"/>
      <c r="P138" s="183">
        <f>O138*H138</f>
        <v>0</v>
      </c>
      <c r="Q138" s="183">
        <v>0.00046999999999999999</v>
      </c>
      <c r="R138" s="183">
        <f>Q138*H138</f>
        <v>0.0023500000000000001</v>
      </c>
      <c r="S138" s="183">
        <v>0</v>
      </c>
      <c r="T138" s="18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5" t="s">
        <v>142</v>
      </c>
      <c r="AT138" s="185" t="s">
        <v>122</v>
      </c>
      <c r="AU138" s="185" t="s">
        <v>120</v>
      </c>
      <c r="AY138" s="15" t="s">
        <v>112</v>
      </c>
      <c r="BE138" s="186">
        <f>IF(N138="základná",J138,0)</f>
        <v>0</v>
      </c>
      <c r="BF138" s="186">
        <f>IF(N138="znížená",J138,0)</f>
        <v>0</v>
      </c>
      <c r="BG138" s="186">
        <f>IF(N138="zákl. prenesená",J138,0)</f>
        <v>0</v>
      </c>
      <c r="BH138" s="186">
        <f>IF(N138="zníž. prenesená",J138,0)</f>
        <v>0</v>
      </c>
      <c r="BI138" s="186">
        <f>IF(N138="nulová",J138,0)</f>
        <v>0</v>
      </c>
      <c r="BJ138" s="15" t="s">
        <v>120</v>
      </c>
      <c r="BK138" s="186">
        <f>ROUND(I138*H138,2)</f>
        <v>0</v>
      </c>
      <c r="BL138" s="15" t="s">
        <v>130</v>
      </c>
      <c r="BM138" s="185" t="s">
        <v>167</v>
      </c>
    </row>
    <row r="139" s="2" customFormat="1" ht="24.15" customHeight="1">
      <c r="A139" s="34"/>
      <c r="B139" s="172"/>
      <c r="C139" s="173" t="s">
        <v>168</v>
      </c>
      <c r="D139" s="173" t="s">
        <v>115</v>
      </c>
      <c r="E139" s="174" t="s">
        <v>169</v>
      </c>
      <c r="F139" s="175" t="s">
        <v>170</v>
      </c>
      <c r="G139" s="176" t="s">
        <v>154</v>
      </c>
      <c r="H139" s="177">
        <v>30</v>
      </c>
      <c r="I139" s="178"/>
      <c r="J139" s="179">
        <f>ROUND(I139*H139,2)</f>
        <v>0</v>
      </c>
      <c r="K139" s="180"/>
      <c r="L139" s="35"/>
      <c r="M139" s="181" t="s">
        <v>1</v>
      </c>
      <c r="N139" s="182" t="s">
        <v>39</v>
      </c>
      <c r="O139" s="78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5" t="s">
        <v>130</v>
      </c>
      <c r="AT139" s="185" t="s">
        <v>115</v>
      </c>
      <c r="AU139" s="185" t="s">
        <v>120</v>
      </c>
      <c r="AY139" s="15" t="s">
        <v>112</v>
      </c>
      <c r="BE139" s="186">
        <f>IF(N139="základná",J139,0)</f>
        <v>0</v>
      </c>
      <c r="BF139" s="186">
        <f>IF(N139="znížená",J139,0)</f>
        <v>0</v>
      </c>
      <c r="BG139" s="186">
        <f>IF(N139="zákl. prenesená",J139,0)</f>
        <v>0</v>
      </c>
      <c r="BH139" s="186">
        <f>IF(N139="zníž. prenesená",J139,0)</f>
        <v>0</v>
      </c>
      <c r="BI139" s="186">
        <f>IF(N139="nulová",J139,0)</f>
        <v>0</v>
      </c>
      <c r="BJ139" s="15" t="s">
        <v>120</v>
      </c>
      <c r="BK139" s="186">
        <f>ROUND(I139*H139,2)</f>
        <v>0</v>
      </c>
      <c r="BL139" s="15" t="s">
        <v>130</v>
      </c>
      <c r="BM139" s="185" t="s">
        <v>171</v>
      </c>
    </row>
    <row r="140" s="2" customFormat="1" ht="24.15" customHeight="1">
      <c r="A140" s="34"/>
      <c r="B140" s="172"/>
      <c r="C140" s="173" t="s">
        <v>172</v>
      </c>
      <c r="D140" s="173" t="s">
        <v>115</v>
      </c>
      <c r="E140" s="174" t="s">
        <v>173</v>
      </c>
      <c r="F140" s="175" t="s">
        <v>174</v>
      </c>
      <c r="G140" s="176" t="s">
        <v>154</v>
      </c>
      <c r="H140" s="177">
        <v>88</v>
      </c>
      <c r="I140" s="178"/>
      <c r="J140" s="179">
        <f>ROUND(I140*H140,2)</f>
        <v>0</v>
      </c>
      <c r="K140" s="180"/>
      <c r="L140" s="35"/>
      <c r="M140" s="181" t="s">
        <v>1</v>
      </c>
      <c r="N140" s="182" t="s">
        <v>39</v>
      </c>
      <c r="O140" s="78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5" t="s">
        <v>130</v>
      </c>
      <c r="AT140" s="185" t="s">
        <v>115</v>
      </c>
      <c r="AU140" s="185" t="s">
        <v>120</v>
      </c>
      <c r="AY140" s="15" t="s">
        <v>112</v>
      </c>
      <c r="BE140" s="186">
        <f>IF(N140="základná",J140,0)</f>
        <v>0</v>
      </c>
      <c r="BF140" s="186">
        <f>IF(N140="znížená",J140,0)</f>
        <v>0</v>
      </c>
      <c r="BG140" s="186">
        <f>IF(N140="zákl. prenesená",J140,0)</f>
        <v>0</v>
      </c>
      <c r="BH140" s="186">
        <f>IF(N140="zníž. prenesená",J140,0)</f>
        <v>0</v>
      </c>
      <c r="BI140" s="186">
        <f>IF(N140="nulová",J140,0)</f>
        <v>0</v>
      </c>
      <c r="BJ140" s="15" t="s">
        <v>120</v>
      </c>
      <c r="BK140" s="186">
        <f>ROUND(I140*H140,2)</f>
        <v>0</v>
      </c>
      <c r="BL140" s="15" t="s">
        <v>130</v>
      </c>
      <c r="BM140" s="185" t="s">
        <v>175</v>
      </c>
    </row>
    <row r="141" s="2" customFormat="1" ht="24.15" customHeight="1">
      <c r="A141" s="34"/>
      <c r="B141" s="172"/>
      <c r="C141" s="187" t="s">
        <v>176</v>
      </c>
      <c r="D141" s="187" t="s">
        <v>122</v>
      </c>
      <c r="E141" s="188" t="s">
        <v>177</v>
      </c>
      <c r="F141" s="189" t="s">
        <v>178</v>
      </c>
      <c r="G141" s="190" t="s">
        <v>154</v>
      </c>
      <c r="H141" s="191">
        <v>44</v>
      </c>
      <c r="I141" s="192"/>
      <c r="J141" s="193">
        <f>ROUND(I141*H141,2)</f>
        <v>0</v>
      </c>
      <c r="K141" s="194"/>
      <c r="L141" s="195"/>
      <c r="M141" s="196" t="s">
        <v>1</v>
      </c>
      <c r="N141" s="197" t="s">
        <v>39</v>
      </c>
      <c r="O141" s="78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5" t="s">
        <v>134</v>
      </c>
      <c r="AT141" s="185" t="s">
        <v>122</v>
      </c>
      <c r="AU141" s="185" t="s">
        <v>120</v>
      </c>
      <c r="AY141" s="15" t="s">
        <v>112</v>
      </c>
      <c r="BE141" s="186">
        <f>IF(N141="základná",J141,0)</f>
        <v>0</v>
      </c>
      <c r="BF141" s="186">
        <f>IF(N141="znížená",J141,0)</f>
        <v>0</v>
      </c>
      <c r="BG141" s="186">
        <f>IF(N141="zákl. prenesená",J141,0)</f>
        <v>0</v>
      </c>
      <c r="BH141" s="186">
        <f>IF(N141="zníž. prenesená",J141,0)</f>
        <v>0</v>
      </c>
      <c r="BI141" s="186">
        <f>IF(N141="nulová",J141,0)</f>
        <v>0</v>
      </c>
      <c r="BJ141" s="15" t="s">
        <v>120</v>
      </c>
      <c r="BK141" s="186">
        <f>ROUND(I141*H141,2)</f>
        <v>0</v>
      </c>
      <c r="BL141" s="15" t="s">
        <v>134</v>
      </c>
      <c r="BM141" s="185" t="s">
        <v>179</v>
      </c>
    </row>
    <row r="142" s="2" customFormat="1" ht="24.15" customHeight="1">
      <c r="A142" s="34"/>
      <c r="B142" s="172"/>
      <c r="C142" s="187" t="s">
        <v>180</v>
      </c>
      <c r="D142" s="187" t="s">
        <v>122</v>
      </c>
      <c r="E142" s="188" t="s">
        <v>181</v>
      </c>
      <c r="F142" s="189" t="s">
        <v>182</v>
      </c>
      <c r="G142" s="190" t="s">
        <v>154</v>
      </c>
      <c r="H142" s="191">
        <v>44</v>
      </c>
      <c r="I142" s="192"/>
      <c r="J142" s="193">
        <f>ROUND(I142*H142,2)</f>
        <v>0</v>
      </c>
      <c r="K142" s="194"/>
      <c r="L142" s="195"/>
      <c r="M142" s="196" t="s">
        <v>1</v>
      </c>
      <c r="N142" s="197" t="s">
        <v>39</v>
      </c>
      <c r="O142" s="78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5" t="s">
        <v>134</v>
      </c>
      <c r="AT142" s="185" t="s">
        <v>122</v>
      </c>
      <c r="AU142" s="185" t="s">
        <v>120</v>
      </c>
      <c r="AY142" s="15" t="s">
        <v>112</v>
      </c>
      <c r="BE142" s="186">
        <f>IF(N142="základná",J142,0)</f>
        <v>0</v>
      </c>
      <c r="BF142" s="186">
        <f>IF(N142="znížená",J142,0)</f>
        <v>0</v>
      </c>
      <c r="BG142" s="186">
        <f>IF(N142="zákl. prenesená",J142,0)</f>
        <v>0</v>
      </c>
      <c r="BH142" s="186">
        <f>IF(N142="zníž. prenesená",J142,0)</f>
        <v>0</v>
      </c>
      <c r="BI142" s="186">
        <f>IF(N142="nulová",J142,0)</f>
        <v>0</v>
      </c>
      <c r="BJ142" s="15" t="s">
        <v>120</v>
      </c>
      <c r="BK142" s="186">
        <f>ROUND(I142*H142,2)</f>
        <v>0</v>
      </c>
      <c r="BL142" s="15" t="s">
        <v>134</v>
      </c>
      <c r="BM142" s="185" t="s">
        <v>183</v>
      </c>
    </row>
    <row r="143" s="2" customFormat="1" ht="24.15" customHeight="1">
      <c r="A143" s="34"/>
      <c r="B143" s="172"/>
      <c r="C143" s="173" t="s">
        <v>184</v>
      </c>
      <c r="D143" s="173" t="s">
        <v>115</v>
      </c>
      <c r="E143" s="174" t="s">
        <v>185</v>
      </c>
      <c r="F143" s="175" t="s">
        <v>186</v>
      </c>
      <c r="G143" s="176" t="s">
        <v>154</v>
      </c>
      <c r="H143" s="177">
        <v>20</v>
      </c>
      <c r="I143" s="178"/>
      <c r="J143" s="179">
        <f>ROUND(I143*H143,2)</f>
        <v>0</v>
      </c>
      <c r="K143" s="180"/>
      <c r="L143" s="35"/>
      <c r="M143" s="181" t="s">
        <v>1</v>
      </c>
      <c r="N143" s="182" t="s">
        <v>39</v>
      </c>
      <c r="O143" s="78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5" t="s">
        <v>130</v>
      </c>
      <c r="AT143" s="185" t="s">
        <v>115</v>
      </c>
      <c r="AU143" s="185" t="s">
        <v>120</v>
      </c>
      <c r="AY143" s="15" t="s">
        <v>112</v>
      </c>
      <c r="BE143" s="186">
        <f>IF(N143="základná",J143,0)</f>
        <v>0</v>
      </c>
      <c r="BF143" s="186">
        <f>IF(N143="znížená",J143,0)</f>
        <v>0</v>
      </c>
      <c r="BG143" s="186">
        <f>IF(N143="zákl. prenesená",J143,0)</f>
        <v>0</v>
      </c>
      <c r="BH143" s="186">
        <f>IF(N143="zníž. prenesená",J143,0)</f>
        <v>0</v>
      </c>
      <c r="BI143" s="186">
        <f>IF(N143="nulová",J143,0)</f>
        <v>0</v>
      </c>
      <c r="BJ143" s="15" t="s">
        <v>120</v>
      </c>
      <c r="BK143" s="186">
        <f>ROUND(I143*H143,2)</f>
        <v>0</v>
      </c>
      <c r="BL143" s="15" t="s">
        <v>130</v>
      </c>
      <c r="BM143" s="185" t="s">
        <v>187</v>
      </c>
    </row>
    <row r="144" s="2" customFormat="1" ht="24.15" customHeight="1">
      <c r="A144" s="34"/>
      <c r="B144" s="172"/>
      <c r="C144" s="173" t="s">
        <v>188</v>
      </c>
      <c r="D144" s="173" t="s">
        <v>115</v>
      </c>
      <c r="E144" s="174" t="s">
        <v>189</v>
      </c>
      <c r="F144" s="175" t="s">
        <v>190</v>
      </c>
      <c r="G144" s="176" t="s">
        <v>154</v>
      </c>
      <c r="H144" s="177">
        <v>6</v>
      </c>
      <c r="I144" s="178"/>
      <c r="J144" s="179">
        <f>ROUND(I144*H144,2)</f>
        <v>0</v>
      </c>
      <c r="K144" s="180"/>
      <c r="L144" s="35"/>
      <c r="M144" s="181" t="s">
        <v>1</v>
      </c>
      <c r="N144" s="182" t="s">
        <v>39</v>
      </c>
      <c r="O144" s="78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5" t="s">
        <v>130</v>
      </c>
      <c r="AT144" s="185" t="s">
        <v>115</v>
      </c>
      <c r="AU144" s="185" t="s">
        <v>120</v>
      </c>
      <c r="AY144" s="15" t="s">
        <v>112</v>
      </c>
      <c r="BE144" s="186">
        <f>IF(N144="základná",J144,0)</f>
        <v>0</v>
      </c>
      <c r="BF144" s="186">
        <f>IF(N144="znížená",J144,0)</f>
        <v>0</v>
      </c>
      <c r="BG144" s="186">
        <f>IF(N144="zákl. prenesená",J144,0)</f>
        <v>0</v>
      </c>
      <c r="BH144" s="186">
        <f>IF(N144="zníž. prenesená",J144,0)</f>
        <v>0</v>
      </c>
      <c r="BI144" s="186">
        <f>IF(N144="nulová",J144,0)</f>
        <v>0</v>
      </c>
      <c r="BJ144" s="15" t="s">
        <v>120</v>
      </c>
      <c r="BK144" s="186">
        <f>ROUND(I144*H144,2)</f>
        <v>0</v>
      </c>
      <c r="BL144" s="15" t="s">
        <v>130</v>
      </c>
      <c r="BM144" s="185" t="s">
        <v>191</v>
      </c>
    </row>
    <row r="145" s="2" customFormat="1" ht="16.5" customHeight="1">
      <c r="A145" s="34"/>
      <c r="B145" s="172"/>
      <c r="C145" s="187" t="s">
        <v>192</v>
      </c>
      <c r="D145" s="187" t="s">
        <v>122</v>
      </c>
      <c r="E145" s="188" t="s">
        <v>193</v>
      </c>
      <c r="F145" s="189" t="s">
        <v>194</v>
      </c>
      <c r="G145" s="190" t="s">
        <v>154</v>
      </c>
      <c r="H145" s="191">
        <v>6</v>
      </c>
      <c r="I145" s="192"/>
      <c r="J145" s="193">
        <f>ROUND(I145*H145,2)</f>
        <v>0</v>
      </c>
      <c r="K145" s="194"/>
      <c r="L145" s="195"/>
      <c r="M145" s="196" t="s">
        <v>1</v>
      </c>
      <c r="N145" s="197" t="s">
        <v>39</v>
      </c>
      <c r="O145" s="78"/>
      <c r="P145" s="183">
        <f>O145*H145</f>
        <v>0</v>
      </c>
      <c r="Q145" s="183">
        <v>1.0000000000000001E-05</v>
      </c>
      <c r="R145" s="183">
        <f>Q145*H145</f>
        <v>6.0000000000000008E-05</v>
      </c>
      <c r="S145" s="183">
        <v>0</v>
      </c>
      <c r="T145" s="18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5" t="s">
        <v>134</v>
      </c>
      <c r="AT145" s="185" t="s">
        <v>122</v>
      </c>
      <c r="AU145" s="185" t="s">
        <v>120</v>
      </c>
      <c r="AY145" s="15" t="s">
        <v>112</v>
      </c>
      <c r="BE145" s="186">
        <f>IF(N145="základná",J145,0)</f>
        <v>0</v>
      </c>
      <c r="BF145" s="186">
        <f>IF(N145="znížená",J145,0)</f>
        <v>0</v>
      </c>
      <c r="BG145" s="186">
        <f>IF(N145="zákl. prenesená",J145,0)</f>
        <v>0</v>
      </c>
      <c r="BH145" s="186">
        <f>IF(N145="zníž. prenesená",J145,0)</f>
        <v>0</v>
      </c>
      <c r="BI145" s="186">
        <f>IF(N145="nulová",J145,0)</f>
        <v>0</v>
      </c>
      <c r="BJ145" s="15" t="s">
        <v>120</v>
      </c>
      <c r="BK145" s="186">
        <f>ROUND(I145*H145,2)</f>
        <v>0</v>
      </c>
      <c r="BL145" s="15" t="s">
        <v>134</v>
      </c>
      <c r="BM145" s="185" t="s">
        <v>195</v>
      </c>
    </row>
    <row r="146" s="2" customFormat="1" ht="33" customHeight="1">
      <c r="A146" s="34"/>
      <c r="B146" s="172"/>
      <c r="C146" s="173" t="s">
        <v>196</v>
      </c>
      <c r="D146" s="173" t="s">
        <v>115</v>
      </c>
      <c r="E146" s="174" t="s">
        <v>197</v>
      </c>
      <c r="F146" s="175" t="s">
        <v>198</v>
      </c>
      <c r="G146" s="176" t="s">
        <v>154</v>
      </c>
      <c r="H146" s="177">
        <v>1</v>
      </c>
      <c r="I146" s="178"/>
      <c r="J146" s="179">
        <f>ROUND(I146*H146,2)</f>
        <v>0</v>
      </c>
      <c r="K146" s="180"/>
      <c r="L146" s="35"/>
      <c r="M146" s="181" t="s">
        <v>1</v>
      </c>
      <c r="N146" s="182" t="s">
        <v>39</v>
      </c>
      <c r="O146" s="78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5" t="s">
        <v>130</v>
      </c>
      <c r="AT146" s="185" t="s">
        <v>115</v>
      </c>
      <c r="AU146" s="185" t="s">
        <v>120</v>
      </c>
      <c r="AY146" s="15" t="s">
        <v>112</v>
      </c>
      <c r="BE146" s="186">
        <f>IF(N146="základná",J146,0)</f>
        <v>0</v>
      </c>
      <c r="BF146" s="186">
        <f>IF(N146="znížená",J146,0)</f>
        <v>0</v>
      </c>
      <c r="BG146" s="186">
        <f>IF(N146="zákl. prenesená",J146,0)</f>
        <v>0</v>
      </c>
      <c r="BH146" s="186">
        <f>IF(N146="zníž. prenesená",J146,0)</f>
        <v>0</v>
      </c>
      <c r="BI146" s="186">
        <f>IF(N146="nulová",J146,0)</f>
        <v>0</v>
      </c>
      <c r="BJ146" s="15" t="s">
        <v>120</v>
      </c>
      <c r="BK146" s="186">
        <f>ROUND(I146*H146,2)</f>
        <v>0</v>
      </c>
      <c r="BL146" s="15" t="s">
        <v>130</v>
      </c>
      <c r="BM146" s="185" t="s">
        <v>199</v>
      </c>
    </row>
    <row r="147" s="2" customFormat="1" ht="16.5" customHeight="1">
      <c r="A147" s="34"/>
      <c r="B147" s="172"/>
      <c r="C147" s="187" t="s">
        <v>200</v>
      </c>
      <c r="D147" s="187" t="s">
        <v>122</v>
      </c>
      <c r="E147" s="188" t="s">
        <v>201</v>
      </c>
      <c r="F147" s="189" t="s">
        <v>202</v>
      </c>
      <c r="G147" s="190" t="s">
        <v>154</v>
      </c>
      <c r="H147" s="191">
        <v>1</v>
      </c>
      <c r="I147" s="192"/>
      <c r="J147" s="193">
        <f>ROUND(I147*H147,2)</f>
        <v>0</v>
      </c>
      <c r="K147" s="194"/>
      <c r="L147" s="195"/>
      <c r="M147" s="196" t="s">
        <v>1</v>
      </c>
      <c r="N147" s="197" t="s">
        <v>39</v>
      </c>
      <c r="O147" s="78"/>
      <c r="P147" s="183">
        <f>O147*H147</f>
        <v>0</v>
      </c>
      <c r="Q147" s="183">
        <v>0.00024000000000000001</v>
      </c>
      <c r="R147" s="183">
        <f>Q147*H147</f>
        <v>0.00024000000000000001</v>
      </c>
      <c r="S147" s="183">
        <v>0</v>
      </c>
      <c r="T147" s="18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5" t="s">
        <v>142</v>
      </c>
      <c r="AT147" s="185" t="s">
        <v>122</v>
      </c>
      <c r="AU147" s="185" t="s">
        <v>120</v>
      </c>
      <c r="AY147" s="15" t="s">
        <v>112</v>
      </c>
      <c r="BE147" s="186">
        <f>IF(N147="základná",J147,0)</f>
        <v>0</v>
      </c>
      <c r="BF147" s="186">
        <f>IF(N147="znížená",J147,0)</f>
        <v>0</v>
      </c>
      <c r="BG147" s="186">
        <f>IF(N147="zákl. prenesená",J147,0)</f>
        <v>0</v>
      </c>
      <c r="BH147" s="186">
        <f>IF(N147="zníž. prenesená",J147,0)</f>
        <v>0</v>
      </c>
      <c r="BI147" s="186">
        <f>IF(N147="nulová",J147,0)</f>
        <v>0</v>
      </c>
      <c r="BJ147" s="15" t="s">
        <v>120</v>
      </c>
      <c r="BK147" s="186">
        <f>ROUND(I147*H147,2)</f>
        <v>0</v>
      </c>
      <c r="BL147" s="15" t="s">
        <v>130</v>
      </c>
      <c r="BM147" s="185" t="s">
        <v>203</v>
      </c>
    </row>
    <row r="148" s="2" customFormat="1" ht="24.15" customHeight="1">
      <c r="A148" s="34"/>
      <c r="B148" s="172"/>
      <c r="C148" s="173" t="s">
        <v>204</v>
      </c>
      <c r="D148" s="173" t="s">
        <v>115</v>
      </c>
      <c r="E148" s="174" t="s">
        <v>205</v>
      </c>
      <c r="F148" s="175" t="s">
        <v>206</v>
      </c>
      <c r="G148" s="176" t="s">
        <v>154</v>
      </c>
      <c r="H148" s="177">
        <v>1</v>
      </c>
      <c r="I148" s="178"/>
      <c r="J148" s="179">
        <f>ROUND(I148*H148,2)</f>
        <v>0</v>
      </c>
      <c r="K148" s="180"/>
      <c r="L148" s="35"/>
      <c r="M148" s="181" t="s">
        <v>1</v>
      </c>
      <c r="N148" s="182" t="s">
        <v>39</v>
      </c>
      <c r="O148" s="78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5" t="s">
        <v>130</v>
      </c>
      <c r="AT148" s="185" t="s">
        <v>115</v>
      </c>
      <c r="AU148" s="185" t="s">
        <v>120</v>
      </c>
      <c r="AY148" s="15" t="s">
        <v>112</v>
      </c>
      <c r="BE148" s="186">
        <f>IF(N148="základná",J148,0)</f>
        <v>0</v>
      </c>
      <c r="BF148" s="186">
        <f>IF(N148="znížená",J148,0)</f>
        <v>0</v>
      </c>
      <c r="BG148" s="186">
        <f>IF(N148="zákl. prenesená",J148,0)</f>
        <v>0</v>
      </c>
      <c r="BH148" s="186">
        <f>IF(N148="zníž. prenesená",J148,0)</f>
        <v>0</v>
      </c>
      <c r="BI148" s="186">
        <f>IF(N148="nulová",J148,0)</f>
        <v>0</v>
      </c>
      <c r="BJ148" s="15" t="s">
        <v>120</v>
      </c>
      <c r="BK148" s="186">
        <f>ROUND(I148*H148,2)</f>
        <v>0</v>
      </c>
      <c r="BL148" s="15" t="s">
        <v>130</v>
      </c>
      <c r="BM148" s="185" t="s">
        <v>207</v>
      </c>
    </row>
    <row r="149" s="2" customFormat="1" ht="24.15" customHeight="1">
      <c r="A149" s="34"/>
      <c r="B149" s="172"/>
      <c r="C149" s="187" t="s">
        <v>208</v>
      </c>
      <c r="D149" s="187" t="s">
        <v>122</v>
      </c>
      <c r="E149" s="188" t="s">
        <v>209</v>
      </c>
      <c r="F149" s="189" t="s">
        <v>210</v>
      </c>
      <c r="G149" s="190" t="s">
        <v>154</v>
      </c>
      <c r="H149" s="191">
        <v>1</v>
      </c>
      <c r="I149" s="192"/>
      <c r="J149" s="193">
        <f>ROUND(I149*H149,2)</f>
        <v>0</v>
      </c>
      <c r="K149" s="194"/>
      <c r="L149" s="195"/>
      <c r="M149" s="196" t="s">
        <v>1</v>
      </c>
      <c r="N149" s="197" t="s">
        <v>39</v>
      </c>
      <c r="O149" s="78"/>
      <c r="P149" s="183">
        <f>O149*H149</f>
        <v>0</v>
      </c>
      <c r="Q149" s="183">
        <v>0.034000000000000002</v>
      </c>
      <c r="R149" s="183">
        <f>Q149*H149</f>
        <v>0.034000000000000002</v>
      </c>
      <c r="S149" s="183">
        <v>0</v>
      </c>
      <c r="T149" s="18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5" t="s">
        <v>142</v>
      </c>
      <c r="AT149" s="185" t="s">
        <v>122</v>
      </c>
      <c r="AU149" s="185" t="s">
        <v>120</v>
      </c>
      <c r="AY149" s="15" t="s">
        <v>112</v>
      </c>
      <c r="BE149" s="186">
        <f>IF(N149="základná",J149,0)</f>
        <v>0</v>
      </c>
      <c r="BF149" s="186">
        <f>IF(N149="znížená",J149,0)</f>
        <v>0</v>
      </c>
      <c r="BG149" s="186">
        <f>IF(N149="zákl. prenesená",J149,0)</f>
        <v>0</v>
      </c>
      <c r="BH149" s="186">
        <f>IF(N149="zníž. prenesená",J149,0)</f>
        <v>0</v>
      </c>
      <c r="BI149" s="186">
        <f>IF(N149="nulová",J149,0)</f>
        <v>0</v>
      </c>
      <c r="BJ149" s="15" t="s">
        <v>120</v>
      </c>
      <c r="BK149" s="186">
        <f>ROUND(I149*H149,2)</f>
        <v>0</v>
      </c>
      <c r="BL149" s="15" t="s">
        <v>130</v>
      </c>
      <c r="BM149" s="185" t="s">
        <v>211</v>
      </c>
    </row>
    <row r="150" s="2" customFormat="1" ht="24.15" customHeight="1">
      <c r="A150" s="34"/>
      <c r="B150" s="172"/>
      <c r="C150" s="173" t="s">
        <v>7</v>
      </c>
      <c r="D150" s="173" t="s">
        <v>115</v>
      </c>
      <c r="E150" s="174" t="s">
        <v>212</v>
      </c>
      <c r="F150" s="175" t="s">
        <v>213</v>
      </c>
      <c r="G150" s="176" t="s">
        <v>154</v>
      </c>
      <c r="H150" s="177">
        <v>1</v>
      </c>
      <c r="I150" s="178"/>
      <c r="J150" s="179">
        <f>ROUND(I150*H150,2)</f>
        <v>0</v>
      </c>
      <c r="K150" s="180"/>
      <c r="L150" s="35"/>
      <c r="M150" s="181" t="s">
        <v>1</v>
      </c>
      <c r="N150" s="182" t="s">
        <v>39</v>
      </c>
      <c r="O150" s="78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5" t="s">
        <v>130</v>
      </c>
      <c r="AT150" s="185" t="s">
        <v>115</v>
      </c>
      <c r="AU150" s="185" t="s">
        <v>120</v>
      </c>
      <c r="AY150" s="15" t="s">
        <v>112</v>
      </c>
      <c r="BE150" s="186">
        <f>IF(N150="základná",J150,0)</f>
        <v>0</v>
      </c>
      <c r="BF150" s="186">
        <f>IF(N150="znížená",J150,0)</f>
        <v>0</v>
      </c>
      <c r="BG150" s="186">
        <f>IF(N150="zákl. prenesená",J150,0)</f>
        <v>0</v>
      </c>
      <c r="BH150" s="186">
        <f>IF(N150="zníž. prenesená",J150,0)</f>
        <v>0</v>
      </c>
      <c r="BI150" s="186">
        <f>IF(N150="nulová",J150,0)</f>
        <v>0</v>
      </c>
      <c r="BJ150" s="15" t="s">
        <v>120</v>
      </c>
      <c r="BK150" s="186">
        <f>ROUND(I150*H150,2)</f>
        <v>0</v>
      </c>
      <c r="BL150" s="15" t="s">
        <v>130</v>
      </c>
      <c r="BM150" s="185" t="s">
        <v>214</v>
      </c>
    </row>
    <row r="151" s="2" customFormat="1" ht="24.15" customHeight="1">
      <c r="A151" s="34"/>
      <c r="B151" s="172"/>
      <c r="C151" s="173" t="s">
        <v>215</v>
      </c>
      <c r="D151" s="173" t="s">
        <v>115</v>
      </c>
      <c r="E151" s="174" t="s">
        <v>216</v>
      </c>
      <c r="F151" s="175" t="s">
        <v>217</v>
      </c>
      <c r="G151" s="176" t="s">
        <v>154</v>
      </c>
      <c r="H151" s="177">
        <v>1</v>
      </c>
      <c r="I151" s="178"/>
      <c r="J151" s="179">
        <f>ROUND(I151*H151,2)</f>
        <v>0</v>
      </c>
      <c r="K151" s="180"/>
      <c r="L151" s="35"/>
      <c r="M151" s="181" t="s">
        <v>1</v>
      </c>
      <c r="N151" s="182" t="s">
        <v>39</v>
      </c>
      <c r="O151" s="78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5" t="s">
        <v>130</v>
      </c>
      <c r="AT151" s="185" t="s">
        <v>115</v>
      </c>
      <c r="AU151" s="185" t="s">
        <v>120</v>
      </c>
      <c r="AY151" s="15" t="s">
        <v>112</v>
      </c>
      <c r="BE151" s="186">
        <f>IF(N151="základná",J151,0)</f>
        <v>0</v>
      </c>
      <c r="BF151" s="186">
        <f>IF(N151="znížená",J151,0)</f>
        <v>0</v>
      </c>
      <c r="BG151" s="186">
        <f>IF(N151="zákl. prenesená",J151,0)</f>
        <v>0</v>
      </c>
      <c r="BH151" s="186">
        <f>IF(N151="zníž. prenesená",J151,0)</f>
        <v>0</v>
      </c>
      <c r="BI151" s="186">
        <f>IF(N151="nulová",J151,0)</f>
        <v>0</v>
      </c>
      <c r="BJ151" s="15" t="s">
        <v>120</v>
      </c>
      <c r="BK151" s="186">
        <f>ROUND(I151*H151,2)</f>
        <v>0</v>
      </c>
      <c r="BL151" s="15" t="s">
        <v>130</v>
      </c>
      <c r="BM151" s="185" t="s">
        <v>218</v>
      </c>
    </row>
    <row r="152" s="2" customFormat="1" ht="33" customHeight="1">
      <c r="A152" s="34"/>
      <c r="B152" s="172"/>
      <c r="C152" s="187" t="s">
        <v>219</v>
      </c>
      <c r="D152" s="187" t="s">
        <v>122</v>
      </c>
      <c r="E152" s="188" t="s">
        <v>220</v>
      </c>
      <c r="F152" s="189" t="s">
        <v>221</v>
      </c>
      <c r="G152" s="190" t="s">
        <v>154</v>
      </c>
      <c r="H152" s="191">
        <v>1</v>
      </c>
      <c r="I152" s="192"/>
      <c r="J152" s="193">
        <f>ROUND(I152*H152,2)</f>
        <v>0</v>
      </c>
      <c r="K152" s="194"/>
      <c r="L152" s="195"/>
      <c r="M152" s="196" t="s">
        <v>1</v>
      </c>
      <c r="N152" s="197" t="s">
        <v>39</v>
      </c>
      <c r="O152" s="78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5" t="s">
        <v>142</v>
      </c>
      <c r="AT152" s="185" t="s">
        <v>122</v>
      </c>
      <c r="AU152" s="185" t="s">
        <v>120</v>
      </c>
      <c r="AY152" s="15" t="s">
        <v>112</v>
      </c>
      <c r="BE152" s="186">
        <f>IF(N152="základná",J152,0)</f>
        <v>0</v>
      </c>
      <c r="BF152" s="186">
        <f>IF(N152="znížená",J152,0)</f>
        <v>0</v>
      </c>
      <c r="BG152" s="186">
        <f>IF(N152="zákl. prenesená",J152,0)</f>
        <v>0</v>
      </c>
      <c r="BH152" s="186">
        <f>IF(N152="zníž. prenesená",J152,0)</f>
        <v>0</v>
      </c>
      <c r="BI152" s="186">
        <f>IF(N152="nulová",J152,0)</f>
        <v>0</v>
      </c>
      <c r="BJ152" s="15" t="s">
        <v>120</v>
      </c>
      <c r="BK152" s="186">
        <f>ROUND(I152*H152,2)</f>
        <v>0</v>
      </c>
      <c r="BL152" s="15" t="s">
        <v>130</v>
      </c>
      <c r="BM152" s="185" t="s">
        <v>222</v>
      </c>
    </row>
    <row r="153" s="2" customFormat="1" ht="16.5" customHeight="1">
      <c r="A153" s="34"/>
      <c r="B153" s="172"/>
      <c r="C153" s="173" t="s">
        <v>223</v>
      </c>
      <c r="D153" s="173" t="s">
        <v>115</v>
      </c>
      <c r="E153" s="174" t="s">
        <v>224</v>
      </c>
      <c r="F153" s="175" t="s">
        <v>225</v>
      </c>
      <c r="G153" s="176" t="s">
        <v>154</v>
      </c>
      <c r="H153" s="177">
        <v>1</v>
      </c>
      <c r="I153" s="178"/>
      <c r="J153" s="179">
        <f>ROUND(I153*H153,2)</f>
        <v>0</v>
      </c>
      <c r="K153" s="180"/>
      <c r="L153" s="35"/>
      <c r="M153" s="181" t="s">
        <v>1</v>
      </c>
      <c r="N153" s="182" t="s">
        <v>39</v>
      </c>
      <c r="O153" s="78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5" t="s">
        <v>130</v>
      </c>
      <c r="AT153" s="185" t="s">
        <v>115</v>
      </c>
      <c r="AU153" s="185" t="s">
        <v>120</v>
      </c>
      <c r="AY153" s="15" t="s">
        <v>112</v>
      </c>
      <c r="BE153" s="186">
        <f>IF(N153="základná",J153,0)</f>
        <v>0</v>
      </c>
      <c r="BF153" s="186">
        <f>IF(N153="znížená",J153,0)</f>
        <v>0</v>
      </c>
      <c r="BG153" s="186">
        <f>IF(N153="zákl. prenesená",J153,0)</f>
        <v>0</v>
      </c>
      <c r="BH153" s="186">
        <f>IF(N153="zníž. prenesená",J153,0)</f>
        <v>0</v>
      </c>
      <c r="BI153" s="186">
        <f>IF(N153="nulová",J153,0)</f>
        <v>0</v>
      </c>
      <c r="BJ153" s="15" t="s">
        <v>120</v>
      </c>
      <c r="BK153" s="186">
        <f>ROUND(I153*H153,2)</f>
        <v>0</v>
      </c>
      <c r="BL153" s="15" t="s">
        <v>130</v>
      </c>
      <c r="BM153" s="185" t="s">
        <v>226</v>
      </c>
    </row>
    <row r="154" s="2" customFormat="1" ht="16.5" customHeight="1">
      <c r="A154" s="34"/>
      <c r="B154" s="172"/>
      <c r="C154" s="173" t="s">
        <v>227</v>
      </c>
      <c r="D154" s="173" t="s">
        <v>115</v>
      </c>
      <c r="E154" s="174" t="s">
        <v>228</v>
      </c>
      <c r="F154" s="175" t="s">
        <v>229</v>
      </c>
      <c r="G154" s="176" t="s">
        <v>154</v>
      </c>
      <c r="H154" s="177">
        <v>1</v>
      </c>
      <c r="I154" s="178"/>
      <c r="J154" s="179">
        <f>ROUND(I154*H154,2)</f>
        <v>0</v>
      </c>
      <c r="K154" s="180"/>
      <c r="L154" s="35"/>
      <c r="M154" s="181" t="s">
        <v>1</v>
      </c>
      <c r="N154" s="182" t="s">
        <v>39</v>
      </c>
      <c r="O154" s="78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5" t="s">
        <v>130</v>
      </c>
      <c r="AT154" s="185" t="s">
        <v>115</v>
      </c>
      <c r="AU154" s="185" t="s">
        <v>120</v>
      </c>
      <c r="AY154" s="15" t="s">
        <v>112</v>
      </c>
      <c r="BE154" s="186">
        <f>IF(N154="základná",J154,0)</f>
        <v>0</v>
      </c>
      <c r="BF154" s="186">
        <f>IF(N154="znížená",J154,0)</f>
        <v>0</v>
      </c>
      <c r="BG154" s="186">
        <f>IF(N154="zákl. prenesená",J154,0)</f>
        <v>0</v>
      </c>
      <c r="BH154" s="186">
        <f>IF(N154="zníž. prenesená",J154,0)</f>
        <v>0</v>
      </c>
      <c r="BI154" s="186">
        <f>IF(N154="nulová",J154,0)</f>
        <v>0</v>
      </c>
      <c r="BJ154" s="15" t="s">
        <v>120</v>
      </c>
      <c r="BK154" s="186">
        <f>ROUND(I154*H154,2)</f>
        <v>0</v>
      </c>
      <c r="BL154" s="15" t="s">
        <v>130</v>
      </c>
      <c r="BM154" s="185" t="s">
        <v>230</v>
      </c>
    </row>
    <row r="155" s="2" customFormat="1" ht="33" customHeight="1">
      <c r="A155" s="34"/>
      <c r="B155" s="172"/>
      <c r="C155" s="187" t="s">
        <v>231</v>
      </c>
      <c r="D155" s="187" t="s">
        <v>122</v>
      </c>
      <c r="E155" s="188" t="s">
        <v>232</v>
      </c>
      <c r="F155" s="189" t="s">
        <v>233</v>
      </c>
      <c r="G155" s="190" t="s">
        <v>154</v>
      </c>
      <c r="H155" s="191">
        <v>1</v>
      </c>
      <c r="I155" s="192"/>
      <c r="J155" s="193">
        <f>ROUND(I155*H155,2)</f>
        <v>0</v>
      </c>
      <c r="K155" s="194"/>
      <c r="L155" s="195"/>
      <c r="M155" s="196" t="s">
        <v>1</v>
      </c>
      <c r="N155" s="197" t="s">
        <v>39</v>
      </c>
      <c r="O155" s="78"/>
      <c r="P155" s="183">
        <f>O155*H155</f>
        <v>0</v>
      </c>
      <c r="Q155" s="183">
        <v>0.034000000000000002</v>
      </c>
      <c r="R155" s="183">
        <f>Q155*H155</f>
        <v>0.034000000000000002</v>
      </c>
      <c r="S155" s="183">
        <v>0</v>
      </c>
      <c r="T155" s="18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5" t="s">
        <v>142</v>
      </c>
      <c r="AT155" s="185" t="s">
        <v>122</v>
      </c>
      <c r="AU155" s="185" t="s">
        <v>120</v>
      </c>
      <c r="AY155" s="15" t="s">
        <v>112</v>
      </c>
      <c r="BE155" s="186">
        <f>IF(N155="základná",J155,0)</f>
        <v>0</v>
      </c>
      <c r="BF155" s="186">
        <f>IF(N155="znížená",J155,0)</f>
        <v>0</v>
      </c>
      <c r="BG155" s="186">
        <f>IF(N155="zákl. prenesená",J155,0)</f>
        <v>0</v>
      </c>
      <c r="BH155" s="186">
        <f>IF(N155="zníž. prenesená",J155,0)</f>
        <v>0</v>
      </c>
      <c r="BI155" s="186">
        <f>IF(N155="nulová",J155,0)</f>
        <v>0</v>
      </c>
      <c r="BJ155" s="15" t="s">
        <v>120</v>
      </c>
      <c r="BK155" s="186">
        <f>ROUND(I155*H155,2)</f>
        <v>0</v>
      </c>
      <c r="BL155" s="15" t="s">
        <v>130</v>
      </c>
      <c r="BM155" s="185" t="s">
        <v>234</v>
      </c>
    </row>
    <row r="156" s="2" customFormat="1" ht="16.5" customHeight="1">
      <c r="A156" s="34"/>
      <c r="B156" s="172"/>
      <c r="C156" s="173" t="s">
        <v>235</v>
      </c>
      <c r="D156" s="173" t="s">
        <v>115</v>
      </c>
      <c r="E156" s="174" t="s">
        <v>236</v>
      </c>
      <c r="F156" s="175" t="s">
        <v>237</v>
      </c>
      <c r="G156" s="176" t="s">
        <v>154</v>
      </c>
      <c r="H156" s="177">
        <v>1</v>
      </c>
      <c r="I156" s="178"/>
      <c r="J156" s="179">
        <f>ROUND(I156*H156,2)</f>
        <v>0</v>
      </c>
      <c r="K156" s="180"/>
      <c r="L156" s="35"/>
      <c r="M156" s="181" t="s">
        <v>1</v>
      </c>
      <c r="N156" s="182" t="s">
        <v>39</v>
      </c>
      <c r="O156" s="78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5" t="s">
        <v>130</v>
      </c>
      <c r="AT156" s="185" t="s">
        <v>115</v>
      </c>
      <c r="AU156" s="185" t="s">
        <v>120</v>
      </c>
      <c r="AY156" s="15" t="s">
        <v>112</v>
      </c>
      <c r="BE156" s="186">
        <f>IF(N156="základná",J156,0)</f>
        <v>0</v>
      </c>
      <c r="BF156" s="186">
        <f>IF(N156="znížená",J156,0)</f>
        <v>0</v>
      </c>
      <c r="BG156" s="186">
        <f>IF(N156="zákl. prenesená",J156,0)</f>
        <v>0</v>
      </c>
      <c r="BH156" s="186">
        <f>IF(N156="zníž. prenesená",J156,0)</f>
        <v>0</v>
      </c>
      <c r="BI156" s="186">
        <f>IF(N156="nulová",J156,0)</f>
        <v>0</v>
      </c>
      <c r="BJ156" s="15" t="s">
        <v>120</v>
      </c>
      <c r="BK156" s="186">
        <f>ROUND(I156*H156,2)</f>
        <v>0</v>
      </c>
      <c r="BL156" s="15" t="s">
        <v>130</v>
      </c>
      <c r="BM156" s="185" t="s">
        <v>238</v>
      </c>
    </row>
    <row r="157" s="2" customFormat="1" ht="24.15" customHeight="1">
      <c r="A157" s="34"/>
      <c r="B157" s="172"/>
      <c r="C157" s="187" t="s">
        <v>239</v>
      </c>
      <c r="D157" s="187" t="s">
        <v>122</v>
      </c>
      <c r="E157" s="188" t="s">
        <v>240</v>
      </c>
      <c r="F157" s="189" t="s">
        <v>241</v>
      </c>
      <c r="G157" s="190" t="s">
        <v>154</v>
      </c>
      <c r="H157" s="191">
        <v>1</v>
      </c>
      <c r="I157" s="192"/>
      <c r="J157" s="193">
        <f>ROUND(I157*H157,2)</f>
        <v>0</v>
      </c>
      <c r="K157" s="194"/>
      <c r="L157" s="195"/>
      <c r="M157" s="196" t="s">
        <v>1</v>
      </c>
      <c r="N157" s="197" t="s">
        <v>39</v>
      </c>
      <c r="O157" s="78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5" t="s">
        <v>142</v>
      </c>
      <c r="AT157" s="185" t="s">
        <v>122</v>
      </c>
      <c r="AU157" s="185" t="s">
        <v>120</v>
      </c>
      <c r="AY157" s="15" t="s">
        <v>112</v>
      </c>
      <c r="BE157" s="186">
        <f>IF(N157="základná",J157,0)</f>
        <v>0</v>
      </c>
      <c r="BF157" s="186">
        <f>IF(N157="znížená",J157,0)</f>
        <v>0</v>
      </c>
      <c r="BG157" s="186">
        <f>IF(N157="zákl. prenesená",J157,0)</f>
        <v>0</v>
      </c>
      <c r="BH157" s="186">
        <f>IF(N157="zníž. prenesená",J157,0)</f>
        <v>0</v>
      </c>
      <c r="BI157" s="186">
        <f>IF(N157="nulová",J157,0)</f>
        <v>0</v>
      </c>
      <c r="BJ157" s="15" t="s">
        <v>120</v>
      </c>
      <c r="BK157" s="186">
        <f>ROUND(I157*H157,2)</f>
        <v>0</v>
      </c>
      <c r="BL157" s="15" t="s">
        <v>130</v>
      </c>
      <c r="BM157" s="185" t="s">
        <v>242</v>
      </c>
    </row>
    <row r="158" s="2" customFormat="1" ht="16.5" customHeight="1">
      <c r="A158" s="34"/>
      <c r="B158" s="172"/>
      <c r="C158" s="173" t="s">
        <v>243</v>
      </c>
      <c r="D158" s="173" t="s">
        <v>115</v>
      </c>
      <c r="E158" s="174" t="s">
        <v>244</v>
      </c>
      <c r="F158" s="175" t="s">
        <v>245</v>
      </c>
      <c r="G158" s="176" t="s">
        <v>154</v>
      </c>
      <c r="H158" s="177">
        <v>1</v>
      </c>
      <c r="I158" s="178"/>
      <c r="J158" s="179">
        <f>ROUND(I158*H158,2)</f>
        <v>0</v>
      </c>
      <c r="K158" s="180"/>
      <c r="L158" s="35"/>
      <c r="M158" s="181" t="s">
        <v>1</v>
      </c>
      <c r="N158" s="182" t="s">
        <v>39</v>
      </c>
      <c r="O158" s="78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5" t="s">
        <v>130</v>
      </c>
      <c r="AT158" s="185" t="s">
        <v>115</v>
      </c>
      <c r="AU158" s="185" t="s">
        <v>120</v>
      </c>
      <c r="AY158" s="15" t="s">
        <v>112</v>
      </c>
      <c r="BE158" s="186">
        <f>IF(N158="základná",J158,0)</f>
        <v>0</v>
      </c>
      <c r="BF158" s="186">
        <f>IF(N158="znížená",J158,0)</f>
        <v>0</v>
      </c>
      <c r="BG158" s="186">
        <f>IF(N158="zákl. prenesená",J158,0)</f>
        <v>0</v>
      </c>
      <c r="BH158" s="186">
        <f>IF(N158="zníž. prenesená",J158,0)</f>
        <v>0</v>
      </c>
      <c r="BI158" s="186">
        <f>IF(N158="nulová",J158,0)</f>
        <v>0</v>
      </c>
      <c r="BJ158" s="15" t="s">
        <v>120</v>
      </c>
      <c r="BK158" s="186">
        <f>ROUND(I158*H158,2)</f>
        <v>0</v>
      </c>
      <c r="BL158" s="15" t="s">
        <v>130</v>
      </c>
      <c r="BM158" s="185" t="s">
        <v>246</v>
      </c>
    </row>
    <row r="159" s="2" customFormat="1" ht="21.75" customHeight="1">
      <c r="A159" s="34"/>
      <c r="B159" s="172"/>
      <c r="C159" s="187" t="s">
        <v>247</v>
      </c>
      <c r="D159" s="187" t="s">
        <v>122</v>
      </c>
      <c r="E159" s="188" t="s">
        <v>248</v>
      </c>
      <c r="F159" s="189" t="s">
        <v>249</v>
      </c>
      <c r="G159" s="190" t="s">
        <v>154</v>
      </c>
      <c r="H159" s="191">
        <v>1</v>
      </c>
      <c r="I159" s="192"/>
      <c r="J159" s="193">
        <f>ROUND(I159*H159,2)</f>
        <v>0</v>
      </c>
      <c r="K159" s="194"/>
      <c r="L159" s="195"/>
      <c r="M159" s="196" t="s">
        <v>1</v>
      </c>
      <c r="N159" s="197" t="s">
        <v>39</v>
      </c>
      <c r="O159" s="78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5" t="s">
        <v>142</v>
      </c>
      <c r="AT159" s="185" t="s">
        <v>122</v>
      </c>
      <c r="AU159" s="185" t="s">
        <v>120</v>
      </c>
      <c r="AY159" s="15" t="s">
        <v>112</v>
      </c>
      <c r="BE159" s="186">
        <f>IF(N159="základná",J159,0)</f>
        <v>0</v>
      </c>
      <c r="BF159" s="186">
        <f>IF(N159="znížená",J159,0)</f>
        <v>0</v>
      </c>
      <c r="BG159" s="186">
        <f>IF(N159="zákl. prenesená",J159,0)</f>
        <v>0</v>
      </c>
      <c r="BH159" s="186">
        <f>IF(N159="zníž. prenesená",J159,0)</f>
        <v>0</v>
      </c>
      <c r="BI159" s="186">
        <f>IF(N159="nulová",J159,0)</f>
        <v>0</v>
      </c>
      <c r="BJ159" s="15" t="s">
        <v>120</v>
      </c>
      <c r="BK159" s="186">
        <f>ROUND(I159*H159,2)</f>
        <v>0</v>
      </c>
      <c r="BL159" s="15" t="s">
        <v>130</v>
      </c>
      <c r="BM159" s="185" t="s">
        <v>250</v>
      </c>
    </row>
    <row r="160" s="2" customFormat="1" ht="16.5" customHeight="1">
      <c r="A160" s="34"/>
      <c r="B160" s="172"/>
      <c r="C160" s="173" t="s">
        <v>251</v>
      </c>
      <c r="D160" s="173" t="s">
        <v>115</v>
      </c>
      <c r="E160" s="174" t="s">
        <v>252</v>
      </c>
      <c r="F160" s="175" t="s">
        <v>253</v>
      </c>
      <c r="G160" s="176" t="s">
        <v>154</v>
      </c>
      <c r="H160" s="177">
        <v>1</v>
      </c>
      <c r="I160" s="178"/>
      <c r="J160" s="179">
        <f>ROUND(I160*H160,2)</f>
        <v>0</v>
      </c>
      <c r="K160" s="180"/>
      <c r="L160" s="35"/>
      <c r="M160" s="181" t="s">
        <v>1</v>
      </c>
      <c r="N160" s="182" t="s">
        <v>39</v>
      </c>
      <c r="O160" s="78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5" t="s">
        <v>130</v>
      </c>
      <c r="AT160" s="185" t="s">
        <v>115</v>
      </c>
      <c r="AU160" s="185" t="s">
        <v>120</v>
      </c>
      <c r="AY160" s="15" t="s">
        <v>112</v>
      </c>
      <c r="BE160" s="186">
        <f>IF(N160="základná",J160,0)</f>
        <v>0</v>
      </c>
      <c r="BF160" s="186">
        <f>IF(N160="znížená",J160,0)</f>
        <v>0</v>
      </c>
      <c r="BG160" s="186">
        <f>IF(N160="zákl. prenesená",J160,0)</f>
        <v>0</v>
      </c>
      <c r="BH160" s="186">
        <f>IF(N160="zníž. prenesená",J160,0)</f>
        <v>0</v>
      </c>
      <c r="BI160" s="186">
        <f>IF(N160="nulová",J160,0)</f>
        <v>0</v>
      </c>
      <c r="BJ160" s="15" t="s">
        <v>120</v>
      </c>
      <c r="BK160" s="186">
        <f>ROUND(I160*H160,2)</f>
        <v>0</v>
      </c>
      <c r="BL160" s="15" t="s">
        <v>130</v>
      </c>
      <c r="BM160" s="185" t="s">
        <v>254</v>
      </c>
    </row>
    <row r="161" s="2" customFormat="1" ht="21.75" customHeight="1">
      <c r="A161" s="34"/>
      <c r="B161" s="172"/>
      <c r="C161" s="187" t="s">
        <v>255</v>
      </c>
      <c r="D161" s="187" t="s">
        <v>122</v>
      </c>
      <c r="E161" s="188" t="s">
        <v>256</v>
      </c>
      <c r="F161" s="189" t="s">
        <v>257</v>
      </c>
      <c r="G161" s="190" t="s">
        <v>154</v>
      </c>
      <c r="H161" s="191">
        <v>1</v>
      </c>
      <c r="I161" s="192"/>
      <c r="J161" s="193">
        <f>ROUND(I161*H161,2)</f>
        <v>0</v>
      </c>
      <c r="K161" s="194"/>
      <c r="L161" s="195"/>
      <c r="M161" s="196" t="s">
        <v>1</v>
      </c>
      <c r="N161" s="197" t="s">
        <v>39</v>
      </c>
      <c r="O161" s="78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5" t="s">
        <v>142</v>
      </c>
      <c r="AT161" s="185" t="s">
        <v>122</v>
      </c>
      <c r="AU161" s="185" t="s">
        <v>120</v>
      </c>
      <c r="AY161" s="15" t="s">
        <v>112</v>
      </c>
      <c r="BE161" s="186">
        <f>IF(N161="základná",J161,0)</f>
        <v>0</v>
      </c>
      <c r="BF161" s="186">
        <f>IF(N161="znížená",J161,0)</f>
        <v>0</v>
      </c>
      <c r="BG161" s="186">
        <f>IF(N161="zákl. prenesená",J161,0)</f>
        <v>0</v>
      </c>
      <c r="BH161" s="186">
        <f>IF(N161="zníž. prenesená",J161,0)</f>
        <v>0</v>
      </c>
      <c r="BI161" s="186">
        <f>IF(N161="nulová",J161,0)</f>
        <v>0</v>
      </c>
      <c r="BJ161" s="15" t="s">
        <v>120</v>
      </c>
      <c r="BK161" s="186">
        <f>ROUND(I161*H161,2)</f>
        <v>0</v>
      </c>
      <c r="BL161" s="15" t="s">
        <v>130</v>
      </c>
      <c r="BM161" s="185" t="s">
        <v>258</v>
      </c>
    </row>
    <row r="162" s="2" customFormat="1" ht="24.15" customHeight="1">
      <c r="A162" s="34"/>
      <c r="B162" s="172"/>
      <c r="C162" s="173" t="s">
        <v>259</v>
      </c>
      <c r="D162" s="173" t="s">
        <v>115</v>
      </c>
      <c r="E162" s="174" t="s">
        <v>260</v>
      </c>
      <c r="F162" s="175" t="s">
        <v>261</v>
      </c>
      <c r="G162" s="176" t="s">
        <v>154</v>
      </c>
      <c r="H162" s="177">
        <v>2</v>
      </c>
      <c r="I162" s="178"/>
      <c r="J162" s="179">
        <f>ROUND(I162*H162,2)</f>
        <v>0</v>
      </c>
      <c r="K162" s="180"/>
      <c r="L162" s="35"/>
      <c r="M162" s="181" t="s">
        <v>1</v>
      </c>
      <c r="N162" s="182" t="s">
        <v>39</v>
      </c>
      <c r="O162" s="78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5" t="s">
        <v>130</v>
      </c>
      <c r="AT162" s="185" t="s">
        <v>115</v>
      </c>
      <c r="AU162" s="185" t="s">
        <v>120</v>
      </c>
      <c r="AY162" s="15" t="s">
        <v>112</v>
      </c>
      <c r="BE162" s="186">
        <f>IF(N162="základná",J162,0)</f>
        <v>0</v>
      </c>
      <c r="BF162" s="186">
        <f>IF(N162="znížená",J162,0)</f>
        <v>0</v>
      </c>
      <c r="BG162" s="186">
        <f>IF(N162="zákl. prenesená",J162,0)</f>
        <v>0</v>
      </c>
      <c r="BH162" s="186">
        <f>IF(N162="zníž. prenesená",J162,0)</f>
        <v>0</v>
      </c>
      <c r="BI162" s="186">
        <f>IF(N162="nulová",J162,0)</f>
        <v>0</v>
      </c>
      <c r="BJ162" s="15" t="s">
        <v>120</v>
      </c>
      <c r="BK162" s="186">
        <f>ROUND(I162*H162,2)</f>
        <v>0</v>
      </c>
      <c r="BL162" s="15" t="s">
        <v>130</v>
      </c>
      <c r="BM162" s="185" t="s">
        <v>262</v>
      </c>
    </row>
    <row r="163" s="2" customFormat="1" ht="24.15" customHeight="1">
      <c r="A163" s="34"/>
      <c r="B163" s="172"/>
      <c r="C163" s="187" t="s">
        <v>263</v>
      </c>
      <c r="D163" s="187" t="s">
        <v>122</v>
      </c>
      <c r="E163" s="188" t="s">
        <v>264</v>
      </c>
      <c r="F163" s="189" t="s">
        <v>265</v>
      </c>
      <c r="G163" s="190" t="s">
        <v>154</v>
      </c>
      <c r="H163" s="191">
        <v>2</v>
      </c>
      <c r="I163" s="192"/>
      <c r="J163" s="193">
        <f>ROUND(I163*H163,2)</f>
        <v>0</v>
      </c>
      <c r="K163" s="194"/>
      <c r="L163" s="195"/>
      <c r="M163" s="196" t="s">
        <v>1</v>
      </c>
      <c r="N163" s="197" t="s">
        <v>39</v>
      </c>
      <c r="O163" s="78"/>
      <c r="P163" s="183">
        <f>O163*H163</f>
        <v>0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5" t="s">
        <v>142</v>
      </c>
      <c r="AT163" s="185" t="s">
        <v>122</v>
      </c>
      <c r="AU163" s="185" t="s">
        <v>120</v>
      </c>
      <c r="AY163" s="15" t="s">
        <v>112</v>
      </c>
      <c r="BE163" s="186">
        <f>IF(N163="základná",J163,0)</f>
        <v>0</v>
      </c>
      <c r="BF163" s="186">
        <f>IF(N163="znížená",J163,0)</f>
        <v>0</v>
      </c>
      <c r="BG163" s="186">
        <f>IF(N163="zákl. prenesená",J163,0)</f>
        <v>0</v>
      </c>
      <c r="BH163" s="186">
        <f>IF(N163="zníž. prenesená",J163,0)</f>
        <v>0</v>
      </c>
      <c r="BI163" s="186">
        <f>IF(N163="nulová",J163,0)</f>
        <v>0</v>
      </c>
      <c r="BJ163" s="15" t="s">
        <v>120</v>
      </c>
      <c r="BK163" s="186">
        <f>ROUND(I163*H163,2)</f>
        <v>0</v>
      </c>
      <c r="BL163" s="15" t="s">
        <v>130</v>
      </c>
      <c r="BM163" s="185" t="s">
        <v>266</v>
      </c>
    </row>
    <row r="164" s="2" customFormat="1" ht="16.5" customHeight="1">
      <c r="A164" s="34"/>
      <c r="B164" s="172"/>
      <c r="C164" s="173" t="s">
        <v>267</v>
      </c>
      <c r="D164" s="173" t="s">
        <v>115</v>
      </c>
      <c r="E164" s="174" t="s">
        <v>268</v>
      </c>
      <c r="F164" s="175" t="s">
        <v>269</v>
      </c>
      <c r="G164" s="176" t="s">
        <v>154</v>
      </c>
      <c r="H164" s="177">
        <v>200</v>
      </c>
      <c r="I164" s="178"/>
      <c r="J164" s="179">
        <f>ROUND(I164*H164,2)</f>
        <v>0</v>
      </c>
      <c r="K164" s="180"/>
      <c r="L164" s="35"/>
      <c r="M164" s="181" t="s">
        <v>1</v>
      </c>
      <c r="N164" s="182" t="s">
        <v>39</v>
      </c>
      <c r="O164" s="78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5" t="s">
        <v>119</v>
      </c>
      <c r="AT164" s="185" t="s">
        <v>115</v>
      </c>
      <c r="AU164" s="185" t="s">
        <v>120</v>
      </c>
      <c r="AY164" s="15" t="s">
        <v>112</v>
      </c>
      <c r="BE164" s="186">
        <f>IF(N164="základná",J164,0)</f>
        <v>0</v>
      </c>
      <c r="BF164" s="186">
        <f>IF(N164="znížená",J164,0)</f>
        <v>0</v>
      </c>
      <c r="BG164" s="186">
        <f>IF(N164="zákl. prenesená",J164,0)</f>
        <v>0</v>
      </c>
      <c r="BH164" s="186">
        <f>IF(N164="zníž. prenesená",J164,0)</f>
        <v>0</v>
      </c>
      <c r="BI164" s="186">
        <f>IF(N164="nulová",J164,0)</f>
        <v>0</v>
      </c>
      <c r="BJ164" s="15" t="s">
        <v>120</v>
      </c>
      <c r="BK164" s="186">
        <f>ROUND(I164*H164,2)</f>
        <v>0</v>
      </c>
      <c r="BL164" s="15" t="s">
        <v>119</v>
      </c>
      <c r="BM164" s="185" t="s">
        <v>270</v>
      </c>
    </row>
    <row r="165" s="2" customFormat="1" ht="16.5" customHeight="1">
      <c r="A165" s="34"/>
      <c r="B165" s="172"/>
      <c r="C165" s="187" t="s">
        <v>271</v>
      </c>
      <c r="D165" s="187" t="s">
        <v>122</v>
      </c>
      <c r="E165" s="188" t="s">
        <v>272</v>
      </c>
      <c r="F165" s="189" t="s">
        <v>273</v>
      </c>
      <c r="G165" s="190" t="s">
        <v>274</v>
      </c>
      <c r="H165" s="191">
        <v>2</v>
      </c>
      <c r="I165" s="192"/>
      <c r="J165" s="193">
        <f>ROUND(I165*H165,2)</f>
        <v>0</v>
      </c>
      <c r="K165" s="194"/>
      <c r="L165" s="195"/>
      <c r="M165" s="196" t="s">
        <v>1</v>
      </c>
      <c r="N165" s="197" t="s">
        <v>39</v>
      </c>
      <c r="O165" s="78"/>
      <c r="P165" s="183">
        <f>O165*H165</f>
        <v>0</v>
      </c>
      <c r="Q165" s="183">
        <v>1.0000000000000001E-05</v>
      </c>
      <c r="R165" s="183">
        <f>Q165*H165</f>
        <v>2.0000000000000002E-05</v>
      </c>
      <c r="S165" s="183">
        <v>0</v>
      </c>
      <c r="T165" s="18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5" t="s">
        <v>151</v>
      </c>
      <c r="AT165" s="185" t="s">
        <v>122</v>
      </c>
      <c r="AU165" s="185" t="s">
        <v>120</v>
      </c>
      <c r="AY165" s="15" t="s">
        <v>112</v>
      </c>
      <c r="BE165" s="186">
        <f>IF(N165="základná",J165,0)</f>
        <v>0</v>
      </c>
      <c r="BF165" s="186">
        <f>IF(N165="znížená",J165,0)</f>
        <v>0</v>
      </c>
      <c r="BG165" s="186">
        <f>IF(N165="zákl. prenesená",J165,0)</f>
        <v>0</v>
      </c>
      <c r="BH165" s="186">
        <f>IF(N165="zníž. prenesená",J165,0)</f>
        <v>0</v>
      </c>
      <c r="BI165" s="186">
        <f>IF(N165="nulová",J165,0)</f>
        <v>0</v>
      </c>
      <c r="BJ165" s="15" t="s">
        <v>120</v>
      </c>
      <c r="BK165" s="186">
        <f>ROUND(I165*H165,2)</f>
        <v>0</v>
      </c>
      <c r="BL165" s="15" t="s">
        <v>119</v>
      </c>
      <c r="BM165" s="185" t="s">
        <v>275</v>
      </c>
    </row>
    <row r="166" s="2" customFormat="1" ht="16.5" customHeight="1">
      <c r="A166" s="34"/>
      <c r="B166" s="172"/>
      <c r="C166" s="173" t="s">
        <v>276</v>
      </c>
      <c r="D166" s="173" t="s">
        <v>115</v>
      </c>
      <c r="E166" s="174" t="s">
        <v>277</v>
      </c>
      <c r="F166" s="175" t="s">
        <v>278</v>
      </c>
      <c r="G166" s="176" t="s">
        <v>279</v>
      </c>
      <c r="H166" s="177">
        <v>1</v>
      </c>
      <c r="I166" s="178"/>
      <c r="J166" s="179">
        <f>ROUND(I166*H166,2)</f>
        <v>0</v>
      </c>
      <c r="K166" s="180"/>
      <c r="L166" s="35"/>
      <c r="M166" s="181" t="s">
        <v>1</v>
      </c>
      <c r="N166" s="182" t="s">
        <v>39</v>
      </c>
      <c r="O166" s="78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5" t="s">
        <v>130</v>
      </c>
      <c r="AT166" s="185" t="s">
        <v>115</v>
      </c>
      <c r="AU166" s="185" t="s">
        <v>120</v>
      </c>
      <c r="AY166" s="15" t="s">
        <v>112</v>
      </c>
      <c r="BE166" s="186">
        <f>IF(N166="základná",J166,0)</f>
        <v>0</v>
      </c>
      <c r="BF166" s="186">
        <f>IF(N166="znížená",J166,0)</f>
        <v>0</v>
      </c>
      <c r="BG166" s="186">
        <f>IF(N166="zákl. prenesená",J166,0)</f>
        <v>0</v>
      </c>
      <c r="BH166" s="186">
        <f>IF(N166="zníž. prenesená",J166,0)</f>
        <v>0</v>
      </c>
      <c r="BI166" s="186">
        <f>IF(N166="nulová",J166,0)</f>
        <v>0</v>
      </c>
      <c r="BJ166" s="15" t="s">
        <v>120</v>
      </c>
      <c r="BK166" s="186">
        <f>ROUND(I166*H166,2)</f>
        <v>0</v>
      </c>
      <c r="BL166" s="15" t="s">
        <v>130</v>
      </c>
      <c r="BM166" s="185" t="s">
        <v>280</v>
      </c>
    </row>
    <row r="167" s="2" customFormat="1" ht="24.15" customHeight="1">
      <c r="A167" s="34"/>
      <c r="B167" s="172"/>
      <c r="C167" s="173" t="s">
        <v>281</v>
      </c>
      <c r="D167" s="173" t="s">
        <v>115</v>
      </c>
      <c r="E167" s="174" t="s">
        <v>282</v>
      </c>
      <c r="F167" s="175" t="s">
        <v>283</v>
      </c>
      <c r="G167" s="176" t="s">
        <v>279</v>
      </c>
      <c r="H167" s="177">
        <v>22</v>
      </c>
      <c r="I167" s="178"/>
      <c r="J167" s="179">
        <f>ROUND(I167*H167,2)</f>
        <v>0</v>
      </c>
      <c r="K167" s="180"/>
      <c r="L167" s="35"/>
      <c r="M167" s="181" t="s">
        <v>1</v>
      </c>
      <c r="N167" s="182" t="s">
        <v>39</v>
      </c>
      <c r="O167" s="78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5" t="s">
        <v>130</v>
      </c>
      <c r="AT167" s="185" t="s">
        <v>115</v>
      </c>
      <c r="AU167" s="185" t="s">
        <v>120</v>
      </c>
      <c r="AY167" s="15" t="s">
        <v>112</v>
      </c>
      <c r="BE167" s="186">
        <f>IF(N167="základná",J167,0)</f>
        <v>0</v>
      </c>
      <c r="BF167" s="186">
        <f>IF(N167="znížená",J167,0)</f>
        <v>0</v>
      </c>
      <c r="BG167" s="186">
        <f>IF(N167="zákl. prenesená",J167,0)</f>
        <v>0</v>
      </c>
      <c r="BH167" s="186">
        <f>IF(N167="zníž. prenesená",J167,0)</f>
        <v>0</v>
      </c>
      <c r="BI167" s="186">
        <f>IF(N167="nulová",J167,0)</f>
        <v>0</v>
      </c>
      <c r="BJ167" s="15" t="s">
        <v>120</v>
      </c>
      <c r="BK167" s="186">
        <f>ROUND(I167*H167,2)</f>
        <v>0</v>
      </c>
      <c r="BL167" s="15" t="s">
        <v>130</v>
      </c>
      <c r="BM167" s="185" t="s">
        <v>284</v>
      </c>
    </row>
    <row r="168" s="2" customFormat="1" ht="24.15" customHeight="1">
      <c r="A168" s="34"/>
      <c r="B168" s="172"/>
      <c r="C168" s="187" t="s">
        <v>285</v>
      </c>
      <c r="D168" s="187" t="s">
        <v>122</v>
      </c>
      <c r="E168" s="188" t="s">
        <v>286</v>
      </c>
      <c r="F168" s="189" t="s">
        <v>287</v>
      </c>
      <c r="G168" s="190" t="s">
        <v>154</v>
      </c>
      <c r="H168" s="191">
        <v>22</v>
      </c>
      <c r="I168" s="192"/>
      <c r="J168" s="193">
        <f>ROUND(I168*H168,2)</f>
        <v>0</v>
      </c>
      <c r="K168" s="194"/>
      <c r="L168" s="195"/>
      <c r="M168" s="196" t="s">
        <v>1</v>
      </c>
      <c r="N168" s="197" t="s">
        <v>39</v>
      </c>
      <c r="O168" s="78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5" t="s">
        <v>142</v>
      </c>
      <c r="AT168" s="185" t="s">
        <v>122</v>
      </c>
      <c r="AU168" s="185" t="s">
        <v>120</v>
      </c>
      <c r="AY168" s="15" t="s">
        <v>112</v>
      </c>
      <c r="BE168" s="186">
        <f>IF(N168="základná",J168,0)</f>
        <v>0</v>
      </c>
      <c r="BF168" s="186">
        <f>IF(N168="znížená",J168,0)</f>
        <v>0</v>
      </c>
      <c r="BG168" s="186">
        <f>IF(N168="zákl. prenesená",J168,0)</f>
        <v>0</v>
      </c>
      <c r="BH168" s="186">
        <f>IF(N168="zníž. prenesená",J168,0)</f>
        <v>0</v>
      </c>
      <c r="BI168" s="186">
        <f>IF(N168="nulová",J168,0)</f>
        <v>0</v>
      </c>
      <c r="BJ168" s="15" t="s">
        <v>120</v>
      </c>
      <c r="BK168" s="186">
        <f>ROUND(I168*H168,2)</f>
        <v>0</v>
      </c>
      <c r="BL168" s="15" t="s">
        <v>130</v>
      </c>
      <c r="BM168" s="185" t="s">
        <v>288</v>
      </c>
    </row>
    <row r="169" s="2" customFormat="1" ht="16.5" customHeight="1">
      <c r="A169" s="34"/>
      <c r="B169" s="172"/>
      <c r="C169" s="173" t="s">
        <v>289</v>
      </c>
      <c r="D169" s="173" t="s">
        <v>115</v>
      </c>
      <c r="E169" s="174" t="s">
        <v>290</v>
      </c>
      <c r="F169" s="175" t="s">
        <v>291</v>
      </c>
      <c r="G169" s="176" t="s">
        <v>292</v>
      </c>
      <c r="H169" s="177">
        <v>24200</v>
      </c>
      <c r="I169" s="178"/>
      <c r="J169" s="179">
        <f>ROUND(I169*H169,2)</f>
        <v>0</v>
      </c>
      <c r="K169" s="180"/>
      <c r="L169" s="35"/>
      <c r="M169" s="181" t="s">
        <v>1</v>
      </c>
      <c r="N169" s="182" t="s">
        <v>39</v>
      </c>
      <c r="O169" s="78"/>
      <c r="P169" s="183">
        <f>O169*H169</f>
        <v>0</v>
      </c>
      <c r="Q169" s="183">
        <v>0</v>
      </c>
      <c r="R169" s="183">
        <f>Q169*H169</f>
        <v>0</v>
      </c>
      <c r="S169" s="183">
        <v>0</v>
      </c>
      <c r="T169" s="18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5" t="s">
        <v>130</v>
      </c>
      <c r="AT169" s="185" t="s">
        <v>115</v>
      </c>
      <c r="AU169" s="185" t="s">
        <v>120</v>
      </c>
      <c r="AY169" s="15" t="s">
        <v>112</v>
      </c>
      <c r="BE169" s="186">
        <f>IF(N169="základná",J169,0)</f>
        <v>0</v>
      </c>
      <c r="BF169" s="186">
        <f>IF(N169="znížená",J169,0)</f>
        <v>0</v>
      </c>
      <c r="BG169" s="186">
        <f>IF(N169="zákl. prenesená",J169,0)</f>
        <v>0</v>
      </c>
      <c r="BH169" s="186">
        <f>IF(N169="zníž. prenesená",J169,0)</f>
        <v>0</v>
      </c>
      <c r="BI169" s="186">
        <f>IF(N169="nulová",J169,0)</f>
        <v>0</v>
      </c>
      <c r="BJ169" s="15" t="s">
        <v>120</v>
      </c>
      <c r="BK169" s="186">
        <f>ROUND(I169*H169,2)</f>
        <v>0</v>
      </c>
      <c r="BL169" s="15" t="s">
        <v>130</v>
      </c>
      <c r="BM169" s="185" t="s">
        <v>293</v>
      </c>
    </row>
    <row r="170" s="2" customFormat="1" ht="24.15" customHeight="1">
      <c r="A170" s="34"/>
      <c r="B170" s="172"/>
      <c r="C170" s="187" t="s">
        <v>294</v>
      </c>
      <c r="D170" s="187" t="s">
        <v>122</v>
      </c>
      <c r="E170" s="188" t="s">
        <v>295</v>
      </c>
      <c r="F170" s="189" t="s">
        <v>296</v>
      </c>
      <c r="G170" s="190" t="s">
        <v>292</v>
      </c>
      <c r="H170" s="191">
        <v>24200</v>
      </c>
      <c r="I170" s="192"/>
      <c r="J170" s="193">
        <f>ROUND(I170*H170,2)</f>
        <v>0</v>
      </c>
      <c r="K170" s="194"/>
      <c r="L170" s="195"/>
      <c r="M170" s="196" t="s">
        <v>1</v>
      </c>
      <c r="N170" s="197" t="s">
        <v>39</v>
      </c>
      <c r="O170" s="78"/>
      <c r="P170" s="183">
        <f>O170*H170</f>
        <v>0</v>
      </c>
      <c r="Q170" s="183">
        <v>6.9999999999999994E-05</v>
      </c>
      <c r="R170" s="183">
        <f>Q170*H170</f>
        <v>1.694</v>
      </c>
      <c r="S170" s="183">
        <v>0</v>
      </c>
      <c r="T170" s="18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5" t="s">
        <v>134</v>
      </c>
      <c r="AT170" s="185" t="s">
        <v>122</v>
      </c>
      <c r="AU170" s="185" t="s">
        <v>120</v>
      </c>
      <c r="AY170" s="15" t="s">
        <v>112</v>
      </c>
      <c r="BE170" s="186">
        <f>IF(N170="základná",J170,0)</f>
        <v>0</v>
      </c>
      <c r="BF170" s="186">
        <f>IF(N170="znížená",J170,0)</f>
        <v>0</v>
      </c>
      <c r="BG170" s="186">
        <f>IF(N170="zákl. prenesená",J170,0)</f>
        <v>0</v>
      </c>
      <c r="BH170" s="186">
        <f>IF(N170="zníž. prenesená",J170,0)</f>
        <v>0</v>
      </c>
      <c r="BI170" s="186">
        <f>IF(N170="nulová",J170,0)</f>
        <v>0</v>
      </c>
      <c r="BJ170" s="15" t="s">
        <v>120</v>
      </c>
      <c r="BK170" s="186">
        <f>ROUND(I170*H170,2)</f>
        <v>0</v>
      </c>
      <c r="BL170" s="15" t="s">
        <v>134</v>
      </c>
      <c r="BM170" s="185" t="s">
        <v>297</v>
      </c>
    </row>
    <row r="171" s="2" customFormat="1" ht="21.75" customHeight="1">
      <c r="A171" s="34"/>
      <c r="B171" s="172"/>
      <c r="C171" s="173" t="s">
        <v>298</v>
      </c>
      <c r="D171" s="173" t="s">
        <v>115</v>
      </c>
      <c r="E171" s="174" t="s">
        <v>299</v>
      </c>
      <c r="F171" s="175" t="s">
        <v>300</v>
      </c>
      <c r="G171" s="176" t="s">
        <v>129</v>
      </c>
      <c r="H171" s="177">
        <v>30</v>
      </c>
      <c r="I171" s="178"/>
      <c r="J171" s="179">
        <f>ROUND(I171*H171,2)</f>
        <v>0</v>
      </c>
      <c r="K171" s="180"/>
      <c r="L171" s="35"/>
      <c r="M171" s="181" t="s">
        <v>1</v>
      </c>
      <c r="N171" s="182" t="s">
        <v>39</v>
      </c>
      <c r="O171" s="78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5" t="s">
        <v>130</v>
      </c>
      <c r="AT171" s="185" t="s">
        <v>115</v>
      </c>
      <c r="AU171" s="185" t="s">
        <v>120</v>
      </c>
      <c r="AY171" s="15" t="s">
        <v>112</v>
      </c>
      <c r="BE171" s="186">
        <f>IF(N171="základná",J171,0)</f>
        <v>0</v>
      </c>
      <c r="BF171" s="186">
        <f>IF(N171="znížená",J171,0)</f>
        <v>0</v>
      </c>
      <c r="BG171" s="186">
        <f>IF(N171="zákl. prenesená",J171,0)</f>
        <v>0</v>
      </c>
      <c r="BH171" s="186">
        <f>IF(N171="zníž. prenesená",J171,0)</f>
        <v>0</v>
      </c>
      <c r="BI171" s="186">
        <f>IF(N171="nulová",J171,0)</f>
        <v>0</v>
      </c>
      <c r="BJ171" s="15" t="s">
        <v>120</v>
      </c>
      <c r="BK171" s="186">
        <f>ROUND(I171*H171,2)</f>
        <v>0</v>
      </c>
      <c r="BL171" s="15" t="s">
        <v>130</v>
      </c>
      <c r="BM171" s="185" t="s">
        <v>301</v>
      </c>
    </row>
    <row r="172" s="2" customFormat="1" ht="16.5" customHeight="1">
      <c r="A172" s="34"/>
      <c r="B172" s="172"/>
      <c r="C172" s="187" t="s">
        <v>302</v>
      </c>
      <c r="D172" s="187" t="s">
        <v>122</v>
      </c>
      <c r="E172" s="188" t="s">
        <v>303</v>
      </c>
      <c r="F172" s="189" t="s">
        <v>304</v>
      </c>
      <c r="G172" s="190" t="s">
        <v>129</v>
      </c>
      <c r="H172" s="191">
        <v>30</v>
      </c>
      <c r="I172" s="192"/>
      <c r="J172" s="193">
        <f>ROUND(I172*H172,2)</f>
        <v>0</v>
      </c>
      <c r="K172" s="194"/>
      <c r="L172" s="195"/>
      <c r="M172" s="196" t="s">
        <v>1</v>
      </c>
      <c r="N172" s="197" t="s">
        <v>39</v>
      </c>
      <c r="O172" s="78"/>
      <c r="P172" s="183">
        <f>O172*H172</f>
        <v>0</v>
      </c>
      <c r="Q172" s="183">
        <v>0.00019000000000000001</v>
      </c>
      <c r="R172" s="183">
        <f>Q172*H172</f>
        <v>0.0057000000000000002</v>
      </c>
      <c r="S172" s="183">
        <v>0</v>
      </c>
      <c r="T172" s="18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5" t="s">
        <v>134</v>
      </c>
      <c r="AT172" s="185" t="s">
        <v>122</v>
      </c>
      <c r="AU172" s="185" t="s">
        <v>120</v>
      </c>
      <c r="AY172" s="15" t="s">
        <v>112</v>
      </c>
      <c r="BE172" s="186">
        <f>IF(N172="základná",J172,0)</f>
        <v>0</v>
      </c>
      <c r="BF172" s="186">
        <f>IF(N172="znížená",J172,0)</f>
        <v>0</v>
      </c>
      <c r="BG172" s="186">
        <f>IF(N172="zákl. prenesená",J172,0)</f>
        <v>0</v>
      </c>
      <c r="BH172" s="186">
        <f>IF(N172="zníž. prenesená",J172,0)</f>
        <v>0</v>
      </c>
      <c r="BI172" s="186">
        <f>IF(N172="nulová",J172,0)</f>
        <v>0</v>
      </c>
      <c r="BJ172" s="15" t="s">
        <v>120</v>
      </c>
      <c r="BK172" s="186">
        <f>ROUND(I172*H172,2)</f>
        <v>0</v>
      </c>
      <c r="BL172" s="15" t="s">
        <v>134</v>
      </c>
      <c r="BM172" s="185" t="s">
        <v>305</v>
      </c>
    </row>
    <row r="173" s="2" customFormat="1" ht="21.75" customHeight="1">
      <c r="A173" s="34"/>
      <c r="B173" s="172"/>
      <c r="C173" s="173" t="s">
        <v>306</v>
      </c>
      <c r="D173" s="173" t="s">
        <v>115</v>
      </c>
      <c r="E173" s="174" t="s">
        <v>307</v>
      </c>
      <c r="F173" s="175" t="s">
        <v>308</v>
      </c>
      <c r="G173" s="176" t="s">
        <v>129</v>
      </c>
      <c r="H173" s="177">
        <v>150</v>
      </c>
      <c r="I173" s="178"/>
      <c r="J173" s="179">
        <f>ROUND(I173*H173,2)</f>
        <v>0</v>
      </c>
      <c r="K173" s="180"/>
      <c r="L173" s="35"/>
      <c r="M173" s="181" t="s">
        <v>1</v>
      </c>
      <c r="N173" s="182" t="s">
        <v>39</v>
      </c>
      <c r="O173" s="78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5" t="s">
        <v>130</v>
      </c>
      <c r="AT173" s="185" t="s">
        <v>115</v>
      </c>
      <c r="AU173" s="185" t="s">
        <v>120</v>
      </c>
      <c r="AY173" s="15" t="s">
        <v>112</v>
      </c>
      <c r="BE173" s="186">
        <f>IF(N173="základná",J173,0)</f>
        <v>0</v>
      </c>
      <c r="BF173" s="186">
        <f>IF(N173="znížená",J173,0)</f>
        <v>0</v>
      </c>
      <c r="BG173" s="186">
        <f>IF(N173="zákl. prenesená",J173,0)</f>
        <v>0</v>
      </c>
      <c r="BH173" s="186">
        <f>IF(N173="zníž. prenesená",J173,0)</f>
        <v>0</v>
      </c>
      <c r="BI173" s="186">
        <f>IF(N173="nulová",J173,0)</f>
        <v>0</v>
      </c>
      <c r="BJ173" s="15" t="s">
        <v>120</v>
      </c>
      <c r="BK173" s="186">
        <f>ROUND(I173*H173,2)</f>
        <v>0</v>
      </c>
      <c r="BL173" s="15" t="s">
        <v>130</v>
      </c>
      <c r="BM173" s="185" t="s">
        <v>309</v>
      </c>
    </row>
    <row r="174" s="2" customFormat="1" ht="24.15" customHeight="1">
      <c r="A174" s="34"/>
      <c r="B174" s="172"/>
      <c r="C174" s="187" t="s">
        <v>310</v>
      </c>
      <c r="D174" s="187" t="s">
        <v>122</v>
      </c>
      <c r="E174" s="188" t="s">
        <v>311</v>
      </c>
      <c r="F174" s="189" t="s">
        <v>312</v>
      </c>
      <c r="G174" s="190" t="s">
        <v>129</v>
      </c>
      <c r="H174" s="191">
        <v>150</v>
      </c>
      <c r="I174" s="192"/>
      <c r="J174" s="193">
        <f>ROUND(I174*H174,2)</f>
        <v>0</v>
      </c>
      <c r="K174" s="194"/>
      <c r="L174" s="195"/>
      <c r="M174" s="196" t="s">
        <v>1</v>
      </c>
      <c r="N174" s="197" t="s">
        <v>39</v>
      </c>
      <c r="O174" s="78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5" t="s">
        <v>142</v>
      </c>
      <c r="AT174" s="185" t="s">
        <v>122</v>
      </c>
      <c r="AU174" s="185" t="s">
        <v>120</v>
      </c>
      <c r="AY174" s="15" t="s">
        <v>112</v>
      </c>
      <c r="BE174" s="186">
        <f>IF(N174="základná",J174,0)</f>
        <v>0</v>
      </c>
      <c r="BF174" s="186">
        <f>IF(N174="znížená",J174,0)</f>
        <v>0</v>
      </c>
      <c r="BG174" s="186">
        <f>IF(N174="zákl. prenesená",J174,0)</f>
        <v>0</v>
      </c>
      <c r="BH174" s="186">
        <f>IF(N174="zníž. prenesená",J174,0)</f>
        <v>0</v>
      </c>
      <c r="BI174" s="186">
        <f>IF(N174="nulová",J174,0)</f>
        <v>0</v>
      </c>
      <c r="BJ174" s="15" t="s">
        <v>120</v>
      </c>
      <c r="BK174" s="186">
        <f>ROUND(I174*H174,2)</f>
        <v>0</v>
      </c>
      <c r="BL174" s="15" t="s">
        <v>130</v>
      </c>
      <c r="BM174" s="185" t="s">
        <v>313</v>
      </c>
    </row>
    <row r="175" s="2" customFormat="1" ht="21.75" customHeight="1">
      <c r="A175" s="34"/>
      <c r="B175" s="172"/>
      <c r="C175" s="173" t="s">
        <v>314</v>
      </c>
      <c r="D175" s="173" t="s">
        <v>115</v>
      </c>
      <c r="E175" s="174" t="s">
        <v>315</v>
      </c>
      <c r="F175" s="175" t="s">
        <v>316</v>
      </c>
      <c r="G175" s="176" t="s">
        <v>129</v>
      </c>
      <c r="H175" s="177">
        <v>250</v>
      </c>
      <c r="I175" s="178"/>
      <c r="J175" s="179">
        <f>ROUND(I175*H175,2)</f>
        <v>0</v>
      </c>
      <c r="K175" s="180"/>
      <c r="L175" s="35"/>
      <c r="M175" s="181" t="s">
        <v>1</v>
      </c>
      <c r="N175" s="182" t="s">
        <v>39</v>
      </c>
      <c r="O175" s="78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5" t="s">
        <v>130</v>
      </c>
      <c r="AT175" s="185" t="s">
        <v>115</v>
      </c>
      <c r="AU175" s="185" t="s">
        <v>120</v>
      </c>
      <c r="AY175" s="15" t="s">
        <v>112</v>
      </c>
      <c r="BE175" s="186">
        <f>IF(N175="základná",J175,0)</f>
        <v>0</v>
      </c>
      <c r="BF175" s="186">
        <f>IF(N175="znížená",J175,0)</f>
        <v>0</v>
      </c>
      <c r="BG175" s="186">
        <f>IF(N175="zákl. prenesená",J175,0)</f>
        <v>0</v>
      </c>
      <c r="BH175" s="186">
        <f>IF(N175="zníž. prenesená",J175,0)</f>
        <v>0</v>
      </c>
      <c r="BI175" s="186">
        <f>IF(N175="nulová",J175,0)</f>
        <v>0</v>
      </c>
      <c r="BJ175" s="15" t="s">
        <v>120</v>
      </c>
      <c r="BK175" s="186">
        <f>ROUND(I175*H175,2)</f>
        <v>0</v>
      </c>
      <c r="BL175" s="15" t="s">
        <v>130</v>
      </c>
      <c r="BM175" s="185" t="s">
        <v>317</v>
      </c>
    </row>
    <row r="176" s="2" customFormat="1" ht="24.15" customHeight="1">
      <c r="A176" s="34"/>
      <c r="B176" s="172"/>
      <c r="C176" s="187" t="s">
        <v>318</v>
      </c>
      <c r="D176" s="187" t="s">
        <v>122</v>
      </c>
      <c r="E176" s="188" t="s">
        <v>319</v>
      </c>
      <c r="F176" s="189" t="s">
        <v>320</v>
      </c>
      <c r="G176" s="190" t="s">
        <v>154</v>
      </c>
      <c r="H176" s="191">
        <v>250</v>
      </c>
      <c r="I176" s="192"/>
      <c r="J176" s="193">
        <f>ROUND(I176*H176,2)</f>
        <v>0</v>
      </c>
      <c r="K176" s="194"/>
      <c r="L176" s="195"/>
      <c r="M176" s="196" t="s">
        <v>1</v>
      </c>
      <c r="N176" s="197" t="s">
        <v>39</v>
      </c>
      <c r="O176" s="78"/>
      <c r="P176" s="183">
        <f>O176*H176</f>
        <v>0</v>
      </c>
      <c r="Q176" s="183">
        <v>0</v>
      </c>
      <c r="R176" s="183">
        <f>Q176*H176</f>
        <v>0</v>
      </c>
      <c r="S176" s="183">
        <v>0</v>
      </c>
      <c r="T176" s="18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5" t="s">
        <v>142</v>
      </c>
      <c r="AT176" s="185" t="s">
        <v>122</v>
      </c>
      <c r="AU176" s="185" t="s">
        <v>120</v>
      </c>
      <c r="AY176" s="15" t="s">
        <v>112</v>
      </c>
      <c r="BE176" s="186">
        <f>IF(N176="základná",J176,0)</f>
        <v>0</v>
      </c>
      <c r="BF176" s="186">
        <f>IF(N176="znížená",J176,0)</f>
        <v>0</v>
      </c>
      <c r="BG176" s="186">
        <f>IF(N176="zákl. prenesená",J176,0)</f>
        <v>0</v>
      </c>
      <c r="BH176" s="186">
        <f>IF(N176="zníž. prenesená",J176,0)</f>
        <v>0</v>
      </c>
      <c r="BI176" s="186">
        <f>IF(N176="nulová",J176,0)</f>
        <v>0</v>
      </c>
      <c r="BJ176" s="15" t="s">
        <v>120</v>
      </c>
      <c r="BK176" s="186">
        <f>ROUND(I176*H176,2)</f>
        <v>0</v>
      </c>
      <c r="BL176" s="15" t="s">
        <v>130</v>
      </c>
      <c r="BM176" s="185" t="s">
        <v>321</v>
      </c>
    </row>
    <row r="177" s="2" customFormat="1" ht="16.5" customHeight="1">
      <c r="A177" s="34"/>
      <c r="B177" s="172"/>
      <c r="C177" s="173" t="s">
        <v>322</v>
      </c>
      <c r="D177" s="173" t="s">
        <v>115</v>
      </c>
      <c r="E177" s="174" t="s">
        <v>323</v>
      </c>
      <c r="F177" s="175" t="s">
        <v>324</v>
      </c>
      <c r="G177" s="176" t="s">
        <v>154</v>
      </c>
      <c r="H177" s="177">
        <v>12</v>
      </c>
      <c r="I177" s="178"/>
      <c r="J177" s="179">
        <f>ROUND(I177*H177,2)</f>
        <v>0</v>
      </c>
      <c r="K177" s="180"/>
      <c r="L177" s="35"/>
      <c r="M177" s="181" t="s">
        <v>1</v>
      </c>
      <c r="N177" s="182" t="s">
        <v>39</v>
      </c>
      <c r="O177" s="78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5" t="s">
        <v>130</v>
      </c>
      <c r="AT177" s="185" t="s">
        <v>115</v>
      </c>
      <c r="AU177" s="185" t="s">
        <v>120</v>
      </c>
      <c r="AY177" s="15" t="s">
        <v>112</v>
      </c>
      <c r="BE177" s="186">
        <f>IF(N177="základná",J177,0)</f>
        <v>0</v>
      </c>
      <c r="BF177" s="186">
        <f>IF(N177="znížená",J177,0)</f>
        <v>0</v>
      </c>
      <c r="BG177" s="186">
        <f>IF(N177="zákl. prenesená",J177,0)</f>
        <v>0</v>
      </c>
      <c r="BH177" s="186">
        <f>IF(N177="zníž. prenesená",J177,0)</f>
        <v>0</v>
      </c>
      <c r="BI177" s="186">
        <f>IF(N177="nulová",J177,0)</f>
        <v>0</v>
      </c>
      <c r="BJ177" s="15" t="s">
        <v>120</v>
      </c>
      <c r="BK177" s="186">
        <f>ROUND(I177*H177,2)</f>
        <v>0</v>
      </c>
      <c r="BL177" s="15" t="s">
        <v>130</v>
      </c>
      <c r="BM177" s="185" t="s">
        <v>325</v>
      </c>
    </row>
    <row r="178" s="2" customFormat="1" ht="24.15" customHeight="1">
      <c r="A178" s="34"/>
      <c r="B178" s="172"/>
      <c r="C178" s="187" t="s">
        <v>326</v>
      </c>
      <c r="D178" s="187" t="s">
        <v>122</v>
      </c>
      <c r="E178" s="188" t="s">
        <v>327</v>
      </c>
      <c r="F178" s="189" t="s">
        <v>328</v>
      </c>
      <c r="G178" s="190" t="s">
        <v>154</v>
      </c>
      <c r="H178" s="191">
        <v>12</v>
      </c>
      <c r="I178" s="192"/>
      <c r="J178" s="193">
        <f>ROUND(I178*H178,2)</f>
        <v>0</v>
      </c>
      <c r="K178" s="194"/>
      <c r="L178" s="195"/>
      <c r="M178" s="196" t="s">
        <v>1</v>
      </c>
      <c r="N178" s="197" t="s">
        <v>39</v>
      </c>
      <c r="O178" s="78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5" t="s">
        <v>142</v>
      </c>
      <c r="AT178" s="185" t="s">
        <v>122</v>
      </c>
      <c r="AU178" s="185" t="s">
        <v>120</v>
      </c>
      <c r="AY178" s="15" t="s">
        <v>112</v>
      </c>
      <c r="BE178" s="186">
        <f>IF(N178="základná",J178,0)</f>
        <v>0</v>
      </c>
      <c r="BF178" s="186">
        <f>IF(N178="znížená",J178,0)</f>
        <v>0</v>
      </c>
      <c r="BG178" s="186">
        <f>IF(N178="zákl. prenesená",J178,0)</f>
        <v>0</v>
      </c>
      <c r="BH178" s="186">
        <f>IF(N178="zníž. prenesená",J178,0)</f>
        <v>0</v>
      </c>
      <c r="BI178" s="186">
        <f>IF(N178="nulová",J178,0)</f>
        <v>0</v>
      </c>
      <c r="BJ178" s="15" t="s">
        <v>120</v>
      </c>
      <c r="BK178" s="186">
        <f>ROUND(I178*H178,2)</f>
        <v>0</v>
      </c>
      <c r="BL178" s="15" t="s">
        <v>130</v>
      </c>
      <c r="BM178" s="185" t="s">
        <v>329</v>
      </c>
    </row>
    <row r="179" s="2" customFormat="1" ht="24.15" customHeight="1">
      <c r="A179" s="34"/>
      <c r="B179" s="172"/>
      <c r="C179" s="173" t="s">
        <v>330</v>
      </c>
      <c r="D179" s="173" t="s">
        <v>115</v>
      </c>
      <c r="E179" s="174" t="s">
        <v>331</v>
      </c>
      <c r="F179" s="175" t="s">
        <v>332</v>
      </c>
      <c r="G179" s="176" t="s">
        <v>129</v>
      </c>
      <c r="H179" s="177">
        <v>30</v>
      </c>
      <c r="I179" s="178"/>
      <c r="J179" s="179">
        <f>ROUND(I179*H179,2)</f>
        <v>0</v>
      </c>
      <c r="K179" s="180"/>
      <c r="L179" s="35"/>
      <c r="M179" s="181" t="s">
        <v>1</v>
      </c>
      <c r="N179" s="182" t="s">
        <v>39</v>
      </c>
      <c r="O179" s="78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5" t="s">
        <v>130</v>
      </c>
      <c r="AT179" s="185" t="s">
        <v>115</v>
      </c>
      <c r="AU179" s="185" t="s">
        <v>120</v>
      </c>
      <c r="AY179" s="15" t="s">
        <v>112</v>
      </c>
      <c r="BE179" s="186">
        <f>IF(N179="základná",J179,0)</f>
        <v>0</v>
      </c>
      <c r="BF179" s="186">
        <f>IF(N179="znížená",J179,0)</f>
        <v>0</v>
      </c>
      <c r="BG179" s="186">
        <f>IF(N179="zákl. prenesená",J179,0)</f>
        <v>0</v>
      </c>
      <c r="BH179" s="186">
        <f>IF(N179="zníž. prenesená",J179,0)</f>
        <v>0</v>
      </c>
      <c r="BI179" s="186">
        <f>IF(N179="nulová",J179,0)</f>
        <v>0</v>
      </c>
      <c r="BJ179" s="15" t="s">
        <v>120</v>
      </c>
      <c r="BK179" s="186">
        <f>ROUND(I179*H179,2)</f>
        <v>0</v>
      </c>
      <c r="BL179" s="15" t="s">
        <v>130</v>
      </c>
      <c r="BM179" s="185" t="s">
        <v>333</v>
      </c>
    </row>
    <row r="180" s="2" customFormat="1" ht="21.75" customHeight="1">
      <c r="A180" s="34"/>
      <c r="B180" s="172"/>
      <c r="C180" s="187" t="s">
        <v>334</v>
      </c>
      <c r="D180" s="187" t="s">
        <v>122</v>
      </c>
      <c r="E180" s="188" t="s">
        <v>335</v>
      </c>
      <c r="F180" s="189" t="s">
        <v>336</v>
      </c>
      <c r="G180" s="190" t="s">
        <v>129</v>
      </c>
      <c r="H180" s="191">
        <v>30</v>
      </c>
      <c r="I180" s="192"/>
      <c r="J180" s="193">
        <f>ROUND(I180*H180,2)</f>
        <v>0</v>
      </c>
      <c r="K180" s="194"/>
      <c r="L180" s="195"/>
      <c r="M180" s="196" t="s">
        <v>1</v>
      </c>
      <c r="N180" s="197" t="s">
        <v>39</v>
      </c>
      <c r="O180" s="78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5" t="s">
        <v>142</v>
      </c>
      <c r="AT180" s="185" t="s">
        <v>122</v>
      </c>
      <c r="AU180" s="185" t="s">
        <v>120</v>
      </c>
      <c r="AY180" s="15" t="s">
        <v>112</v>
      </c>
      <c r="BE180" s="186">
        <f>IF(N180="základná",J180,0)</f>
        <v>0</v>
      </c>
      <c r="BF180" s="186">
        <f>IF(N180="znížená",J180,0)</f>
        <v>0</v>
      </c>
      <c r="BG180" s="186">
        <f>IF(N180="zákl. prenesená",J180,0)</f>
        <v>0</v>
      </c>
      <c r="BH180" s="186">
        <f>IF(N180="zníž. prenesená",J180,0)</f>
        <v>0</v>
      </c>
      <c r="BI180" s="186">
        <f>IF(N180="nulová",J180,0)</f>
        <v>0</v>
      </c>
      <c r="BJ180" s="15" t="s">
        <v>120</v>
      </c>
      <c r="BK180" s="186">
        <f>ROUND(I180*H180,2)</f>
        <v>0</v>
      </c>
      <c r="BL180" s="15" t="s">
        <v>130</v>
      </c>
      <c r="BM180" s="185" t="s">
        <v>337</v>
      </c>
    </row>
    <row r="181" s="2" customFormat="1" ht="24.15" customHeight="1">
      <c r="A181" s="34"/>
      <c r="B181" s="172"/>
      <c r="C181" s="173" t="s">
        <v>338</v>
      </c>
      <c r="D181" s="173" t="s">
        <v>115</v>
      </c>
      <c r="E181" s="174" t="s">
        <v>339</v>
      </c>
      <c r="F181" s="175" t="s">
        <v>340</v>
      </c>
      <c r="G181" s="176" t="s">
        <v>129</v>
      </c>
      <c r="H181" s="177">
        <v>80</v>
      </c>
      <c r="I181" s="178"/>
      <c r="J181" s="179">
        <f>ROUND(I181*H181,2)</f>
        <v>0</v>
      </c>
      <c r="K181" s="180"/>
      <c r="L181" s="35"/>
      <c r="M181" s="181" t="s">
        <v>1</v>
      </c>
      <c r="N181" s="182" t="s">
        <v>39</v>
      </c>
      <c r="O181" s="78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5" t="s">
        <v>130</v>
      </c>
      <c r="AT181" s="185" t="s">
        <v>115</v>
      </c>
      <c r="AU181" s="185" t="s">
        <v>120</v>
      </c>
      <c r="AY181" s="15" t="s">
        <v>112</v>
      </c>
      <c r="BE181" s="186">
        <f>IF(N181="základná",J181,0)</f>
        <v>0</v>
      </c>
      <c r="BF181" s="186">
        <f>IF(N181="znížená",J181,0)</f>
        <v>0</v>
      </c>
      <c r="BG181" s="186">
        <f>IF(N181="zákl. prenesená",J181,0)</f>
        <v>0</v>
      </c>
      <c r="BH181" s="186">
        <f>IF(N181="zníž. prenesená",J181,0)</f>
        <v>0</v>
      </c>
      <c r="BI181" s="186">
        <f>IF(N181="nulová",J181,0)</f>
        <v>0</v>
      </c>
      <c r="BJ181" s="15" t="s">
        <v>120</v>
      </c>
      <c r="BK181" s="186">
        <f>ROUND(I181*H181,2)</f>
        <v>0</v>
      </c>
      <c r="BL181" s="15" t="s">
        <v>130</v>
      </c>
      <c r="BM181" s="185" t="s">
        <v>341</v>
      </c>
    </row>
    <row r="182" s="2" customFormat="1" ht="24.15" customHeight="1">
      <c r="A182" s="34"/>
      <c r="B182" s="172"/>
      <c r="C182" s="187" t="s">
        <v>342</v>
      </c>
      <c r="D182" s="187" t="s">
        <v>122</v>
      </c>
      <c r="E182" s="188" t="s">
        <v>343</v>
      </c>
      <c r="F182" s="189" t="s">
        <v>344</v>
      </c>
      <c r="G182" s="190" t="s">
        <v>129</v>
      </c>
      <c r="H182" s="191">
        <v>80</v>
      </c>
      <c r="I182" s="192"/>
      <c r="J182" s="193">
        <f>ROUND(I182*H182,2)</f>
        <v>0</v>
      </c>
      <c r="K182" s="194"/>
      <c r="L182" s="195"/>
      <c r="M182" s="196" t="s">
        <v>1</v>
      </c>
      <c r="N182" s="197" t="s">
        <v>39</v>
      </c>
      <c r="O182" s="78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5" t="s">
        <v>142</v>
      </c>
      <c r="AT182" s="185" t="s">
        <v>122</v>
      </c>
      <c r="AU182" s="185" t="s">
        <v>120</v>
      </c>
      <c r="AY182" s="15" t="s">
        <v>112</v>
      </c>
      <c r="BE182" s="186">
        <f>IF(N182="základná",J182,0)</f>
        <v>0</v>
      </c>
      <c r="BF182" s="186">
        <f>IF(N182="znížená",J182,0)</f>
        <v>0</v>
      </c>
      <c r="BG182" s="186">
        <f>IF(N182="zákl. prenesená",J182,0)</f>
        <v>0</v>
      </c>
      <c r="BH182" s="186">
        <f>IF(N182="zníž. prenesená",J182,0)</f>
        <v>0</v>
      </c>
      <c r="BI182" s="186">
        <f>IF(N182="nulová",J182,0)</f>
        <v>0</v>
      </c>
      <c r="BJ182" s="15" t="s">
        <v>120</v>
      </c>
      <c r="BK182" s="186">
        <f>ROUND(I182*H182,2)</f>
        <v>0</v>
      </c>
      <c r="BL182" s="15" t="s">
        <v>130</v>
      </c>
      <c r="BM182" s="185" t="s">
        <v>345</v>
      </c>
    </row>
    <row r="183" s="2" customFormat="1" ht="24.15" customHeight="1">
      <c r="A183" s="34"/>
      <c r="B183" s="172"/>
      <c r="C183" s="173" t="s">
        <v>346</v>
      </c>
      <c r="D183" s="173" t="s">
        <v>115</v>
      </c>
      <c r="E183" s="174" t="s">
        <v>347</v>
      </c>
      <c r="F183" s="175" t="s">
        <v>348</v>
      </c>
      <c r="G183" s="176" t="s">
        <v>129</v>
      </c>
      <c r="H183" s="177">
        <v>60</v>
      </c>
      <c r="I183" s="178"/>
      <c r="J183" s="179">
        <f>ROUND(I183*H183,2)</f>
        <v>0</v>
      </c>
      <c r="K183" s="180"/>
      <c r="L183" s="35"/>
      <c r="M183" s="181" t="s">
        <v>1</v>
      </c>
      <c r="N183" s="182" t="s">
        <v>39</v>
      </c>
      <c r="O183" s="78"/>
      <c r="P183" s="183">
        <f>O183*H183</f>
        <v>0</v>
      </c>
      <c r="Q183" s="183">
        <v>0</v>
      </c>
      <c r="R183" s="183">
        <f>Q183*H183</f>
        <v>0</v>
      </c>
      <c r="S183" s="183">
        <v>0</v>
      </c>
      <c r="T183" s="184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5" t="s">
        <v>130</v>
      </c>
      <c r="AT183" s="185" t="s">
        <v>115</v>
      </c>
      <c r="AU183" s="185" t="s">
        <v>120</v>
      </c>
      <c r="AY183" s="15" t="s">
        <v>112</v>
      </c>
      <c r="BE183" s="186">
        <f>IF(N183="základná",J183,0)</f>
        <v>0</v>
      </c>
      <c r="BF183" s="186">
        <f>IF(N183="znížená",J183,0)</f>
        <v>0</v>
      </c>
      <c r="BG183" s="186">
        <f>IF(N183="zákl. prenesená",J183,0)</f>
        <v>0</v>
      </c>
      <c r="BH183" s="186">
        <f>IF(N183="zníž. prenesená",J183,0)</f>
        <v>0</v>
      </c>
      <c r="BI183" s="186">
        <f>IF(N183="nulová",J183,0)</f>
        <v>0</v>
      </c>
      <c r="BJ183" s="15" t="s">
        <v>120</v>
      </c>
      <c r="BK183" s="186">
        <f>ROUND(I183*H183,2)</f>
        <v>0</v>
      </c>
      <c r="BL183" s="15" t="s">
        <v>130</v>
      </c>
      <c r="BM183" s="185" t="s">
        <v>349</v>
      </c>
    </row>
    <row r="184" s="2" customFormat="1" ht="21.75" customHeight="1">
      <c r="A184" s="34"/>
      <c r="B184" s="172"/>
      <c r="C184" s="187" t="s">
        <v>350</v>
      </c>
      <c r="D184" s="187" t="s">
        <v>122</v>
      </c>
      <c r="E184" s="188" t="s">
        <v>347</v>
      </c>
      <c r="F184" s="189" t="s">
        <v>351</v>
      </c>
      <c r="G184" s="190" t="s">
        <v>129</v>
      </c>
      <c r="H184" s="191">
        <v>60</v>
      </c>
      <c r="I184" s="192"/>
      <c r="J184" s="193">
        <f>ROUND(I184*H184,2)</f>
        <v>0</v>
      </c>
      <c r="K184" s="194"/>
      <c r="L184" s="195"/>
      <c r="M184" s="196" t="s">
        <v>1</v>
      </c>
      <c r="N184" s="197" t="s">
        <v>39</v>
      </c>
      <c r="O184" s="78"/>
      <c r="P184" s="183">
        <f>O184*H184</f>
        <v>0</v>
      </c>
      <c r="Q184" s="183">
        <v>0</v>
      </c>
      <c r="R184" s="183">
        <f>Q184*H184</f>
        <v>0</v>
      </c>
      <c r="S184" s="183">
        <v>0</v>
      </c>
      <c r="T184" s="18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5" t="s">
        <v>142</v>
      </c>
      <c r="AT184" s="185" t="s">
        <v>122</v>
      </c>
      <c r="AU184" s="185" t="s">
        <v>120</v>
      </c>
      <c r="AY184" s="15" t="s">
        <v>112</v>
      </c>
      <c r="BE184" s="186">
        <f>IF(N184="základná",J184,0)</f>
        <v>0</v>
      </c>
      <c r="BF184" s="186">
        <f>IF(N184="znížená",J184,0)</f>
        <v>0</v>
      </c>
      <c r="BG184" s="186">
        <f>IF(N184="zákl. prenesená",J184,0)</f>
        <v>0</v>
      </c>
      <c r="BH184" s="186">
        <f>IF(N184="zníž. prenesená",J184,0)</f>
        <v>0</v>
      </c>
      <c r="BI184" s="186">
        <f>IF(N184="nulová",J184,0)</f>
        <v>0</v>
      </c>
      <c r="BJ184" s="15" t="s">
        <v>120</v>
      </c>
      <c r="BK184" s="186">
        <f>ROUND(I184*H184,2)</f>
        <v>0</v>
      </c>
      <c r="BL184" s="15" t="s">
        <v>130</v>
      </c>
      <c r="BM184" s="185" t="s">
        <v>352</v>
      </c>
    </row>
    <row r="185" s="2" customFormat="1" ht="21.75" customHeight="1">
      <c r="A185" s="34"/>
      <c r="B185" s="172"/>
      <c r="C185" s="173" t="s">
        <v>353</v>
      </c>
      <c r="D185" s="173" t="s">
        <v>115</v>
      </c>
      <c r="E185" s="174" t="s">
        <v>354</v>
      </c>
      <c r="F185" s="175" t="s">
        <v>355</v>
      </c>
      <c r="G185" s="176" t="s">
        <v>129</v>
      </c>
      <c r="H185" s="177">
        <v>80</v>
      </c>
      <c r="I185" s="178"/>
      <c r="J185" s="179">
        <f>ROUND(I185*H185,2)</f>
        <v>0</v>
      </c>
      <c r="K185" s="180"/>
      <c r="L185" s="35"/>
      <c r="M185" s="181" t="s">
        <v>1</v>
      </c>
      <c r="N185" s="182" t="s">
        <v>39</v>
      </c>
      <c r="O185" s="78"/>
      <c r="P185" s="183">
        <f>O185*H185</f>
        <v>0</v>
      </c>
      <c r="Q185" s="183">
        <v>0</v>
      </c>
      <c r="R185" s="183">
        <f>Q185*H185</f>
        <v>0</v>
      </c>
      <c r="S185" s="183">
        <v>0</v>
      </c>
      <c r="T185" s="18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5" t="s">
        <v>130</v>
      </c>
      <c r="AT185" s="185" t="s">
        <v>115</v>
      </c>
      <c r="AU185" s="185" t="s">
        <v>120</v>
      </c>
      <c r="AY185" s="15" t="s">
        <v>112</v>
      </c>
      <c r="BE185" s="186">
        <f>IF(N185="základná",J185,0)</f>
        <v>0</v>
      </c>
      <c r="BF185" s="186">
        <f>IF(N185="znížená",J185,0)</f>
        <v>0</v>
      </c>
      <c r="BG185" s="186">
        <f>IF(N185="zákl. prenesená",J185,0)</f>
        <v>0</v>
      </c>
      <c r="BH185" s="186">
        <f>IF(N185="zníž. prenesená",J185,0)</f>
        <v>0</v>
      </c>
      <c r="BI185" s="186">
        <f>IF(N185="nulová",J185,0)</f>
        <v>0</v>
      </c>
      <c r="BJ185" s="15" t="s">
        <v>120</v>
      </c>
      <c r="BK185" s="186">
        <f>ROUND(I185*H185,2)</f>
        <v>0</v>
      </c>
      <c r="BL185" s="15" t="s">
        <v>130</v>
      </c>
      <c r="BM185" s="185" t="s">
        <v>356</v>
      </c>
    </row>
    <row r="186" s="2" customFormat="1" ht="16.5" customHeight="1">
      <c r="A186" s="34"/>
      <c r="B186" s="172"/>
      <c r="C186" s="187" t="s">
        <v>357</v>
      </c>
      <c r="D186" s="187" t="s">
        <v>122</v>
      </c>
      <c r="E186" s="188" t="s">
        <v>354</v>
      </c>
      <c r="F186" s="189" t="s">
        <v>358</v>
      </c>
      <c r="G186" s="190" t="s">
        <v>129</v>
      </c>
      <c r="H186" s="191">
        <v>80</v>
      </c>
      <c r="I186" s="192"/>
      <c r="J186" s="193">
        <f>ROUND(I186*H186,2)</f>
        <v>0</v>
      </c>
      <c r="K186" s="194"/>
      <c r="L186" s="195"/>
      <c r="M186" s="196" t="s">
        <v>1</v>
      </c>
      <c r="N186" s="197" t="s">
        <v>39</v>
      </c>
      <c r="O186" s="78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5" t="s">
        <v>142</v>
      </c>
      <c r="AT186" s="185" t="s">
        <v>122</v>
      </c>
      <c r="AU186" s="185" t="s">
        <v>120</v>
      </c>
      <c r="AY186" s="15" t="s">
        <v>112</v>
      </c>
      <c r="BE186" s="186">
        <f>IF(N186="základná",J186,0)</f>
        <v>0</v>
      </c>
      <c r="BF186" s="186">
        <f>IF(N186="znížená",J186,0)</f>
        <v>0</v>
      </c>
      <c r="BG186" s="186">
        <f>IF(N186="zákl. prenesená",J186,0)</f>
        <v>0</v>
      </c>
      <c r="BH186" s="186">
        <f>IF(N186="zníž. prenesená",J186,0)</f>
        <v>0</v>
      </c>
      <c r="BI186" s="186">
        <f>IF(N186="nulová",J186,0)</f>
        <v>0</v>
      </c>
      <c r="BJ186" s="15" t="s">
        <v>120</v>
      </c>
      <c r="BK186" s="186">
        <f>ROUND(I186*H186,2)</f>
        <v>0</v>
      </c>
      <c r="BL186" s="15" t="s">
        <v>130</v>
      </c>
      <c r="BM186" s="185" t="s">
        <v>359</v>
      </c>
    </row>
    <row r="187" s="12" customFormat="1" ht="25.92" customHeight="1">
      <c r="A187" s="12"/>
      <c r="B187" s="159"/>
      <c r="C187" s="12"/>
      <c r="D187" s="160" t="s">
        <v>72</v>
      </c>
      <c r="E187" s="161" t="s">
        <v>360</v>
      </c>
      <c r="F187" s="161" t="s">
        <v>361</v>
      </c>
      <c r="G187" s="12"/>
      <c r="H187" s="12"/>
      <c r="I187" s="162"/>
      <c r="J187" s="163">
        <f>BK187</f>
        <v>0</v>
      </c>
      <c r="K187" s="12"/>
      <c r="L187" s="159"/>
      <c r="M187" s="164"/>
      <c r="N187" s="165"/>
      <c r="O187" s="165"/>
      <c r="P187" s="166">
        <f>P188+P189+P190</f>
        <v>0</v>
      </c>
      <c r="Q187" s="165"/>
      <c r="R187" s="166">
        <f>R188+R189+R190</f>
        <v>0.0097199999999999995</v>
      </c>
      <c r="S187" s="165"/>
      <c r="T187" s="167">
        <f>T188+T189+T190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0" t="s">
        <v>119</v>
      </c>
      <c r="AT187" s="168" t="s">
        <v>72</v>
      </c>
      <c r="AU187" s="168" t="s">
        <v>73</v>
      </c>
      <c r="AY187" s="160" t="s">
        <v>112</v>
      </c>
      <c r="BK187" s="169">
        <f>BK188+BK189+BK190</f>
        <v>0</v>
      </c>
    </row>
    <row r="188" s="2" customFormat="1" ht="33" customHeight="1">
      <c r="A188" s="34"/>
      <c r="B188" s="172"/>
      <c r="C188" s="173" t="s">
        <v>362</v>
      </c>
      <c r="D188" s="173" t="s">
        <v>115</v>
      </c>
      <c r="E188" s="174" t="s">
        <v>363</v>
      </c>
      <c r="F188" s="175" t="s">
        <v>364</v>
      </c>
      <c r="G188" s="176" t="s">
        <v>118</v>
      </c>
      <c r="H188" s="177">
        <v>24</v>
      </c>
      <c r="I188" s="178"/>
      <c r="J188" s="179">
        <f>ROUND(I188*H188,2)</f>
        <v>0</v>
      </c>
      <c r="K188" s="180"/>
      <c r="L188" s="35"/>
      <c r="M188" s="181" t="s">
        <v>1</v>
      </c>
      <c r="N188" s="182" t="s">
        <v>39</v>
      </c>
      <c r="O188" s="78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5" t="s">
        <v>365</v>
      </c>
      <c r="AT188" s="185" t="s">
        <v>115</v>
      </c>
      <c r="AU188" s="185" t="s">
        <v>81</v>
      </c>
      <c r="AY188" s="15" t="s">
        <v>112</v>
      </c>
      <c r="BE188" s="186">
        <f>IF(N188="základná",J188,0)</f>
        <v>0</v>
      </c>
      <c r="BF188" s="186">
        <f>IF(N188="znížená",J188,0)</f>
        <v>0</v>
      </c>
      <c r="BG188" s="186">
        <f>IF(N188="zákl. prenesená",J188,0)</f>
        <v>0</v>
      </c>
      <c r="BH188" s="186">
        <f>IF(N188="zníž. prenesená",J188,0)</f>
        <v>0</v>
      </c>
      <c r="BI188" s="186">
        <f>IF(N188="nulová",J188,0)</f>
        <v>0</v>
      </c>
      <c r="BJ188" s="15" t="s">
        <v>120</v>
      </c>
      <c r="BK188" s="186">
        <f>ROUND(I188*H188,2)</f>
        <v>0</v>
      </c>
      <c r="BL188" s="15" t="s">
        <v>365</v>
      </c>
      <c r="BM188" s="185" t="s">
        <v>366</v>
      </c>
    </row>
    <row r="189" s="2" customFormat="1" ht="33" customHeight="1">
      <c r="A189" s="34"/>
      <c r="B189" s="172"/>
      <c r="C189" s="173" t="s">
        <v>367</v>
      </c>
      <c r="D189" s="173" t="s">
        <v>115</v>
      </c>
      <c r="E189" s="174" t="s">
        <v>368</v>
      </c>
      <c r="F189" s="175" t="s">
        <v>369</v>
      </c>
      <c r="G189" s="176" t="s">
        <v>118</v>
      </c>
      <c r="H189" s="177">
        <v>24</v>
      </c>
      <c r="I189" s="178"/>
      <c r="J189" s="179">
        <f>ROUND(I189*H189,2)</f>
        <v>0</v>
      </c>
      <c r="K189" s="180"/>
      <c r="L189" s="35"/>
      <c r="M189" s="181" t="s">
        <v>1</v>
      </c>
      <c r="N189" s="182" t="s">
        <v>39</v>
      </c>
      <c r="O189" s="78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5" t="s">
        <v>365</v>
      </c>
      <c r="AT189" s="185" t="s">
        <v>115</v>
      </c>
      <c r="AU189" s="185" t="s">
        <v>81</v>
      </c>
      <c r="AY189" s="15" t="s">
        <v>112</v>
      </c>
      <c r="BE189" s="186">
        <f>IF(N189="základná",J189,0)</f>
        <v>0</v>
      </c>
      <c r="BF189" s="186">
        <f>IF(N189="znížená",J189,0)</f>
        <v>0</v>
      </c>
      <c r="BG189" s="186">
        <f>IF(N189="zákl. prenesená",J189,0)</f>
        <v>0</v>
      </c>
      <c r="BH189" s="186">
        <f>IF(N189="zníž. prenesená",J189,0)</f>
        <v>0</v>
      </c>
      <c r="BI189" s="186">
        <f>IF(N189="nulová",J189,0)</f>
        <v>0</v>
      </c>
      <c r="BJ189" s="15" t="s">
        <v>120</v>
      </c>
      <c r="BK189" s="186">
        <f>ROUND(I189*H189,2)</f>
        <v>0</v>
      </c>
      <c r="BL189" s="15" t="s">
        <v>365</v>
      </c>
      <c r="BM189" s="185" t="s">
        <v>370</v>
      </c>
    </row>
    <row r="190" s="12" customFormat="1" ht="22.8" customHeight="1">
      <c r="A190" s="12"/>
      <c r="B190" s="159"/>
      <c r="C190" s="12"/>
      <c r="D190" s="160" t="s">
        <v>72</v>
      </c>
      <c r="E190" s="170" t="s">
        <v>371</v>
      </c>
      <c r="F190" s="170" t="s">
        <v>372</v>
      </c>
      <c r="G190" s="12"/>
      <c r="H190" s="12"/>
      <c r="I190" s="162"/>
      <c r="J190" s="171">
        <f>BK190</f>
        <v>0</v>
      </c>
      <c r="K190" s="12"/>
      <c r="L190" s="159"/>
      <c r="M190" s="164"/>
      <c r="N190" s="165"/>
      <c r="O190" s="165"/>
      <c r="P190" s="166">
        <f>SUM(P191:P203)</f>
        <v>0</v>
      </c>
      <c r="Q190" s="165"/>
      <c r="R190" s="166">
        <f>SUM(R191:R203)</f>
        <v>0.0097199999999999995</v>
      </c>
      <c r="S190" s="165"/>
      <c r="T190" s="167">
        <f>SUM(T191:T203)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0" t="s">
        <v>124</v>
      </c>
      <c r="AT190" s="168" t="s">
        <v>72</v>
      </c>
      <c r="AU190" s="168" t="s">
        <v>81</v>
      </c>
      <c r="AY190" s="160" t="s">
        <v>112</v>
      </c>
      <c r="BK190" s="169">
        <f>SUM(BK191:BK203)</f>
        <v>0</v>
      </c>
    </row>
    <row r="191" s="2" customFormat="1" ht="16.5" customHeight="1">
      <c r="A191" s="34"/>
      <c r="B191" s="172"/>
      <c r="C191" s="173" t="s">
        <v>373</v>
      </c>
      <c r="D191" s="173" t="s">
        <v>115</v>
      </c>
      <c r="E191" s="174" t="s">
        <v>374</v>
      </c>
      <c r="F191" s="175" t="s">
        <v>375</v>
      </c>
      <c r="G191" s="176" t="s">
        <v>154</v>
      </c>
      <c r="H191" s="177">
        <v>120</v>
      </c>
      <c r="I191" s="178"/>
      <c r="J191" s="179">
        <f>ROUND(I191*H191,2)</f>
        <v>0</v>
      </c>
      <c r="K191" s="180"/>
      <c r="L191" s="35"/>
      <c r="M191" s="181" t="s">
        <v>1</v>
      </c>
      <c r="N191" s="182" t="s">
        <v>39</v>
      </c>
      <c r="O191" s="78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5" t="s">
        <v>130</v>
      </c>
      <c r="AT191" s="185" t="s">
        <v>115</v>
      </c>
      <c r="AU191" s="185" t="s">
        <v>120</v>
      </c>
      <c r="AY191" s="15" t="s">
        <v>112</v>
      </c>
      <c r="BE191" s="186">
        <f>IF(N191="základná",J191,0)</f>
        <v>0</v>
      </c>
      <c r="BF191" s="186">
        <f>IF(N191="znížená",J191,0)</f>
        <v>0</v>
      </c>
      <c r="BG191" s="186">
        <f>IF(N191="zákl. prenesená",J191,0)</f>
        <v>0</v>
      </c>
      <c r="BH191" s="186">
        <f>IF(N191="zníž. prenesená",J191,0)</f>
        <v>0</v>
      </c>
      <c r="BI191" s="186">
        <f>IF(N191="nulová",J191,0)</f>
        <v>0</v>
      </c>
      <c r="BJ191" s="15" t="s">
        <v>120</v>
      </c>
      <c r="BK191" s="186">
        <f>ROUND(I191*H191,2)</f>
        <v>0</v>
      </c>
      <c r="BL191" s="15" t="s">
        <v>130</v>
      </c>
      <c r="BM191" s="185" t="s">
        <v>376</v>
      </c>
    </row>
    <row r="192" s="2" customFormat="1" ht="16.5" customHeight="1">
      <c r="A192" s="34"/>
      <c r="B192" s="172"/>
      <c r="C192" s="187" t="s">
        <v>377</v>
      </c>
      <c r="D192" s="187" t="s">
        <v>122</v>
      </c>
      <c r="E192" s="188" t="s">
        <v>378</v>
      </c>
      <c r="F192" s="189" t="s">
        <v>379</v>
      </c>
      <c r="G192" s="190" t="s">
        <v>154</v>
      </c>
      <c r="H192" s="191">
        <v>120</v>
      </c>
      <c r="I192" s="192"/>
      <c r="J192" s="193">
        <f>ROUND(I192*H192,2)</f>
        <v>0</v>
      </c>
      <c r="K192" s="194"/>
      <c r="L192" s="195"/>
      <c r="M192" s="196" t="s">
        <v>1</v>
      </c>
      <c r="N192" s="197" t="s">
        <v>39</v>
      </c>
      <c r="O192" s="78"/>
      <c r="P192" s="183">
        <f>O192*H192</f>
        <v>0</v>
      </c>
      <c r="Q192" s="183">
        <v>1.0000000000000001E-05</v>
      </c>
      <c r="R192" s="183">
        <f>Q192*H192</f>
        <v>0.0012000000000000001</v>
      </c>
      <c r="S192" s="183">
        <v>0</v>
      </c>
      <c r="T192" s="18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5" t="s">
        <v>142</v>
      </c>
      <c r="AT192" s="185" t="s">
        <v>122</v>
      </c>
      <c r="AU192" s="185" t="s">
        <v>120</v>
      </c>
      <c r="AY192" s="15" t="s">
        <v>112</v>
      </c>
      <c r="BE192" s="186">
        <f>IF(N192="základná",J192,0)</f>
        <v>0</v>
      </c>
      <c r="BF192" s="186">
        <f>IF(N192="znížená",J192,0)</f>
        <v>0</v>
      </c>
      <c r="BG192" s="186">
        <f>IF(N192="zákl. prenesená",J192,0)</f>
        <v>0</v>
      </c>
      <c r="BH192" s="186">
        <f>IF(N192="zníž. prenesená",J192,0)</f>
        <v>0</v>
      </c>
      <c r="BI192" s="186">
        <f>IF(N192="nulová",J192,0)</f>
        <v>0</v>
      </c>
      <c r="BJ192" s="15" t="s">
        <v>120</v>
      </c>
      <c r="BK192" s="186">
        <f>ROUND(I192*H192,2)</f>
        <v>0</v>
      </c>
      <c r="BL192" s="15" t="s">
        <v>130</v>
      </c>
      <c r="BM192" s="185" t="s">
        <v>380</v>
      </c>
    </row>
    <row r="193" s="2" customFormat="1" ht="24.15" customHeight="1">
      <c r="A193" s="34"/>
      <c r="B193" s="172"/>
      <c r="C193" s="173" t="s">
        <v>130</v>
      </c>
      <c r="D193" s="173" t="s">
        <v>115</v>
      </c>
      <c r="E193" s="174" t="s">
        <v>381</v>
      </c>
      <c r="F193" s="175" t="s">
        <v>382</v>
      </c>
      <c r="G193" s="176" t="s">
        <v>154</v>
      </c>
      <c r="H193" s="177">
        <v>80</v>
      </c>
      <c r="I193" s="178"/>
      <c r="J193" s="179">
        <f>ROUND(I193*H193,2)</f>
        <v>0</v>
      </c>
      <c r="K193" s="180"/>
      <c r="L193" s="35"/>
      <c r="M193" s="181" t="s">
        <v>1</v>
      </c>
      <c r="N193" s="182" t="s">
        <v>39</v>
      </c>
      <c r="O193" s="78"/>
      <c r="P193" s="183">
        <f>O193*H193</f>
        <v>0</v>
      </c>
      <c r="Q193" s="183">
        <v>0</v>
      </c>
      <c r="R193" s="183">
        <f>Q193*H193</f>
        <v>0</v>
      </c>
      <c r="S193" s="183">
        <v>0</v>
      </c>
      <c r="T193" s="18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5" t="s">
        <v>130</v>
      </c>
      <c r="AT193" s="185" t="s">
        <v>115</v>
      </c>
      <c r="AU193" s="185" t="s">
        <v>120</v>
      </c>
      <c r="AY193" s="15" t="s">
        <v>112</v>
      </c>
      <c r="BE193" s="186">
        <f>IF(N193="základná",J193,0)</f>
        <v>0</v>
      </c>
      <c r="BF193" s="186">
        <f>IF(N193="znížená",J193,0)</f>
        <v>0</v>
      </c>
      <c r="BG193" s="186">
        <f>IF(N193="zákl. prenesená",J193,0)</f>
        <v>0</v>
      </c>
      <c r="BH193" s="186">
        <f>IF(N193="zníž. prenesená",J193,0)</f>
        <v>0</v>
      </c>
      <c r="BI193" s="186">
        <f>IF(N193="nulová",J193,0)</f>
        <v>0</v>
      </c>
      <c r="BJ193" s="15" t="s">
        <v>120</v>
      </c>
      <c r="BK193" s="186">
        <f>ROUND(I193*H193,2)</f>
        <v>0</v>
      </c>
      <c r="BL193" s="15" t="s">
        <v>130</v>
      </c>
      <c r="BM193" s="185" t="s">
        <v>383</v>
      </c>
    </row>
    <row r="194" s="2" customFormat="1" ht="16.5" customHeight="1">
      <c r="A194" s="34"/>
      <c r="B194" s="172"/>
      <c r="C194" s="187" t="s">
        <v>384</v>
      </c>
      <c r="D194" s="187" t="s">
        <v>122</v>
      </c>
      <c r="E194" s="188" t="s">
        <v>385</v>
      </c>
      <c r="F194" s="189" t="s">
        <v>386</v>
      </c>
      <c r="G194" s="190" t="s">
        <v>154</v>
      </c>
      <c r="H194" s="191">
        <v>80</v>
      </c>
      <c r="I194" s="192"/>
      <c r="J194" s="193">
        <f>ROUND(I194*H194,2)</f>
        <v>0</v>
      </c>
      <c r="K194" s="194"/>
      <c r="L194" s="195"/>
      <c r="M194" s="196" t="s">
        <v>1</v>
      </c>
      <c r="N194" s="197" t="s">
        <v>39</v>
      </c>
      <c r="O194" s="78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5" t="s">
        <v>142</v>
      </c>
      <c r="AT194" s="185" t="s">
        <v>122</v>
      </c>
      <c r="AU194" s="185" t="s">
        <v>120</v>
      </c>
      <c r="AY194" s="15" t="s">
        <v>112</v>
      </c>
      <c r="BE194" s="186">
        <f>IF(N194="základná",J194,0)</f>
        <v>0</v>
      </c>
      <c r="BF194" s="186">
        <f>IF(N194="znížená",J194,0)</f>
        <v>0</v>
      </c>
      <c r="BG194" s="186">
        <f>IF(N194="zákl. prenesená",J194,0)</f>
        <v>0</v>
      </c>
      <c r="BH194" s="186">
        <f>IF(N194="zníž. prenesená",J194,0)</f>
        <v>0</v>
      </c>
      <c r="BI194" s="186">
        <f>IF(N194="nulová",J194,0)</f>
        <v>0</v>
      </c>
      <c r="BJ194" s="15" t="s">
        <v>120</v>
      </c>
      <c r="BK194" s="186">
        <f>ROUND(I194*H194,2)</f>
        <v>0</v>
      </c>
      <c r="BL194" s="15" t="s">
        <v>130</v>
      </c>
      <c r="BM194" s="185" t="s">
        <v>387</v>
      </c>
    </row>
    <row r="195" s="2" customFormat="1" ht="16.5" customHeight="1">
      <c r="A195" s="34"/>
      <c r="B195" s="172"/>
      <c r="C195" s="173" t="s">
        <v>388</v>
      </c>
      <c r="D195" s="173" t="s">
        <v>115</v>
      </c>
      <c r="E195" s="174" t="s">
        <v>389</v>
      </c>
      <c r="F195" s="175" t="s">
        <v>390</v>
      </c>
      <c r="G195" s="176" t="s">
        <v>154</v>
      </c>
      <c r="H195" s="177">
        <v>12</v>
      </c>
      <c r="I195" s="178"/>
      <c r="J195" s="179">
        <f>ROUND(I195*H195,2)</f>
        <v>0</v>
      </c>
      <c r="K195" s="180"/>
      <c r="L195" s="35"/>
      <c r="M195" s="181" t="s">
        <v>1</v>
      </c>
      <c r="N195" s="182" t="s">
        <v>39</v>
      </c>
      <c r="O195" s="78"/>
      <c r="P195" s="183">
        <f>O195*H195</f>
        <v>0</v>
      </c>
      <c r="Q195" s="183">
        <v>0</v>
      </c>
      <c r="R195" s="183">
        <f>Q195*H195</f>
        <v>0</v>
      </c>
      <c r="S195" s="183">
        <v>0</v>
      </c>
      <c r="T195" s="184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5" t="s">
        <v>130</v>
      </c>
      <c r="AT195" s="185" t="s">
        <v>115</v>
      </c>
      <c r="AU195" s="185" t="s">
        <v>120</v>
      </c>
      <c r="AY195" s="15" t="s">
        <v>112</v>
      </c>
      <c r="BE195" s="186">
        <f>IF(N195="základná",J195,0)</f>
        <v>0</v>
      </c>
      <c r="BF195" s="186">
        <f>IF(N195="znížená",J195,0)</f>
        <v>0</v>
      </c>
      <c r="BG195" s="186">
        <f>IF(N195="zákl. prenesená",J195,0)</f>
        <v>0</v>
      </c>
      <c r="BH195" s="186">
        <f>IF(N195="zníž. prenesená",J195,0)</f>
        <v>0</v>
      </c>
      <c r="BI195" s="186">
        <f>IF(N195="nulová",J195,0)</f>
        <v>0</v>
      </c>
      <c r="BJ195" s="15" t="s">
        <v>120</v>
      </c>
      <c r="BK195" s="186">
        <f>ROUND(I195*H195,2)</f>
        <v>0</v>
      </c>
      <c r="BL195" s="15" t="s">
        <v>130</v>
      </c>
      <c r="BM195" s="185" t="s">
        <v>391</v>
      </c>
    </row>
    <row r="196" s="2" customFormat="1" ht="16.5" customHeight="1">
      <c r="A196" s="34"/>
      <c r="B196" s="172"/>
      <c r="C196" s="187" t="s">
        <v>392</v>
      </c>
      <c r="D196" s="187" t="s">
        <v>122</v>
      </c>
      <c r="E196" s="188" t="s">
        <v>393</v>
      </c>
      <c r="F196" s="189" t="s">
        <v>394</v>
      </c>
      <c r="G196" s="190" t="s">
        <v>154</v>
      </c>
      <c r="H196" s="191">
        <v>12</v>
      </c>
      <c r="I196" s="192"/>
      <c r="J196" s="193">
        <f>ROUND(I196*H196,2)</f>
        <v>0</v>
      </c>
      <c r="K196" s="194"/>
      <c r="L196" s="195"/>
      <c r="M196" s="196" t="s">
        <v>1</v>
      </c>
      <c r="N196" s="197" t="s">
        <v>39</v>
      </c>
      <c r="O196" s="78"/>
      <c r="P196" s="183">
        <f>O196*H196</f>
        <v>0</v>
      </c>
      <c r="Q196" s="183">
        <v>4.0000000000000003E-05</v>
      </c>
      <c r="R196" s="183">
        <f>Q196*H196</f>
        <v>0.00048000000000000007</v>
      </c>
      <c r="S196" s="183">
        <v>0</v>
      </c>
      <c r="T196" s="184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5" t="s">
        <v>142</v>
      </c>
      <c r="AT196" s="185" t="s">
        <v>122</v>
      </c>
      <c r="AU196" s="185" t="s">
        <v>120</v>
      </c>
      <c r="AY196" s="15" t="s">
        <v>112</v>
      </c>
      <c r="BE196" s="186">
        <f>IF(N196="základná",J196,0)</f>
        <v>0</v>
      </c>
      <c r="BF196" s="186">
        <f>IF(N196="znížená",J196,0)</f>
        <v>0</v>
      </c>
      <c r="BG196" s="186">
        <f>IF(N196="zákl. prenesená",J196,0)</f>
        <v>0</v>
      </c>
      <c r="BH196" s="186">
        <f>IF(N196="zníž. prenesená",J196,0)</f>
        <v>0</v>
      </c>
      <c r="BI196" s="186">
        <f>IF(N196="nulová",J196,0)</f>
        <v>0</v>
      </c>
      <c r="BJ196" s="15" t="s">
        <v>120</v>
      </c>
      <c r="BK196" s="186">
        <f>ROUND(I196*H196,2)</f>
        <v>0</v>
      </c>
      <c r="BL196" s="15" t="s">
        <v>130</v>
      </c>
      <c r="BM196" s="185" t="s">
        <v>395</v>
      </c>
    </row>
    <row r="197" s="2" customFormat="1" ht="24.15" customHeight="1">
      <c r="A197" s="34"/>
      <c r="B197" s="172"/>
      <c r="C197" s="173" t="s">
        <v>396</v>
      </c>
      <c r="D197" s="173" t="s">
        <v>115</v>
      </c>
      <c r="E197" s="174" t="s">
        <v>397</v>
      </c>
      <c r="F197" s="175" t="s">
        <v>398</v>
      </c>
      <c r="G197" s="176" t="s">
        <v>154</v>
      </c>
      <c r="H197" s="177">
        <v>40</v>
      </c>
      <c r="I197" s="178"/>
      <c r="J197" s="179">
        <f>ROUND(I197*H197,2)</f>
        <v>0</v>
      </c>
      <c r="K197" s="180"/>
      <c r="L197" s="35"/>
      <c r="M197" s="181" t="s">
        <v>1</v>
      </c>
      <c r="N197" s="182" t="s">
        <v>39</v>
      </c>
      <c r="O197" s="78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5" t="s">
        <v>130</v>
      </c>
      <c r="AT197" s="185" t="s">
        <v>115</v>
      </c>
      <c r="AU197" s="185" t="s">
        <v>120</v>
      </c>
      <c r="AY197" s="15" t="s">
        <v>112</v>
      </c>
      <c r="BE197" s="186">
        <f>IF(N197="základná",J197,0)</f>
        <v>0</v>
      </c>
      <c r="BF197" s="186">
        <f>IF(N197="znížená",J197,0)</f>
        <v>0</v>
      </c>
      <c r="BG197" s="186">
        <f>IF(N197="zákl. prenesená",J197,0)</f>
        <v>0</v>
      </c>
      <c r="BH197" s="186">
        <f>IF(N197="zníž. prenesená",J197,0)</f>
        <v>0</v>
      </c>
      <c r="BI197" s="186">
        <f>IF(N197="nulová",J197,0)</f>
        <v>0</v>
      </c>
      <c r="BJ197" s="15" t="s">
        <v>120</v>
      </c>
      <c r="BK197" s="186">
        <f>ROUND(I197*H197,2)</f>
        <v>0</v>
      </c>
      <c r="BL197" s="15" t="s">
        <v>130</v>
      </c>
      <c r="BM197" s="185" t="s">
        <v>399</v>
      </c>
    </row>
    <row r="198" s="2" customFormat="1" ht="21.75" customHeight="1">
      <c r="A198" s="34"/>
      <c r="B198" s="172"/>
      <c r="C198" s="187" t="s">
        <v>400</v>
      </c>
      <c r="D198" s="187" t="s">
        <v>122</v>
      </c>
      <c r="E198" s="188" t="s">
        <v>401</v>
      </c>
      <c r="F198" s="189" t="s">
        <v>402</v>
      </c>
      <c r="G198" s="190" t="s">
        <v>154</v>
      </c>
      <c r="H198" s="191">
        <v>40</v>
      </c>
      <c r="I198" s="192"/>
      <c r="J198" s="193">
        <f>ROUND(I198*H198,2)</f>
        <v>0</v>
      </c>
      <c r="K198" s="194"/>
      <c r="L198" s="195"/>
      <c r="M198" s="196" t="s">
        <v>1</v>
      </c>
      <c r="N198" s="197" t="s">
        <v>39</v>
      </c>
      <c r="O198" s="78"/>
      <c r="P198" s="183">
        <f>O198*H198</f>
        <v>0</v>
      </c>
      <c r="Q198" s="183">
        <v>0.00020000000000000001</v>
      </c>
      <c r="R198" s="183">
        <f>Q198*H198</f>
        <v>0.0080000000000000002</v>
      </c>
      <c r="S198" s="183">
        <v>0</v>
      </c>
      <c r="T198" s="18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5" t="s">
        <v>142</v>
      </c>
      <c r="AT198" s="185" t="s">
        <v>122</v>
      </c>
      <c r="AU198" s="185" t="s">
        <v>120</v>
      </c>
      <c r="AY198" s="15" t="s">
        <v>112</v>
      </c>
      <c r="BE198" s="186">
        <f>IF(N198="základná",J198,0)</f>
        <v>0</v>
      </c>
      <c r="BF198" s="186">
        <f>IF(N198="znížená",J198,0)</f>
        <v>0</v>
      </c>
      <c r="BG198" s="186">
        <f>IF(N198="zákl. prenesená",J198,0)</f>
        <v>0</v>
      </c>
      <c r="BH198" s="186">
        <f>IF(N198="zníž. prenesená",J198,0)</f>
        <v>0</v>
      </c>
      <c r="BI198" s="186">
        <f>IF(N198="nulová",J198,0)</f>
        <v>0</v>
      </c>
      <c r="BJ198" s="15" t="s">
        <v>120</v>
      </c>
      <c r="BK198" s="186">
        <f>ROUND(I198*H198,2)</f>
        <v>0</v>
      </c>
      <c r="BL198" s="15" t="s">
        <v>130</v>
      </c>
      <c r="BM198" s="185" t="s">
        <v>403</v>
      </c>
    </row>
    <row r="199" s="2" customFormat="1" ht="16.5" customHeight="1">
      <c r="A199" s="34"/>
      <c r="B199" s="172"/>
      <c r="C199" s="173" t="s">
        <v>404</v>
      </c>
      <c r="D199" s="173" t="s">
        <v>115</v>
      </c>
      <c r="E199" s="174" t="s">
        <v>405</v>
      </c>
      <c r="F199" s="175" t="s">
        <v>406</v>
      </c>
      <c r="G199" s="176" t="s">
        <v>154</v>
      </c>
      <c r="H199" s="177">
        <v>1</v>
      </c>
      <c r="I199" s="178"/>
      <c r="J199" s="179">
        <f>ROUND(I199*H199,2)</f>
        <v>0</v>
      </c>
      <c r="K199" s="180"/>
      <c r="L199" s="35"/>
      <c r="M199" s="181" t="s">
        <v>1</v>
      </c>
      <c r="N199" s="182" t="s">
        <v>39</v>
      </c>
      <c r="O199" s="78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5" t="s">
        <v>130</v>
      </c>
      <c r="AT199" s="185" t="s">
        <v>115</v>
      </c>
      <c r="AU199" s="185" t="s">
        <v>120</v>
      </c>
      <c r="AY199" s="15" t="s">
        <v>112</v>
      </c>
      <c r="BE199" s="186">
        <f>IF(N199="základná",J199,0)</f>
        <v>0</v>
      </c>
      <c r="BF199" s="186">
        <f>IF(N199="znížená",J199,0)</f>
        <v>0</v>
      </c>
      <c r="BG199" s="186">
        <f>IF(N199="zákl. prenesená",J199,0)</f>
        <v>0</v>
      </c>
      <c r="BH199" s="186">
        <f>IF(N199="zníž. prenesená",J199,0)</f>
        <v>0</v>
      </c>
      <c r="BI199" s="186">
        <f>IF(N199="nulová",J199,0)</f>
        <v>0</v>
      </c>
      <c r="BJ199" s="15" t="s">
        <v>120</v>
      </c>
      <c r="BK199" s="186">
        <f>ROUND(I199*H199,2)</f>
        <v>0</v>
      </c>
      <c r="BL199" s="15" t="s">
        <v>130</v>
      </c>
      <c r="BM199" s="185" t="s">
        <v>407</v>
      </c>
    </row>
    <row r="200" s="2" customFormat="1" ht="16.5" customHeight="1">
      <c r="A200" s="34"/>
      <c r="B200" s="172"/>
      <c r="C200" s="187" t="s">
        <v>408</v>
      </c>
      <c r="D200" s="187" t="s">
        <v>122</v>
      </c>
      <c r="E200" s="188" t="s">
        <v>409</v>
      </c>
      <c r="F200" s="189" t="s">
        <v>410</v>
      </c>
      <c r="G200" s="190" t="s">
        <v>411</v>
      </c>
      <c r="H200" s="191">
        <v>1</v>
      </c>
      <c r="I200" s="192"/>
      <c r="J200" s="193">
        <f>ROUND(I200*H200,2)</f>
        <v>0</v>
      </c>
      <c r="K200" s="194"/>
      <c r="L200" s="195"/>
      <c r="M200" s="196" t="s">
        <v>1</v>
      </c>
      <c r="N200" s="197" t="s">
        <v>39</v>
      </c>
      <c r="O200" s="78"/>
      <c r="P200" s="183">
        <f>O200*H200</f>
        <v>0</v>
      </c>
      <c r="Q200" s="183">
        <v>4.0000000000000003E-05</v>
      </c>
      <c r="R200" s="183">
        <f>Q200*H200</f>
        <v>4.0000000000000003E-05</v>
      </c>
      <c r="S200" s="183">
        <v>0</v>
      </c>
      <c r="T200" s="18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5" t="s">
        <v>142</v>
      </c>
      <c r="AT200" s="185" t="s">
        <v>122</v>
      </c>
      <c r="AU200" s="185" t="s">
        <v>120</v>
      </c>
      <c r="AY200" s="15" t="s">
        <v>112</v>
      </c>
      <c r="BE200" s="186">
        <f>IF(N200="základná",J200,0)</f>
        <v>0</v>
      </c>
      <c r="BF200" s="186">
        <f>IF(N200="znížená",J200,0)</f>
        <v>0</v>
      </c>
      <c r="BG200" s="186">
        <f>IF(N200="zákl. prenesená",J200,0)</f>
        <v>0</v>
      </c>
      <c r="BH200" s="186">
        <f>IF(N200="zníž. prenesená",J200,0)</f>
        <v>0</v>
      </c>
      <c r="BI200" s="186">
        <f>IF(N200="nulová",J200,0)</f>
        <v>0</v>
      </c>
      <c r="BJ200" s="15" t="s">
        <v>120</v>
      </c>
      <c r="BK200" s="186">
        <f>ROUND(I200*H200,2)</f>
        <v>0</v>
      </c>
      <c r="BL200" s="15" t="s">
        <v>130</v>
      </c>
      <c r="BM200" s="185" t="s">
        <v>412</v>
      </c>
    </row>
    <row r="201" s="2" customFormat="1" ht="24.15" customHeight="1">
      <c r="A201" s="34"/>
      <c r="B201" s="172"/>
      <c r="C201" s="173" t="s">
        <v>413</v>
      </c>
      <c r="D201" s="173" t="s">
        <v>115</v>
      </c>
      <c r="E201" s="174" t="s">
        <v>414</v>
      </c>
      <c r="F201" s="175" t="s">
        <v>415</v>
      </c>
      <c r="G201" s="176" t="s">
        <v>129</v>
      </c>
      <c r="H201" s="177">
        <v>50</v>
      </c>
      <c r="I201" s="178"/>
      <c r="J201" s="179">
        <f>ROUND(I201*H201,2)</f>
        <v>0</v>
      </c>
      <c r="K201" s="180"/>
      <c r="L201" s="35"/>
      <c r="M201" s="181" t="s">
        <v>1</v>
      </c>
      <c r="N201" s="182" t="s">
        <v>39</v>
      </c>
      <c r="O201" s="78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5" t="s">
        <v>130</v>
      </c>
      <c r="AT201" s="185" t="s">
        <v>115</v>
      </c>
      <c r="AU201" s="185" t="s">
        <v>120</v>
      </c>
      <c r="AY201" s="15" t="s">
        <v>112</v>
      </c>
      <c r="BE201" s="186">
        <f>IF(N201="základná",J201,0)</f>
        <v>0</v>
      </c>
      <c r="BF201" s="186">
        <f>IF(N201="znížená",J201,0)</f>
        <v>0</v>
      </c>
      <c r="BG201" s="186">
        <f>IF(N201="zákl. prenesená",J201,0)</f>
        <v>0</v>
      </c>
      <c r="BH201" s="186">
        <f>IF(N201="zníž. prenesená",J201,0)</f>
        <v>0</v>
      </c>
      <c r="BI201" s="186">
        <f>IF(N201="nulová",J201,0)</f>
        <v>0</v>
      </c>
      <c r="BJ201" s="15" t="s">
        <v>120</v>
      </c>
      <c r="BK201" s="186">
        <f>ROUND(I201*H201,2)</f>
        <v>0</v>
      </c>
      <c r="BL201" s="15" t="s">
        <v>130</v>
      </c>
      <c r="BM201" s="185" t="s">
        <v>416</v>
      </c>
    </row>
    <row r="202" s="2" customFormat="1" ht="16.5" customHeight="1">
      <c r="A202" s="34"/>
      <c r="B202" s="172"/>
      <c r="C202" s="187" t="s">
        <v>417</v>
      </c>
      <c r="D202" s="187" t="s">
        <v>122</v>
      </c>
      <c r="E202" s="188" t="s">
        <v>418</v>
      </c>
      <c r="F202" s="189" t="s">
        <v>419</v>
      </c>
      <c r="G202" s="190" t="s">
        <v>129</v>
      </c>
      <c r="H202" s="191">
        <v>50</v>
      </c>
      <c r="I202" s="192"/>
      <c r="J202" s="193">
        <f>ROUND(I202*H202,2)</f>
        <v>0</v>
      </c>
      <c r="K202" s="194"/>
      <c r="L202" s="195"/>
      <c r="M202" s="196" t="s">
        <v>1</v>
      </c>
      <c r="N202" s="197" t="s">
        <v>39</v>
      </c>
      <c r="O202" s="78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5" t="s">
        <v>142</v>
      </c>
      <c r="AT202" s="185" t="s">
        <v>122</v>
      </c>
      <c r="AU202" s="185" t="s">
        <v>120</v>
      </c>
      <c r="AY202" s="15" t="s">
        <v>112</v>
      </c>
      <c r="BE202" s="186">
        <f>IF(N202="základná",J202,0)</f>
        <v>0</v>
      </c>
      <c r="BF202" s="186">
        <f>IF(N202="znížená",J202,0)</f>
        <v>0</v>
      </c>
      <c r="BG202" s="186">
        <f>IF(N202="zákl. prenesená",J202,0)</f>
        <v>0</v>
      </c>
      <c r="BH202" s="186">
        <f>IF(N202="zníž. prenesená",J202,0)</f>
        <v>0</v>
      </c>
      <c r="BI202" s="186">
        <f>IF(N202="nulová",J202,0)</f>
        <v>0</v>
      </c>
      <c r="BJ202" s="15" t="s">
        <v>120</v>
      </c>
      <c r="BK202" s="186">
        <f>ROUND(I202*H202,2)</f>
        <v>0</v>
      </c>
      <c r="BL202" s="15" t="s">
        <v>130</v>
      </c>
      <c r="BM202" s="185" t="s">
        <v>420</v>
      </c>
    </row>
    <row r="203" s="2" customFormat="1" ht="16.5" customHeight="1">
      <c r="A203" s="34"/>
      <c r="B203" s="172"/>
      <c r="C203" s="173" t="s">
        <v>421</v>
      </c>
      <c r="D203" s="173" t="s">
        <v>115</v>
      </c>
      <c r="E203" s="174" t="s">
        <v>422</v>
      </c>
      <c r="F203" s="175" t="s">
        <v>423</v>
      </c>
      <c r="G203" s="176" t="s">
        <v>154</v>
      </c>
      <c r="H203" s="177">
        <v>30</v>
      </c>
      <c r="I203" s="178"/>
      <c r="J203" s="179">
        <f>ROUND(I203*H203,2)</f>
        <v>0</v>
      </c>
      <c r="K203" s="180"/>
      <c r="L203" s="35"/>
      <c r="M203" s="181" t="s">
        <v>1</v>
      </c>
      <c r="N203" s="182" t="s">
        <v>39</v>
      </c>
      <c r="O203" s="78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5" t="s">
        <v>130</v>
      </c>
      <c r="AT203" s="185" t="s">
        <v>115</v>
      </c>
      <c r="AU203" s="185" t="s">
        <v>120</v>
      </c>
      <c r="AY203" s="15" t="s">
        <v>112</v>
      </c>
      <c r="BE203" s="186">
        <f>IF(N203="základná",J203,0)</f>
        <v>0</v>
      </c>
      <c r="BF203" s="186">
        <f>IF(N203="znížená",J203,0)</f>
        <v>0</v>
      </c>
      <c r="BG203" s="186">
        <f>IF(N203="zákl. prenesená",J203,0)</f>
        <v>0</v>
      </c>
      <c r="BH203" s="186">
        <f>IF(N203="zníž. prenesená",J203,0)</f>
        <v>0</v>
      </c>
      <c r="BI203" s="186">
        <f>IF(N203="nulová",J203,0)</f>
        <v>0</v>
      </c>
      <c r="BJ203" s="15" t="s">
        <v>120</v>
      </c>
      <c r="BK203" s="186">
        <f>ROUND(I203*H203,2)</f>
        <v>0</v>
      </c>
      <c r="BL203" s="15" t="s">
        <v>130</v>
      </c>
      <c r="BM203" s="185" t="s">
        <v>424</v>
      </c>
    </row>
    <row r="204" s="12" customFormat="1" ht="25.92" customHeight="1">
      <c r="A204" s="12"/>
      <c r="B204" s="159"/>
      <c r="C204" s="12"/>
      <c r="D204" s="160" t="s">
        <v>72</v>
      </c>
      <c r="E204" s="161" t="s">
        <v>425</v>
      </c>
      <c r="F204" s="161" t="s">
        <v>426</v>
      </c>
      <c r="G204" s="12"/>
      <c r="H204" s="12"/>
      <c r="I204" s="162"/>
      <c r="J204" s="163">
        <f>BK204</f>
        <v>0</v>
      </c>
      <c r="K204" s="12"/>
      <c r="L204" s="159"/>
      <c r="M204" s="164"/>
      <c r="N204" s="165"/>
      <c r="O204" s="165"/>
      <c r="P204" s="166">
        <f>SUM(P205:P222)</f>
        <v>0</v>
      </c>
      <c r="Q204" s="165"/>
      <c r="R204" s="166">
        <f>SUM(R205:R222)</f>
        <v>0</v>
      </c>
      <c r="S204" s="165"/>
      <c r="T204" s="167">
        <f>SUM(T205:T222)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0" t="s">
        <v>139</v>
      </c>
      <c r="AT204" s="168" t="s">
        <v>72</v>
      </c>
      <c r="AU204" s="168" t="s">
        <v>73</v>
      </c>
      <c r="AY204" s="160" t="s">
        <v>112</v>
      </c>
      <c r="BK204" s="169">
        <f>SUM(BK205:BK222)</f>
        <v>0</v>
      </c>
    </row>
    <row r="205" s="2" customFormat="1" ht="44.25" customHeight="1">
      <c r="A205" s="34"/>
      <c r="B205" s="172"/>
      <c r="C205" s="173" t="s">
        <v>427</v>
      </c>
      <c r="D205" s="173" t="s">
        <v>115</v>
      </c>
      <c r="E205" s="174" t="s">
        <v>428</v>
      </c>
      <c r="F205" s="175" t="s">
        <v>429</v>
      </c>
      <c r="G205" s="176" t="s">
        <v>430</v>
      </c>
      <c r="H205" s="177">
        <v>1</v>
      </c>
      <c r="I205" s="178"/>
      <c r="J205" s="179">
        <f>ROUND(I205*H205,2)</f>
        <v>0</v>
      </c>
      <c r="K205" s="180"/>
      <c r="L205" s="35"/>
      <c r="M205" s="181" t="s">
        <v>1</v>
      </c>
      <c r="N205" s="182" t="s">
        <v>39</v>
      </c>
      <c r="O205" s="78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5" t="s">
        <v>431</v>
      </c>
      <c r="AT205" s="185" t="s">
        <v>115</v>
      </c>
      <c r="AU205" s="185" t="s">
        <v>81</v>
      </c>
      <c r="AY205" s="15" t="s">
        <v>112</v>
      </c>
      <c r="BE205" s="186">
        <f>IF(N205="základná",J205,0)</f>
        <v>0</v>
      </c>
      <c r="BF205" s="186">
        <f>IF(N205="znížená",J205,0)</f>
        <v>0</v>
      </c>
      <c r="BG205" s="186">
        <f>IF(N205="zákl. prenesená",J205,0)</f>
        <v>0</v>
      </c>
      <c r="BH205" s="186">
        <f>IF(N205="zníž. prenesená",J205,0)</f>
        <v>0</v>
      </c>
      <c r="BI205" s="186">
        <f>IF(N205="nulová",J205,0)</f>
        <v>0</v>
      </c>
      <c r="BJ205" s="15" t="s">
        <v>120</v>
      </c>
      <c r="BK205" s="186">
        <f>ROUND(I205*H205,2)</f>
        <v>0</v>
      </c>
      <c r="BL205" s="15" t="s">
        <v>431</v>
      </c>
      <c r="BM205" s="185" t="s">
        <v>432</v>
      </c>
    </row>
    <row r="206" s="2" customFormat="1" ht="16.5" customHeight="1">
      <c r="A206" s="34"/>
      <c r="B206" s="172"/>
      <c r="C206" s="173" t="s">
        <v>433</v>
      </c>
      <c r="D206" s="173" t="s">
        <v>115</v>
      </c>
      <c r="E206" s="174" t="s">
        <v>434</v>
      </c>
      <c r="F206" s="175" t="s">
        <v>435</v>
      </c>
      <c r="G206" s="176" t="s">
        <v>430</v>
      </c>
      <c r="H206" s="177">
        <v>1</v>
      </c>
      <c r="I206" s="178"/>
      <c r="J206" s="179">
        <f>ROUND(I206*H206,2)</f>
        <v>0</v>
      </c>
      <c r="K206" s="180"/>
      <c r="L206" s="35"/>
      <c r="M206" s="181" t="s">
        <v>1</v>
      </c>
      <c r="N206" s="182" t="s">
        <v>39</v>
      </c>
      <c r="O206" s="78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5" t="s">
        <v>431</v>
      </c>
      <c r="AT206" s="185" t="s">
        <v>115</v>
      </c>
      <c r="AU206" s="185" t="s">
        <v>81</v>
      </c>
      <c r="AY206" s="15" t="s">
        <v>112</v>
      </c>
      <c r="BE206" s="186">
        <f>IF(N206="základná",J206,0)</f>
        <v>0</v>
      </c>
      <c r="BF206" s="186">
        <f>IF(N206="znížená",J206,0)</f>
        <v>0</v>
      </c>
      <c r="BG206" s="186">
        <f>IF(N206="zákl. prenesená",J206,0)</f>
        <v>0</v>
      </c>
      <c r="BH206" s="186">
        <f>IF(N206="zníž. prenesená",J206,0)</f>
        <v>0</v>
      </c>
      <c r="BI206" s="186">
        <f>IF(N206="nulová",J206,0)</f>
        <v>0</v>
      </c>
      <c r="BJ206" s="15" t="s">
        <v>120</v>
      </c>
      <c r="BK206" s="186">
        <f>ROUND(I206*H206,2)</f>
        <v>0</v>
      </c>
      <c r="BL206" s="15" t="s">
        <v>431</v>
      </c>
      <c r="BM206" s="185" t="s">
        <v>436</v>
      </c>
    </row>
    <row r="207" s="2" customFormat="1" ht="37.8" customHeight="1">
      <c r="A207" s="34"/>
      <c r="B207" s="172"/>
      <c r="C207" s="173" t="s">
        <v>437</v>
      </c>
      <c r="D207" s="173" t="s">
        <v>115</v>
      </c>
      <c r="E207" s="174" t="s">
        <v>438</v>
      </c>
      <c r="F207" s="175" t="s">
        <v>439</v>
      </c>
      <c r="G207" s="176" t="s">
        <v>430</v>
      </c>
      <c r="H207" s="177">
        <v>1</v>
      </c>
      <c r="I207" s="178"/>
      <c r="J207" s="179">
        <f>ROUND(I207*H207,2)</f>
        <v>0</v>
      </c>
      <c r="K207" s="180"/>
      <c r="L207" s="35"/>
      <c r="M207" s="181" t="s">
        <v>1</v>
      </c>
      <c r="N207" s="182" t="s">
        <v>39</v>
      </c>
      <c r="O207" s="78"/>
      <c r="P207" s="183">
        <f>O207*H207</f>
        <v>0</v>
      </c>
      <c r="Q207" s="183">
        <v>0</v>
      </c>
      <c r="R207" s="183">
        <f>Q207*H207</f>
        <v>0</v>
      </c>
      <c r="S207" s="183">
        <v>0</v>
      </c>
      <c r="T207" s="18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5" t="s">
        <v>431</v>
      </c>
      <c r="AT207" s="185" t="s">
        <v>115</v>
      </c>
      <c r="AU207" s="185" t="s">
        <v>81</v>
      </c>
      <c r="AY207" s="15" t="s">
        <v>112</v>
      </c>
      <c r="BE207" s="186">
        <f>IF(N207="základná",J207,0)</f>
        <v>0</v>
      </c>
      <c r="BF207" s="186">
        <f>IF(N207="znížená",J207,0)</f>
        <v>0</v>
      </c>
      <c r="BG207" s="186">
        <f>IF(N207="zákl. prenesená",J207,0)</f>
        <v>0</v>
      </c>
      <c r="BH207" s="186">
        <f>IF(N207="zníž. prenesená",J207,0)</f>
        <v>0</v>
      </c>
      <c r="BI207" s="186">
        <f>IF(N207="nulová",J207,0)</f>
        <v>0</v>
      </c>
      <c r="BJ207" s="15" t="s">
        <v>120</v>
      </c>
      <c r="BK207" s="186">
        <f>ROUND(I207*H207,2)</f>
        <v>0</v>
      </c>
      <c r="BL207" s="15" t="s">
        <v>431</v>
      </c>
      <c r="BM207" s="185" t="s">
        <v>440</v>
      </c>
    </row>
    <row r="208" s="2" customFormat="1" ht="16.5" customHeight="1">
      <c r="A208" s="34"/>
      <c r="B208" s="172"/>
      <c r="C208" s="173" t="s">
        <v>441</v>
      </c>
      <c r="D208" s="173" t="s">
        <v>115</v>
      </c>
      <c r="E208" s="174" t="s">
        <v>442</v>
      </c>
      <c r="F208" s="175" t="s">
        <v>443</v>
      </c>
      <c r="G208" s="176" t="s">
        <v>430</v>
      </c>
      <c r="H208" s="177">
        <v>1</v>
      </c>
      <c r="I208" s="178"/>
      <c r="J208" s="179">
        <f>ROUND(I208*H208,2)</f>
        <v>0</v>
      </c>
      <c r="K208" s="180"/>
      <c r="L208" s="35"/>
      <c r="M208" s="181" t="s">
        <v>1</v>
      </c>
      <c r="N208" s="182" t="s">
        <v>39</v>
      </c>
      <c r="O208" s="78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5" t="s">
        <v>431</v>
      </c>
      <c r="AT208" s="185" t="s">
        <v>115</v>
      </c>
      <c r="AU208" s="185" t="s">
        <v>81</v>
      </c>
      <c r="AY208" s="15" t="s">
        <v>112</v>
      </c>
      <c r="BE208" s="186">
        <f>IF(N208="základná",J208,0)</f>
        <v>0</v>
      </c>
      <c r="BF208" s="186">
        <f>IF(N208="znížená",J208,0)</f>
        <v>0</v>
      </c>
      <c r="BG208" s="186">
        <f>IF(N208="zákl. prenesená",J208,0)</f>
        <v>0</v>
      </c>
      <c r="BH208" s="186">
        <f>IF(N208="zníž. prenesená",J208,0)</f>
        <v>0</v>
      </c>
      <c r="BI208" s="186">
        <f>IF(N208="nulová",J208,0)</f>
        <v>0</v>
      </c>
      <c r="BJ208" s="15" t="s">
        <v>120</v>
      </c>
      <c r="BK208" s="186">
        <f>ROUND(I208*H208,2)</f>
        <v>0</v>
      </c>
      <c r="BL208" s="15" t="s">
        <v>431</v>
      </c>
      <c r="BM208" s="185" t="s">
        <v>444</v>
      </c>
    </row>
    <row r="209" s="2" customFormat="1" ht="21.75" customHeight="1">
      <c r="A209" s="34"/>
      <c r="B209" s="172"/>
      <c r="C209" s="173" t="s">
        <v>445</v>
      </c>
      <c r="D209" s="173" t="s">
        <v>115</v>
      </c>
      <c r="E209" s="174" t="s">
        <v>446</v>
      </c>
      <c r="F209" s="175" t="s">
        <v>447</v>
      </c>
      <c r="G209" s="176" t="s">
        <v>430</v>
      </c>
      <c r="H209" s="177">
        <v>1</v>
      </c>
      <c r="I209" s="178"/>
      <c r="J209" s="179">
        <f>ROUND(I209*H209,2)</f>
        <v>0</v>
      </c>
      <c r="K209" s="180"/>
      <c r="L209" s="35"/>
      <c r="M209" s="181" t="s">
        <v>1</v>
      </c>
      <c r="N209" s="182" t="s">
        <v>39</v>
      </c>
      <c r="O209" s="78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5" t="s">
        <v>431</v>
      </c>
      <c r="AT209" s="185" t="s">
        <v>115</v>
      </c>
      <c r="AU209" s="185" t="s">
        <v>81</v>
      </c>
      <c r="AY209" s="15" t="s">
        <v>112</v>
      </c>
      <c r="BE209" s="186">
        <f>IF(N209="základná",J209,0)</f>
        <v>0</v>
      </c>
      <c r="BF209" s="186">
        <f>IF(N209="znížená",J209,0)</f>
        <v>0</v>
      </c>
      <c r="BG209" s="186">
        <f>IF(N209="zákl. prenesená",J209,0)</f>
        <v>0</v>
      </c>
      <c r="BH209" s="186">
        <f>IF(N209="zníž. prenesená",J209,0)</f>
        <v>0</v>
      </c>
      <c r="BI209" s="186">
        <f>IF(N209="nulová",J209,0)</f>
        <v>0</v>
      </c>
      <c r="BJ209" s="15" t="s">
        <v>120</v>
      </c>
      <c r="BK209" s="186">
        <f>ROUND(I209*H209,2)</f>
        <v>0</v>
      </c>
      <c r="BL209" s="15" t="s">
        <v>431</v>
      </c>
      <c r="BM209" s="185" t="s">
        <v>448</v>
      </c>
    </row>
    <row r="210" s="2" customFormat="1" ht="16.5" customHeight="1">
      <c r="A210" s="34"/>
      <c r="B210" s="172"/>
      <c r="C210" s="173" t="s">
        <v>449</v>
      </c>
      <c r="D210" s="173" t="s">
        <v>115</v>
      </c>
      <c r="E210" s="174" t="s">
        <v>450</v>
      </c>
      <c r="F210" s="175" t="s">
        <v>451</v>
      </c>
      <c r="G210" s="176" t="s">
        <v>430</v>
      </c>
      <c r="H210" s="177">
        <v>1</v>
      </c>
      <c r="I210" s="178"/>
      <c r="J210" s="179">
        <f>ROUND(I210*H210,2)</f>
        <v>0</v>
      </c>
      <c r="K210" s="180"/>
      <c r="L210" s="35"/>
      <c r="M210" s="181" t="s">
        <v>1</v>
      </c>
      <c r="N210" s="182" t="s">
        <v>39</v>
      </c>
      <c r="O210" s="78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5" t="s">
        <v>431</v>
      </c>
      <c r="AT210" s="185" t="s">
        <v>115</v>
      </c>
      <c r="AU210" s="185" t="s">
        <v>81</v>
      </c>
      <c r="AY210" s="15" t="s">
        <v>112</v>
      </c>
      <c r="BE210" s="186">
        <f>IF(N210="základná",J210,0)</f>
        <v>0</v>
      </c>
      <c r="BF210" s="186">
        <f>IF(N210="znížená",J210,0)</f>
        <v>0</v>
      </c>
      <c r="BG210" s="186">
        <f>IF(N210="zákl. prenesená",J210,0)</f>
        <v>0</v>
      </c>
      <c r="BH210" s="186">
        <f>IF(N210="zníž. prenesená",J210,0)</f>
        <v>0</v>
      </c>
      <c r="BI210" s="186">
        <f>IF(N210="nulová",J210,0)</f>
        <v>0</v>
      </c>
      <c r="BJ210" s="15" t="s">
        <v>120</v>
      </c>
      <c r="BK210" s="186">
        <f>ROUND(I210*H210,2)</f>
        <v>0</v>
      </c>
      <c r="BL210" s="15" t="s">
        <v>431</v>
      </c>
      <c r="BM210" s="185" t="s">
        <v>452</v>
      </c>
    </row>
    <row r="211" s="2" customFormat="1" ht="16.5" customHeight="1">
      <c r="A211" s="34"/>
      <c r="B211" s="172"/>
      <c r="C211" s="173" t="s">
        <v>453</v>
      </c>
      <c r="D211" s="173" t="s">
        <v>115</v>
      </c>
      <c r="E211" s="174" t="s">
        <v>454</v>
      </c>
      <c r="F211" s="175" t="s">
        <v>455</v>
      </c>
      <c r="G211" s="176" t="s">
        <v>430</v>
      </c>
      <c r="H211" s="177">
        <v>1</v>
      </c>
      <c r="I211" s="178"/>
      <c r="J211" s="179">
        <f>ROUND(I211*H211,2)</f>
        <v>0</v>
      </c>
      <c r="K211" s="180"/>
      <c r="L211" s="35"/>
      <c r="M211" s="181" t="s">
        <v>1</v>
      </c>
      <c r="N211" s="182" t="s">
        <v>39</v>
      </c>
      <c r="O211" s="78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5" t="s">
        <v>431</v>
      </c>
      <c r="AT211" s="185" t="s">
        <v>115</v>
      </c>
      <c r="AU211" s="185" t="s">
        <v>81</v>
      </c>
      <c r="AY211" s="15" t="s">
        <v>112</v>
      </c>
      <c r="BE211" s="186">
        <f>IF(N211="základná",J211,0)</f>
        <v>0</v>
      </c>
      <c r="BF211" s="186">
        <f>IF(N211="znížená",J211,0)</f>
        <v>0</v>
      </c>
      <c r="BG211" s="186">
        <f>IF(N211="zákl. prenesená",J211,0)</f>
        <v>0</v>
      </c>
      <c r="BH211" s="186">
        <f>IF(N211="zníž. prenesená",J211,0)</f>
        <v>0</v>
      </c>
      <c r="BI211" s="186">
        <f>IF(N211="nulová",J211,0)</f>
        <v>0</v>
      </c>
      <c r="BJ211" s="15" t="s">
        <v>120</v>
      </c>
      <c r="BK211" s="186">
        <f>ROUND(I211*H211,2)</f>
        <v>0</v>
      </c>
      <c r="BL211" s="15" t="s">
        <v>431</v>
      </c>
      <c r="BM211" s="185" t="s">
        <v>456</v>
      </c>
    </row>
    <row r="212" s="2" customFormat="1" ht="16.5" customHeight="1">
      <c r="A212" s="34"/>
      <c r="B212" s="172"/>
      <c r="C212" s="173" t="s">
        <v>457</v>
      </c>
      <c r="D212" s="173" t="s">
        <v>115</v>
      </c>
      <c r="E212" s="174" t="s">
        <v>458</v>
      </c>
      <c r="F212" s="175" t="s">
        <v>459</v>
      </c>
      <c r="G212" s="176" t="s">
        <v>279</v>
      </c>
      <c r="H212" s="177">
        <v>1</v>
      </c>
      <c r="I212" s="178"/>
      <c r="J212" s="179">
        <f>ROUND(I212*H212,2)</f>
        <v>0</v>
      </c>
      <c r="K212" s="180"/>
      <c r="L212" s="35"/>
      <c r="M212" s="181" t="s">
        <v>1</v>
      </c>
      <c r="N212" s="182" t="s">
        <v>39</v>
      </c>
      <c r="O212" s="78"/>
      <c r="P212" s="183">
        <f>O212*H212</f>
        <v>0</v>
      </c>
      <c r="Q212" s="183">
        <v>0</v>
      </c>
      <c r="R212" s="183">
        <f>Q212*H212</f>
        <v>0</v>
      </c>
      <c r="S212" s="183">
        <v>0</v>
      </c>
      <c r="T212" s="184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5" t="s">
        <v>431</v>
      </c>
      <c r="AT212" s="185" t="s">
        <v>115</v>
      </c>
      <c r="AU212" s="185" t="s">
        <v>81</v>
      </c>
      <c r="AY212" s="15" t="s">
        <v>112</v>
      </c>
      <c r="BE212" s="186">
        <f>IF(N212="základná",J212,0)</f>
        <v>0</v>
      </c>
      <c r="BF212" s="186">
        <f>IF(N212="znížená",J212,0)</f>
        <v>0</v>
      </c>
      <c r="BG212" s="186">
        <f>IF(N212="zákl. prenesená",J212,0)</f>
        <v>0</v>
      </c>
      <c r="BH212" s="186">
        <f>IF(N212="zníž. prenesená",J212,0)</f>
        <v>0</v>
      </c>
      <c r="BI212" s="186">
        <f>IF(N212="nulová",J212,0)</f>
        <v>0</v>
      </c>
      <c r="BJ212" s="15" t="s">
        <v>120</v>
      </c>
      <c r="BK212" s="186">
        <f>ROUND(I212*H212,2)</f>
        <v>0</v>
      </c>
      <c r="BL212" s="15" t="s">
        <v>431</v>
      </c>
      <c r="BM212" s="185" t="s">
        <v>460</v>
      </c>
    </row>
    <row r="213" s="2" customFormat="1" ht="24.15" customHeight="1">
      <c r="A213" s="34"/>
      <c r="B213" s="172"/>
      <c r="C213" s="173" t="s">
        <v>461</v>
      </c>
      <c r="D213" s="173" t="s">
        <v>115</v>
      </c>
      <c r="E213" s="174" t="s">
        <v>462</v>
      </c>
      <c r="F213" s="175" t="s">
        <v>463</v>
      </c>
      <c r="G213" s="176" t="s">
        <v>430</v>
      </c>
      <c r="H213" s="177">
        <v>1</v>
      </c>
      <c r="I213" s="178"/>
      <c r="J213" s="179">
        <f>ROUND(I213*H213,2)</f>
        <v>0</v>
      </c>
      <c r="K213" s="180"/>
      <c r="L213" s="35"/>
      <c r="M213" s="181" t="s">
        <v>1</v>
      </c>
      <c r="N213" s="182" t="s">
        <v>39</v>
      </c>
      <c r="O213" s="78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5" t="s">
        <v>431</v>
      </c>
      <c r="AT213" s="185" t="s">
        <v>115</v>
      </c>
      <c r="AU213" s="185" t="s">
        <v>81</v>
      </c>
      <c r="AY213" s="15" t="s">
        <v>112</v>
      </c>
      <c r="BE213" s="186">
        <f>IF(N213="základná",J213,0)</f>
        <v>0</v>
      </c>
      <c r="BF213" s="186">
        <f>IF(N213="znížená",J213,0)</f>
        <v>0</v>
      </c>
      <c r="BG213" s="186">
        <f>IF(N213="zákl. prenesená",J213,0)</f>
        <v>0</v>
      </c>
      <c r="BH213" s="186">
        <f>IF(N213="zníž. prenesená",J213,0)</f>
        <v>0</v>
      </c>
      <c r="BI213" s="186">
        <f>IF(N213="nulová",J213,0)</f>
        <v>0</v>
      </c>
      <c r="BJ213" s="15" t="s">
        <v>120</v>
      </c>
      <c r="BK213" s="186">
        <f>ROUND(I213*H213,2)</f>
        <v>0</v>
      </c>
      <c r="BL213" s="15" t="s">
        <v>431</v>
      </c>
      <c r="BM213" s="185" t="s">
        <v>464</v>
      </c>
    </row>
    <row r="214" s="2" customFormat="1" ht="16.5" customHeight="1">
      <c r="A214" s="34"/>
      <c r="B214" s="172"/>
      <c r="C214" s="173" t="s">
        <v>465</v>
      </c>
      <c r="D214" s="173" t="s">
        <v>115</v>
      </c>
      <c r="E214" s="174" t="s">
        <v>466</v>
      </c>
      <c r="F214" s="175" t="s">
        <v>467</v>
      </c>
      <c r="G214" s="176" t="s">
        <v>430</v>
      </c>
      <c r="H214" s="177">
        <v>1</v>
      </c>
      <c r="I214" s="178"/>
      <c r="J214" s="179">
        <f>ROUND(I214*H214,2)</f>
        <v>0</v>
      </c>
      <c r="K214" s="180"/>
      <c r="L214" s="35"/>
      <c r="M214" s="181" t="s">
        <v>1</v>
      </c>
      <c r="N214" s="182" t="s">
        <v>39</v>
      </c>
      <c r="O214" s="78"/>
      <c r="P214" s="183">
        <f>O214*H214</f>
        <v>0</v>
      </c>
      <c r="Q214" s="183">
        <v>0</v>
      </c>
      <c r="R214" s="183">
        <f>Q214*H214</f>
        <v>0</v>
      </c>
      <c r="S214" s="183">
        <v>0</v>
      </c>
      <c r="T214" s="184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5" t="s">
        <v>431</v>
      </c>
      <c r="AT214" s="185" t="s">
        <v>115</v>
      </c>
      <c r="AU214" s="185" t="s">
        <v>81</v>
      </c>
      <c r="AY214" s="15" t="s">
        <v>112</v>
      </c>
      <c r="BE214" s="186">
        <f>IF(N214="základná",J214,0)</f>
        <v>0</v>
      </c>
      <c r="BF214" s="186">
        <f>IF(N214="znížená",J214,0)</f>
        <v>0</v>
      </c>
      <c r="BG214" s="186">
        <f>IF(N214="zákl. prenesená",J214,0)</f>
        <v>0</v>
      </c>
      <c r="BH214" s="186">
        <f>IF(N214="zníž. prenesená",J214,0)</f>
        <v>0</v>
      </c>
      <c r="BI214" s="186">
        <f>IF(N214="nulová",J214,0)</f>
        <v>0</v>
      </c>
      <c r="BJ214" s="15" t="s">
        <v>120</v>
      </c>
      <c r="BK214" s="186">
        <f>ROUND(I214*H214,2)</f>
        <v>0</v>
      </c>
      <c r="BL214" s="15" t="s">
        <v>431</v>
      </c>
      <c r="BM214" s="185" t="s">
        <v>468</v>
      </c>
    </row>
    <row r="215" s="2" customFormat="1" ht="16.5" customHeight="1">
      <c r="A215" s="34"/>
      <c r="B215" s="172"/>
      <c r="C215" s="173" t="s">
        <v>469</v>
      </c>
      <c r="D215" s="173" t="s">
        <v>115</v>
      </c>
      <c r="E215" s="174" t="s">
        <v>470</v>
      </c>
      <c r="F215" s="175" t="s">
        <v>471</v>
      </c>
      <c r="G215" s="176" t="s">
        <v>430</v>
      </c>
      <c r="H215" s="177">
        <v>1</v>
      </c>
      <c r="I215" s="178"/>
      <c r="J215" s="179">
        <f>ROUND(I215*H215,2)</f>
        <v>0</v>
      </c>
      <c r="K215" s="180"/>
      <c r="L215" s="35"/>
      <c r="M215" s="181" t="s">
        <v>1</v>
      </c>
      <c r="N215" s="182" t="s">
        <v>39</v>
      </c>
      <c r="O215" s="78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5" t="s">
        <v>431</v>
      </c>
      <c r="AT215" s="185" t="s">
        <v>115</v>
      </c>
      <c r="AU215" s="185" t="s">
        <v>81</v>
      </c>
      <c r="AY215" s="15" t="s">
        <v>112</v>
      </c>
      <c r="BE215" s="186">
        <f>IF(N215="základná",J215,0)</f>
        <v>0</v>
      </c>
      <c r="BF215" s="186">
        <f>IF(N215="znížená",J215,0)</f>
        <v>0</v>
      </c>
      <c r="BG215" s="186">
        <f>IF(N215="zákl. prenesená",J215,0)</f>
        <v>0</v>
      </c>
      <c r="BH215" s="186">
        <f>IF(N215="zníž. prenesená",J215,0)</f>
        <v>0</v>
      </c>
      <c r="BI215" s="186">
        <f>IF(N215="nulová",J215,0)</f>
        <v>0</v>
      </c>
      <c r="BJ215" s="15" t="s">
        <v>120</v>
      </c>
      <c r="BK215" s="186">
        <f>ROUND(I215*H215,2)</f>
        <v>0</v>
      </c>
      <c r="BL215" s="15" t="s">
        <v>431</v>
      </c>
      <c r="BM215" s="185" t="s">
        <v>472</v>
      </c>
    </row>
    <row r="216" s="2" customFormat="1" ht="24.15" customHeight="1">
      <c r="A216" s="34"/>
      <c r="B216" s="172"/>
      <c r="C216" s="173" t="s">
        <v>473</v>
      </c>
      <c r="D216" s="173" t="s">
        <v>115</v>
      </c>
      <c r="E216" s="174" t="s">
        <v>474</v>
      </c>
      <c r="F216" s="175" t="s">
        <v>475</v>
      </c>
      <c r="G216" s="176" t="s">
        <v>430</v>
      </c>
      <c r="H216" s="177">
        <v>1</v>
      </c>
      <c r="I216" s="178"/>
      <c r="J216" s="179">
        <f>ROUND(I216*H216,2)</f>
        <v>0</v>
      </c>
      <c r="K216" s="180"/>
      <c r="L216" s="35"/>
      <c r="M216" s="181" t="s">
        <v>1</v>
      </c>
      <c r="N216" s="182" t="s">
        <v>39</v>
      </c>
      <c r="O216" s="78"/>
      <c r="P216" s="183">
        <f>O216*H216</f>
        <v>0</v>
      </c>
      <c r="Q216" s="183">
        <v>0</v>
      </c>
      <c r="R216" s="183">
        <f>Q216*H216</f>
        <v>0</v>
      </c>
      <c r="S216" s="183">
        <v>0</v>
      </c>
      <c r="T216" s="184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5" t="s">
        <v>431</v>
      </c>
      <c r="AT216" s="185" t="s">
        <v>115</v>
      </c>
      <c r="AU216" s="185" t="s">
        <v>81</v>
      </c>
      <c r="AY216" s="15" t="s">
        <v>112</v>
      </c>
      <c r="BE216" s="186">
        <f>IF(N216="základná",J216,0)</f>
        <v>0</v>
      </c>
      <c r="BF216" s="186">
        <f>IF(N216="znížená",J216,0)</f>
        <v>0</v>
      </c>
      <c r="BG216" s="186">
        <f>IF(N216="zákl. prenesená",J216,0)</f>
        <v>0</v>
      </c>
      <c r="BH216" s="186">
        <f>IF(N216="zníž. prenesená",J216,0)</f>
        <v>0</v>
      </c>
      <c r="BI216" s="186">
        <f>IF(N216="nulová",J216,0)</f>
        <v>0</v>
      </c>
      <c r="BJ216" s="15" t="s">
        <v>120</v>
      </c>
      <c r="BK216" s="186">
        <f>ROUND(I216*H216,2)</f>
        <v>0</v>
      </c>
      <c r="BL216" s="15" t="s">
        <v>431</v>
      </c>
      <c r="BM216" s="185" t="s">
        <v>476</v>
      </c>
    </row>
    <row r="217" s="2" customFormat="1" ht="16.5" customHeight="1">
      <c r="A217" s="34"/>
      <c r="B217" s="172"/>
      <c r="C217" s="173" t="s">
        <v>477</v>
      </c>
      <c r="D217" s="173" t="s">
        <v>115</v>
      </c>
      <c r="E217" s="174" t="s">
        <v>478</v>
      </c>
      <c r="F217" s="175" t="s">
        <v>479</v>
      </c>
      <c r="G217" s="176" t="s">
        <v>430</v>
      </c>
      <c r="H217" s="177">
        <v>1</v>
      </c>
      <c r="I217" s="178"/>
      <c r="J217" s="179">
        <f>ROUND(I217*H217,2)</f>
        <v>0</v>
      </c>
      <c r="K217" s="180"/>
      <c r="L217" s="35"/>
      <c r="M217" s="181" t="s">
        <v>1</v>
      </c>
      <c r="N217" s="182" t="s">
        <v>39</v>
      </c>
      <c r="O217" s="78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5" t="s">
        <v>431</v>
      </c>
      <c r="AT217" s="185" t="s">
        <v>115</v>
      </c>
      <c r="AU217" s="185" t="s">
        <v>81</v>
      </c>
      <c r="AY217" s="15" t="s">
        <v>112</v>
      </c>
      <c r="BE217" s="186">
        <f>IF(N217="základná",J217,0)</f>
        <v>0</v>
      </c>
      <c r="BF217" s="186">
        <f>IF(N217="znížená",J217,0)</f>
        <v>0</v>
      </c>
      <c r="BG217" s="186">
        <f>IF(N217="zákl. prenesená",J217,0)</f>
        <v>0</v>
      </c>
      <c r="BH217" s="186">
        <f>IF(N217="zníž. prenesená",J217,0)</f>
        <v>0</v>
      </c>
      <c r="BI217" s="186">
        <f>IF(N217="nulová",J217,0)</f>
        <v>0</v>
      </c>
      <c r="BJ217" s="15" t="s">
        <v>120</v>
      </c>
      <c r="BK217" s="186">
        <f>ROUND(I217*H217,2)</f>
        <v>0</v>
      </c>
      <c r="BL217" s="15" t="s">
        <v>431</v>
      </c>
      <c r="BM217" s="185" t="s">
        <v>480</v>
      </c>
    </row>
    <row r="218" s="2" customFormat="1" ht="16.5" customHeight="1">
      <c r="A218" s="34"/>
      <c r="B218" s="172"/>
      <c r="C218" s="173" t="s">
        <v>481</v>
      </c>
      <c r="D218" s="173" t="s">
        <v>115</v>
      </c>
      <c r="E218" s="174" t="s">
        <v>482</v>
      </c>
      <c r="F218" s="175" t="s">
        <v>483</v>
      </c>
      <c r="G218" s="176" t="s">
        <v>430</v>
      </c>
      <c r="H218" s="177">
        <v>1</v>
      </c>
      <c r="I218" s="178"/>
      <c r="J218" s="179">
        <f>ROUND(I218*H218,2)</f>
        <v>0</v>
      </c>
      <c r="K218" s="180"/>
      <c r="L218" s="35"/>
      <c r="M218" s="181" t="s">
        <v>1</v>
      </c>
      <c r="N218" s="182" t="s">
        <v>39</v>
      </c>
      <c r="O218" s="78"/>
      <c r="P218" s="183">
        <f>O218*H218</f>
        <v>0</v>
      </c>
      <c r="Q218" s="183">
        <v>0</v>
      </c>
      <c r="R218" s="183">
        <f>Q218*H218</f>
        <v>0</v>
      </c>
      <c r="S218" s="183">
        <v>0</v>
      </c>
      <c r="T218" s="184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5" t="s">
        <v>431</v>
      </c>
      <c r="AT218" s="185" t="s">
        <v>115</v>
      </c>
      <c r="AU218" s="185" t="s">
        <v>81</v>
      </c>
      <c r="AY218" s="15" t="s">
        <v>112</v>
      </c>
      <c r="BE218" s="186">
        <f>IF(N218="základná",J218,0)</f>
        <v>0</v>
      </c>
      <c r="BF218" s="186">
        <f>IF(N218="znížená",J218,0)</f>
        <v>0</v>
      </c>
      <c r="BG218" s="186">
        <f>IF(N218="zákl. prenesená",J218,0)</f>
        <v>0</v>
      </c>
      <c r="BH218" s="186">
        <f>IF(N218="zníž. prenesená",J218,0)</f>
        <v>0</v>
      </c>
      <c r="BI218" s="186">
        <f>IF(N218="nulová",J218,0)</f>
        <v>0</v>
      </c>
      <c r="BJ218" s="15" t="s">
        <v>120</v>
      </c>
      <c r="BK218" s="186">
        <f>ROUND(I218*H218,2)</f>
        <v>0</v>
      </c>
      <c r="BL218" s="15" t="s">
        <v>431</v>
      </c>
      <c r="BM218" s="185" t="s">
        <v>484</v>
      </c>
    </row>
    <row r="219" s="2" customFormat="1" ht="16.5" customHeight="1">
      <c r="A219" s="34"/>
      <c r="B219" s="172"/>
      <c r="C219" s="173" t="s">
        <v>485</v>
      </c>
      <c r="D219" s="173" t="s">
        <v>115</v>
      </c>
      <c r="E219" s="174" t="s">
        <v>486</v>
      </c>
      <c r="F219" s="175" t="s">
        <v>487</v>
      </c>
      <c r="G219" s="176" t="s">
        <v>430</v>
      </c>
      <c r="H219" s="177">
        <v>1</v>
      </c>
      <c r="I219" s="178"/>
      <c r="J219" s="179">
        <f>ROUND(I219*H219,2)</f>
        <v>0</v>
      </c>
      <c r="K219" s="180"/>
      <c r="L219" s="35"/>
      <c r="M219" s="181" t="s">
        <v>1</v>
      </c>
      <c r="N219" s="182" t="s">
        <v>39</v>
      </c>
      <c r="O219" s="78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5" t="s">
        <v>431</v>
      </c>
      <c r="AT219" s="185" t="s">
        <v>115</v>
      </c>
      <c r="AU219" s="185" t="s">
        <v>81</v>
      </c>
      <c r="AY219" s="15" t="s">
        <v>112</v>
      </c>
      <c r="BE219" s="186">
        <f>IF(N219="základná",J219,0)</f>
        <v>0</v>
      </c>
      <c r="BF219" s="186">
        <f>IF(N219="znížená",J219,0)</f>
        <v>0</v>
      </c>
      <c r="BG219" s="186">
        <f>IF(N219="zákl. prenesená",J219,0)</f>
        <v>0</v>
      </c>
      <c r="BH219" s="186">
        <f>IF(N219="zníž. prenesená",J219,0)</f>
        <v>0</v>
      </c>
      <c r="BI219" s="186">
        <f>IF(N219="nulová",J219,0)</f>
        <v>0</v>
      </c>
      <c r="BJ219" s="15" t="s">
        <v>120</v>
      </c>
      <c r="BK219" s="186">
        <f>ROUND(I219*H219,2)</f>
        <v>0</v>
      </c>
      <c r="BL219" s="15" t="s">
        <v>431</v>
      </c>
      <c r="BM219" s="185" t="s">
        <v>488</v>
      </c>
    </row>
    <row r="220" s="2" customFormat="1" ht="16.5" customHeight="1">
      <c r="A220" s="34"/>
      <c r="B220" s="172"/>
      <c r="C220" s="173" t="s">
        <v>489</v>
      </c>
      <c r="D220" s="173" t="s">
        <v>115</v>
      </c>
      <c r="E220" s="174" t="s">
        <v>490</v>
      </c>
      <c r="F220" s="175" t="s">
        <v>491</v>
      </c>
      <c r="G220" s="176" t="s">
        <v>430</v>
      </c>
      <c r="H220" s="177">
        <v>1</v>
      </c>
      <c r="I220" s="178"/>
      <c r="J220" s="179">
        <f>ROUND(I220*H220,2)</f>
        <v>0</v>
      </c>
      <c r="K220" s="180"/>
      <c r="L220" s="35"/>
      <c r="M220" s="181" t="s">
        <v>1</v>
      </c>
      <c r="N220" s="182" t="s">
        <v>39</v>
      </c>
      <c r="O220" s="78"/>
      <c r="P220" s="183">
        <f>O220*H220</f>
        <v>0</v>
      </c>
      <c r="Q220" s="183">
        <v>0</v>
      </c>
      <c r="R220" s="183">
        <f>Q220*H220</f>
        <v>0</v>
      </c>
      <c r="S220" s="183">
        <v>0</v>
      </c>
      <c r="T220" s="18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5" t="s">
        <v>431</v>
      </c>
      <c r="AT220" s="185" t="s">
        <v>115</v>
      </c>
      <c r="AU220" s="185" t="s">
        <v>81</v>
      </c>
      <c r="AY220" s="15" t="s">
        <v>112</v>
      </c>
      <c r="BE220" s="186">
        <f>IF(N220="základná",J220,0)</f>
        <v>0</v>
      </c>
      <c r="BF220" s="186">
        <f>IF(N220="znížená",J220,0)</f>
        <v>0</v>
      </c>
      <c r="BG220" s="186">
        <f>IF(N220="zákl. prenesená",J220,0)</f>
        <v>0</v>
      </c>
      <c r="BH220" s="186">
        <f>IF(N220="zníž. prenesená",J220,0)</f>
        <v>0</v>
      </c>
      <c r="BI220" s="186">
        <f>IF(N220="nulová",J220,0)</f>
        <v>0</v>
      </c>
      <c r="BJ220" s="15" t="s">
        <v>120</v>
      </c>
      <c r="BK220" s="186">
        <f>ROUND(I220*H220,2)</f>
        <v>0</v>
      </c>
      <c r="BL220" s="15" t="s">
        <v>431</v>
      </c>
      <c r="BM220" s="185" t="s">
        <v>492</v>
      </c>
    </row>
    <row r="221" s="2" customFormat="1" ht="44.25" customHeight="1">
      <c r="A221" s="34"/>
      <c r="B221" s="172"/>
      <c r="C221" s="173" t="s">
        <v>493</v>
      </c>
      <c r="D221" s="173" t="s">
        <v>115</v>
      </c>
      <c r="E221" s="174" t="s">
        <v>494</v>
      </c>
      <c r="F221" s="175" t="s">
        <v>495</v>
      </c>
      <c r="G221" s="176" t="s">
        <v>430</v>
      </c>
      <c r="H221" s="177">
        <v>1</v>
      </c>
      <c r="I221" s="178"/>
      <c r="J221" s="179">
        <f>ROUND(I221*H221,2)</f>
        <v>0</v>
      </c>
      <c r="K221" s="180"/>
      <c r="L221" s="35"/>
      <c r="M221" s="181" t="s">
        <v>1</v>
      </c>
      <c r="N221" s="182" t="s">
        <v>39</v>
      </c>
      <c r="O221" s="78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5" t="s">
        <v>431</v>
      </c>
      <c r="AT221" s="185" t="s">
        <v>115</v>
      </c>
      <c r="AU221" s="185" t="s">
        <v>81</v>
      </c>
      <c r="AY221" s="15" t="s">
        <v>112</v>
      </c>
      <c r="BE221" s="186">
        <f>IF(N221="základná",J221,0)</f>
        <v>0</v>
      </c>
      <c r="BF221" s="186">
        <f>IF(N221="znížená",J221,0)</f>
        <v>0</v>
      </c>
      <c r="BG221" s="186">
        <f>IF(N221="zákl. prenesená",J221,0)</f>
        <v>0</v>
      </c>
      <c r="BH221" s="186">
        <f>IF(N221="zníž. prenesená",J221,0)</f>
        <v>0</v>
      </c>
      <c r="BI221" s="186">
        <f>IF(N221="nulová",J221,0)</f>
        <v>0</v>
      </c>
      <c r="BJ221" s="15" t="s">
        <v>120</v>
      </c>
      <c r="BK221" s="186">
        <f>ROUND(I221*H221,2)</f>
        <v>0</v>
      </c>
      <c r="BL221" s="15" t="s">
        <v>431</v>
      </c>
      <c r="BM221" s="185" t="s">
        <v>496</v>
      </c>
    </row>
    <row r="222" s="2" customFormat="1" ht="33" customHeight="1">
      <c r="A222" s="34"/>
      <c r="B222" s="172"/>
      <c r="C222" s="173" t="s">
        <v>497</v>
      </c>
      <c r="D222" s="173" t="s">
        <v>115</v>
      </c>
      <c r="E222" s="174" t="s">
        <v>498</v>
      </c>
      <c r="F222" s="175" t="s">
        <v>499</v>
      </c>
      <c r="G222" s="176" t="s">
        <v>430</v>
      </c>
      <c r="H222" s="177">
        <v>1</v>
      </c>
      <c r="I222" s="178"/>
      <c r="J222" s="179">
        <f>ROUND(I222*H222,2)</f>
        <v>0</v>
      </c>
      <c r="K222" s="180"/>
      <c r="L222" s="35"/>
      <c r="M222" s="198" t="s">
        <v>1</v>
      </c>
      <c r="N222" s="199" t="s">
        <v>39</v>
      </c>
      <c r="O222" s="200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5" t="s">
        <v>431</v>
      </c>
      <c r="AT222" s="185" t="s">
        <v>115</v>
      </c>
      <c r="AU222" s="185" t="s">
        <v>81</v>
      </c>
      <c r="AY222" s="15" t="s">
        <v>112</v>
      </c>
      <c r="BE222" s="186">
        <f>IF(N222="základná",J222,0)</f>
        <v>0</v>
      </c>
      <c r="BF222" s="186">
        <f>IF(N222="znížená",J222,0)</f>
        <v>0</v>
      </c>
      <c r="BG222" s="186">
        <f>IF(N222="zákl. prenesená",J222,0)</f>
        <v>0</v>
      </c>
      <c r="BH222" s="186">
        <f>IF(N222="zníž. prenesená",J222,0)</f>
        <v>0</v>
      </c>
      <c r="BI222" s="186">
        <f>IF(N222="nulová",J222,0)</f>
        <v>0</v>
      </c>
      <c r="BJ222" s="15" t="s">
        <v>120</v>
      </c>
      <c r="BK222" s="186">
        <f>ROUND(I222*H222,2)</f>
        <v>0</v>
      </c>
      <c r="BL222" s="15" t="s">
        <v>431</v>
      </c>
      <c r="BM222" s="185" t="s">
        <v>500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22:K22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A4AA4E-A784-4E1C-9926-A875E1B16C36}"/>
</file>

<file path=customXml/itemProps2.xml><?xml version="1.0" encoding="utf-8"?>
<ds:datastoreItem xmlns:ds="http://schemas.openxmlformats.org/officeDocument/2006/customXml" ds:itemID="{D269CA38-E7C7-4169-9407-E439591D2FD2}"/>
</file>

<file path=customXml/itemProps3.xml><?xml version="1.0" encoding="utf-8"?>
<ds:datastoreItem xmlns:ds="http://schemas.openxmlformats.org/officeDocument/2006/customXml" ds:itemID="{E5C8354D-BFC0-4BBE-90D2-D3755E6C71F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Kišeľa</dc:creator>
  <cp:lastModifiedBy>Ján Kišeľa</cp:lastModifiedBy>
  <dcterms:created xsi:type="dcterms:W3CDTF">2025-07-02T14:44:08Z</dcterms:created>
  <dcterms:modified xsi:type="dcterms:W3CDTF">2025-07-02T14:44:10Z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