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920092\Desktop\Rozpočty BP\Nemocnice_obnova vodovodu_tihelková\VZMR_2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Pol'!$A$1:$X$88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G42" i="1"/>
  <c r="F42" i="1"/>
  <c r="G41" i="1"/>
  <c r="F41" i="1"/>
  <c r="G39" i="1"/>
  <c r="I39" i="1" s="1"/>
  <c r="I43" i="1" s="1"/>
  <c r="F39" i="1"/>
  <c r="G87" i="12"/>
  <c r="BA85" i="12"/>
  <c r="BA82" i="12"/>
  <c r="BA66" i="12"/>
  <c r="BA50" i="12"/>
  <c r="BA48" i="12"/>
  <c r="BA41" i="12"/>
  <c r="BA38" i="12"/>
  <c r="BA35" i="12"/>
  <c r="BA27" i="12"/>
  <c r="BA15" i="12"/>
  <c r="BA13" i="12"/>
  <c r="G9" i="12"/>
  <c r="M9" i="12" s="1"/>
  <c r="I9" i="12"/>
  <c r="K9" i="12"/>
  <c r="K8" i="12" s="1"/>
  <c r="O9" i="12"/>
  <c r="O8" i="12" s="1"/>
  <c r="Q9" i="12"/>
  <c r="V9" i="12"/>
  <c r="V8" i="12" s="1"/>
  <c r="G11" i="12"/>
  <c r="I11" i="12"/>
  <c r="I8" i="12" s="1"/>
  <c r="K11" i="12"/>
  <c r="M11" i="12"/>
  <c r="O11" i="12"/>
  <c r="Q11" i="12"/>
  <c r="Q8" i="12" s="1"/>
  <c r="V11" i="12"/>
  <c r="G12" i="12"/>
  <c r="M12" i="12" s="1"/>
  <c r="I12" i="12"/>
  <c r="K12" i="12"/>
  <c r="O12" i="12"/>
  <c r="Q12" i="12"/>
  <c r="V12" i="12"/>
  <c r="G14" i="12"/>
  <c r="I14" i="12"/>
  <c r="K14" i="12"/>
  <c r="M14" i="12"/>
  <c r="O14" i="12"/>
  <c r="Q14" i="12"/>
  <c r="V14" i="12"/>
  <c r="G16" i="12"/>
  <c r="M16" i="12" s="1"/>
  <c r="I16" i="12"/>
  <c r="K16" i="12"/>
  <c r="O16" i="12"/>
  <c r="Q16" i="12"/>
  <c r="V16" i="12"/>
  <c r="G18" i="12"/>
  <c r="I18" i="12"/>
  <c r="K18" i="12"/>
  <c r="M18" i="12"/>
  <c r="O18" i="12"/>
  <c r="Q18" i="12"/>
  <c r="V18" i="12"/>
  <c r="G20" i="12"/>
  <c r="M20" i="12" s="1"/>
  <c r="I20" i="12"/>
  <c r="K20" i="12"/>
  <c r="O20" i="12"/>
  <c r="Q20" i="12"/>
  <c r="V20" i="12"/>
  <c r="G22" i="12"/>
  <c r="I22" i="12"/>
  <c r="K22" i="12"/>
  <c r="M22" i="12"/>
  <c r="O22" i="12"/>
  <c r="Q22" i="12"/>
  <c r="V22" i="12"/>
  <c r="G23" i="12"/>
  <c r="M23" i="12" s="1"/>
  <c r="I23" i="12"/>
  <c r="K23" i="12"/>
  <c r="O23" i="12"/>
  <c r="Q23" i="12"/>
  <c r="V23" i="12"/>
  <c r="G26" i="12"/>
  <c r="I26" i="12"/>
  <c r="K26" i="12"/>
  <c r="M26" i="12"/>
  <c r="O26" i="12"/>
  <c r="Q26" i="12"/>
  <c r="V26" i="12"/>
  <c r="G28" i="12"/>
  <c r="M28" i="12" s="1"/>
  <c r="I28" i="12"/>
  <c r="K28" i="12"/>
  <c r="O28" i="12"/>
  <c r="Q28" i="12"/>
  <c r="V28" i="12"/>
  <c r="G30" i="12"/>
  <c r="M30" i="12" s="1"/>
  <c r="M29" i="12" s="1"/>
  <c r="I30" i="12"/>
  <c r="K30" i="12"/>
  <c r="K29" i="12" s="1"/>
  <c r="O30" i="12"/>
  <c r="O29" i="12" s="1"/>
  <c r="Q30" i="12"/>
  <c r="V30" i="12"/>
  <c r="V29" i="12" s="1"/>
  <c r="G32" i="12"/>
  <c r="I32" i="12"/>
  <c r="I29" i="12" s="1"/>
  <c r="K32" i="12"/>
  <c r="M32" i="12"/>
  <c r="O32" i="12"/>
  <c r="Q32" i="12"/>
  <c r="Q29" i="12" s="1"/>
  <c r="V32" i="12"/>
  <c r="G34" i="12"/>
  <c r="M34" i="12" s="1"/>
  <c r="I34" i="12"/>
  <c r="K34" i="12"/>
  <c r="O34" i="12"/>
  <c r="Q34" i="12"/>
  <c r="V34" i="12"/>
  <c r="G36" i="12"/>
  <c r="I36" i="12"/>
  <c r="K36" i="12"/>
  <c r="M36" i="12"/>
  <c r="O36" i="12"/>
  <c r="Q36" i="12"/>
  <c r="V36" i="12"/>
  <c r="G40" i="12"/>
  <c r="I40" i="12"/>
  <c r="I39" i="12" s="1"/>
  <c r="K40" i="12"/>
  <c r="M40" i="12"/>
  <c r="O40" i="12"/>
  <c r="Q40" i="12"/>
  <c r="Q39" i="12" s="1"/>
  <c r="V40" i="12"/>
  <c r="G42" i="12"/>
  <c r="M42" i="12" s="1"/>
  <c r="I42" i="12"/>
  <c r="K42" i="12"/>
  <c r="K39" i="12" s="1"/>
  <c r="O42" i="12"/>
  <c r="Q42" i="12"/>
  <c r="V42" i="12"/>
  <c r="V39" i="12" s="1"/>
  <c r="G43" i="12"/>
  <c r="I43" i="12"/>
  <c r="K43" i="12"/>
  <c r="M43" i="12"/>
  <c r="O43" i="12"/>
  <c r="Q43" i="12"/>
  <c r="V43" i="12"/>
  <c r="G44" i="12"/>
  <c r="M44" i="12" s="1"/>
  <c r="I44" i="12"/>
  <c r="K44" i="12"/>
  <c r="O44" i="12"/>
  <c r="O39" i="12" s="1"/>
  <c r="Q44" i="12"/>
  <c r="V44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G51" i="12"/>
  <c r="M51" i="12" s="1"/>
  <c r="I51" i="12"/>
  <c r="K51" i="12"/>
  <c r="O51" i="12"/>
  <c r="Q51" i="12"/>
  <c r="V51" i="12"/>
  <c r="G53" i="12"/>
  <c r="I53" i="12"/>
  <c r="K53" i="12"/>
  <c r="M53" i="12"/>
  <c r="O53" i="12"/>
  <c r="Q53" i="12"/>
  <c r="V53" i="12"/>
  <c r="G55" i="12"/>
  <c r="M55" i="12" s="1"/>
  <c r="I55" i="12"/>
  <c r="K55" i="12"/>
  <c r="O55" i="12"/>
  <c r="Q55" i="12"/>
  <c r="V55" i="12"/>
  <c r="G56" i="12"/>
  <c r="I56" i="12"/>
  <c r="K56" i="12"/>
  <c r="M56" i="12"/>
  <c r="O56" i="12"/>
  <c r="Q56" i="12"/>
  <c r="V56" i="12"/>
  <c r="G57" i="12"/>
  <c r="M57" i="12" s="1"/>
  <c r="I57" i="12"/>
  <c r="K57" i="12"/>
  <c r="O57" i="12"/>
  <c r="Q57" i="12"/>
  <c r="V57" i="12"/>
  <c r="G58" i="12"/>
  <c r="I58" i="12"/>
  <c r="K58" i="12"/>
  <c r="M58" i="12"/>
  <c r="O58" i="12"/>
  <c r="Q58" i="12"/>
  <c r="V58" i="12"/>
  <c r="G59" i="12"/>
  <c r="M59" i="12" s="1"/>
  <c r="I59" i="12"/>
  <c r="K59" i="12"/>
  <c r="O59" i="12"/>
  <c r="Q59" i="12"/>
  <c r="V59" i="12"/>
  <c r="G60" i="12"/>
  <c r="I60" i="12"/>
  <c r="K60" i="12"/>
  <c r="M60" i="12"/>
  <c r="O60" i="12"/>
  <c r="Q60" i="12"/>
  <c r="V60" i="12"/>
  <c r="G61" i="12"/>
  <c r="M61" i="12" s="1"/>
  <c r="I61" i="12"/>
  <c r="K61" i="12"/>
  <c r="O61" i="12"/>
  <c r="Q61" i="12"/>
  <c r="V61" i="12"/>
  <c r="G62" i="12"/>
  <c r="I62" i="12"/>
  <c r="K62" i="12"/>
  <c r="M62" i="12"/>
  <c r="O62" i="12"/>
  <c r="Q62" i="12"/>
  <c r="V62" i="12"/>
  <c r="G63" i="12"/>
  <c r="M63" i="12" s="1"/>
  <c r="I63" i="12"/>
  <c r="K63" i="12"/>
  <c r="O63" i="12"/>
  <c r="Q63" i="12"/>
  <c r="V63" i="12"/>
  <c r="G64" i="12"/>
  <c r="I64" i="12"/>
  <c r="K64" i="12"/>
  <c r="M64" i="12"/>
  <c r="O64" i="12"/>
  <c r="Q64" i="12"/>
  <c r="V64" i="12"/>
  <c r="G65" i="12"/>
  <c r="M65" i="12" s="1"/>
  <c r="I65" i="12"/>
  <c r="K65" i="12"/>
  <c r="O65" i="12"/>
  <c r="Q65" i="12"/>
  <c r="V65" i="12"/>
  <c r="I68" i="12"/>
  <c r="Q68" i="12"/>
  <c r="G69" i="12"/>
  <c r="G68" i="12" s="1"/>
  <c r="I69" i="12"/>
  <c r="K69" i="12"/>
  <c r="K68" i="12" s="1"/>
  <c r="O69" i="12"/>
  <c r="O68" i="12" s="1"/>
  <c r="Q69" i="12"/>
  <c r="V69" i="12"/>
  <c r="V68" i="12" s="1"/>
  <c r="I71" i="12"/>
  <c r="Q71" i="12"/>
  <c r="G72" i="12"/>
  <c r="M72" i="12" s="1"/>
  <c r="M71" i="12" s="1"/>
  <c r="I72" i="12"/>
  <c r="K72" i="12"/>
  <c r="K71" i="12" s="1"/>
  <c r="O72" i="12"/>
  <c r="O71" i="12" s="1"/>
  <c r="Q72" i="12"/>
  <c r="V72" i="12"/>
  <c r="V71" i="12" s="1"/>
  <c r="I75" i="12"/>
  <c r="Q75" i="12"/>
  <c r="G76" i="12"/>
  <c r="G75" i="12" s="1"/>
  <c r="I76" i="12"/>
  <c r="K76" i="12"/>
  <c r="K75" i="12" s="1"/>
  <c r="O76" i="12"/>
  <c r="O75" i="12" s="1"/>
  <c r="Q76" i="12"/>
  <c r="V76" i="12"/>
  <c r="V75" i="12" s="1"/>
  <c r="G77" i="12"/>
  <c r="I77" i="12"/>
  <c r="K77" i="12"/>
  <c r="M77" i="12"/>
  <c r="O77" i="12"/>
  <c r="Q77" i="12"/>
  <c r="V77" i="12"/>
  <c r="G78" i="12"/>
  <c r="O78" i="12"/>
  <c r="G79" i="12"/>
  <c r="I79" i="12"/>
  <c r="I78" i="12" s="1"/>
  <c r="K79" i="12"/>
  <c r="M79" i="12"/>
  <c r="O79" i="12"/>
  <c r="Q79" i="12"/>
  <c r="Q78" i="12" s="1"/>
  <c r="V79" i="12"/>
  <c r="G81" i="12"/>
  <c r="M81" i="12" s="1"/>
  <c r="I81" i="12"/>
  <c r="K81" i="12"/>
  <c r="K78" i="12" s="1"/>
  <c r="O81" i="12"/>
  <c r="Q81" i="12"/>
  <c r="V81" i="12"/>
  <c r="V78" i="12" s="1"/>
  <c r="I83" i="12"/>
  <c r="Q83" i="12"/>
  <c r="G84" i="12"/>
  <c r="M84" i="12" s="1"/>
  <c r="M83" i="12" s="1"/>
  <c r="I84" i="12"/>
  <c r="K84" i="12"/>
  <c r="K83" i="12" s="1"/>
  <c r="O84" i="12"/>
  <c r="O83" i="12" s="1"/>
  <c r="Q84" i="12"/>
  <c r="V84" i="12"/>
  <c r="V83" i="12" s="1"/>
  <c r="AE87" i="12"/>
  <c r="AF87" i="12"/>
  <c r="I20" i="1"/>
  <c r="I19" i="1"/>
  <c r="I18" i="1"/>
  <c r="I17" i="1"/>
  <c r="I16" i="1"/>
  <c r="I58" i="1"/>
  <c r="J57" i="1" s="1"/>
  <c r="F43" i="1"/>
  <c r="G23" i="1" s="1"/>
  <c r="G43" i="1"/>
  <c r="G25" i="1" s="1"/>
  <c r="H43" i="1"/>
  <c r="I42" i="1"/>
  <c r="I41" i="1"/>
  <c r="I40" i="1"/>
  <c r="J54" i="1" l="1"/>
  <c r="J50" i="1"/>
  <c r="J52" i="1"/>
  <c r="A27" i="1"/>
  <c r="M39" i="12"/>
  <c r="M8" i="12"/>
  <c r="M78" i="12"/>
  <c r="G83" i="12"/>
  <c r="M76" i="12"/>
  <c r="M75" i="12" s="1"/>
  <c r="G71" i="12"/>
  <c r="M69" i="12"/>
  <c r="M68" i="12" s="1"/>
  <c r="G29" i="12"/>
  <c r="G8" i="12"/>
  <c r="G39" i="12"/>
  <c r="J56" i="1"/>
  <c r="J51" i="1"/>
  <c r="J53" i="1"/>
  <c r="J55" i="1"/>
  <c r="J42" i="1"/>
  <c r="J40" i="1"/>
  <c r="J41" i="1"/>
  <c r="J39" i="1"/>
  <c r="J43" i="1" s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J58" i="1" l="1"/>
  <c r="A28" i="1"/>
  <c r="G28" i="1"/>
  <c r="G27" i="1" s="1"/>
  <c r="G29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Juříček Pavel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<sst xmlns="http://schemas.openxmlformats.org/spreadsheetml/2006/main" count="571" uniqueCount="244">
  <si>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</si>
  <si>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</si>
  <si>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</si>
  <si>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</si>
  <si>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</si>
  <si>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</si>
  <si>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</si>
  <si>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</si>
  <si>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</si>
  <si>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</si>
  <si>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</si>
  <si>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</si>
  <si>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</si>
  <si>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</si>
  <si>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</si>
  <si>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</si>
  <si>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</si>
  <si>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</si>
  <si>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</si>
  <si>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</si>
  <si>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</si>
  <si>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</si>
  <si>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</si>
  <si>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</si>
  <si>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</si>
  <si>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</si>
  <si>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</si>
  <si>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</si>
  <si>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</si>
  <si>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</si>
  <si>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</si>
  <si>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</si>
  <si>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</si>
  <si>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</si>
  <si>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</si>
  <si>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</si>
  <si>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</si>
  <si>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</si>
  <si>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</si>
  <si>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</si>
  <si>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</si>
  <si>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</si>
  <si>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</si>
  <si>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</si>
  <si>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Obnova vodovodu v nemocnici</t>
  </si>
  <si>
    <t>Objekt:</t>
  </si>
  <si>
    <t>Rozpočet:</t>
  </si>
  <si>
    <t>02006010</t>
  </si>
  <si>
    <t>Bruntál, obnova vodovodu v nemocnici</t>
  </si>
  <si>
    <t>Město Bruntál</t>
  </si>
  <si>
    <t>Nádražní 20</t>
  </si>
  <si>
    <t>Bruntál</t>
  </si>
  <si>
    <t>79201</t>
  </si>
  <si>
    <t>00295892</t>
  </si>
  <si>
    <t>Stavba</t>
  </si>
  <si>
    <t>Stavební objekt</t>
  </si>
  <si>
    <t>Celkem za stavbu</t>
  </si>
  <si>
    <t>CZK</t>
  </si>
  <si>
    <t>Rekapitulace dílů</t>
  </si>
  <si>
    <t>Typ dílu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</si>
  <si>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</si>
  <si>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</si>
  <si>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</si>
  <si>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</si>
  <si>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</si>
  <si>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</si>
  <si>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</si>
  <si>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</si>
  <si>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</si>
  <si>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</si>
  <si>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</si>
  <si>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</si>
  <si>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</si>
  <si>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</si>
  <si>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</si>
  <si>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</si>
  <si>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</si>
  <si>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</si>
  <si>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</si>
  <si>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</si>
  <si>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</si>
  <si>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</si>
  <si>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</si>
  <si>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</si>
  <si>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</si>
  <si>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</si>
  <si>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</si>
  <si>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</si>
  <si>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</si>
  <si>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</si>
  <si>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</si>
  <si>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</si>
  <si>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</si>
  <si>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</si>
  <si>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</si>
  <si>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</si>
  <si>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</si>
  <si>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</si>
  <si>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</si>
  <si>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</si>
  <si>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</si>
  <si>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</si>
  <si>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113106211R00</t>
  </si>
  <si>
    <t>Rozebrání vozovek a ploch s jakoukoliv výplní spár _x000D_
 v ploše jednotlivě do 200 m2, z velkých kostek, kladených do lože z kameniva těženého, škváry nebo strusky</t>
  </si>
  <si>
    <t>m2</t>
  </si>
  <si>
    <t>822-1</t>
  </si>
  <si>
    <t>RTS 20/ I</t>
  </si>
  <si>
    <t>Indiv</t>
  </si>
  <si>
    <t>Práce</t>
  </si>
  <si>
    <t>POL1_</t>
  </si>
  <si>
    <t>s přemístěním hmot na skládku na vzdálenost do 3 m nebo s naložením na dopravní prostředek</t>
  </si>
  <si>
    <t>SPI</t>
  </si>
  <si>
    <t>113108310R00</t>
  </si>
  <si>
    <t>Odstranění podkladů nebo krytů živičných, v ploše jednotlivě do 50 m2, tloušťka vrstvy 100 mm</t>
  </si>
  <si>
    <t>130001101R00</t>
  </si>
  <si>
    <t>Příplatek k cenám za ztížené vykopávky v horninách jakékoliv třídy</t>
  </si>
  <si>
    <t>m3</t>
  </si>
  <si>
    <t>800-1</t>
  </si>
  <si>
    <t>Příplatek k cenám hloubených vykopávek za ztížení vykopávky v blízkosti podzemního vedení nebo výbušnin pro jakoukoliv třídu horniny.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</si>
  <si>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</si>
  <si>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</si>
  <si>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</si>
  <si>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151101101R00</t>
  </si>
  <si>
    <t>Zřízení pažení a rozepření stěn rýh příložné  pro jakoukoliv mezerovitost, hloubky do 2 m</t>
  </si>
  <si>
    <t>pro podzemní vedení pro všechny šířky rýhy,</t>
  </si>
  <si>
    <t>151101111R00</t>
  </si>
  <si>
    <t>Odstranění pažení a rozepření rýh příložné , hloubky do 2 m</t>
  </si>
  <si>
    <t>pro podzemní vedení s uložením materiálu na vzdálenost do 3 m od kraje výkopu,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</si>
  <si>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</si>
  <si>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</si>
  <si>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</si>
  <si>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167101101R00</t>
  </si>
  <si>
    <t>Nakládání, skládání, překládání neulehlého výkopku nakládání výkopku_x000D_
 do 100 m3, z horniny 1 až 4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</si>
  <si>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</si>
  <si>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</si>
  <si>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</si>
  <si>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</si>
  <si>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POP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</si>
  <si>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</si>
  <si>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</si>
  <si>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</si>
  <si>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>199000002R00</t>
  </si>
  <si>
    <t>Poplatky za skládku horniny 1- 4, skupina 17 05 04 z Katalogu odpadů</t>
  </si>
  <si>
    <t>566903111R00</t>
  </si>
  <si>
    <t>Vyspravení podkladu po překopech kamenivem hrubým drceným</t>
  </si>
  <si>
    <t>t</t>
  </si>
  <si>
    <t>pro inženýrské sítě, se zhutněním</t>
  </si>
  <si>
    <t>566904111R00</t>
  </si>
  <si>
    <t>Vyspravení podkladu po překopech kamenivem obalovaným asfaltem</t>
  </si>
  <si>
    <t>591111111R00</t>
  </si>
  <si>
    <t>Kladení dlažby z kostek velkých z kamene, do lože z kameniva těženého tloušťky 50 mm</t>
  </si>
  <si>
    <t>s provedením lože do 50 mm, s vyplněním spár, s dvojím beraněním a se smetením přebytečného materiálu na krajnici</t>
  </si>
  <si>
    <t>599142111R00</t>
  </si>
  <si>
    <t>Úprava zálivky dilatačních nebo pracovních spár šířky přes 20 do 40 mm</t>
  </si>
  <si>
    <t>m</t>
  </si>
  <si>
    <t>v cementobetonovém krytu hloubky do 40 mm</t>
  </si>
  <si>
    <t>Včetně odstranění zvětralé asfaltové zálivky, vyčištění spár, zalití spár asfaltovou zálivkou, nátěru asfaltovým lakem a posyp drtí.</t>
  </si>
  <si>
    <t>850265121R00</t>
  </si>
  <si>
    <t>Výřez nebo výsek na potrubí litinovém tlakovém DN 100 mm</t>
  </si>
  <si>
    <t>kus</t>
  </si>
  <si>
    <t>827-1</t>
  </si>
  <si>
    <t>ohlášení uzavírání vody, uzavření a otevření šoupat, vypuštění a napuštění vody, odvzdušnění potrubí, strojní nebo ruční výřez potrubí, nutné úpravy výkopu v prostoru provádění,</t>
  </si>
  <si>
    <t>857601101RT1</t>
  </si>
  <si>
    <t>Montáž litinových tvarovek na potrubí litinovém tlakovém jednoosých, na potrubí z trub hrdlových  v otevřeném výkopu, v otevřeném kanálu nebo v šachtě, DN 80 mm</t>
  </si>
  <si>
    <t>857601102R00</t>
  </si>
  <si>
    <t>Montáž litinových tvarovek na potrubí litinovém tlakovém jednoosých, na potrubí z trub hrdlových  v otevřeném výkopu, v otevřeném kanálu nebo v šachtě, DN 100 mm</t>
  </si>
  <si>
    <t>871251121R00</t>
  </si>
  <si>
    <t>Montáž potrubí z plastických hmot z tlakových trubek polyetylenových, vnějšího průměru 110 mm</t>
  </si>
  <si>
    <t>v otevřeném výkopu,</t>
  </si>
  <si>
    <t>891241111R00</t>
  </si>
  <si>
    <t>Montáž vodovodních armatur na potrubí šoupátek v otevřeném výkopu nebo v šachtách s osazením zemní soupravy (bez poklopů), DN 80 mm</t>
  </si>
  <si>
    <t>892271111R00</t>
  </si>
  <si>
    <t>Tlakové zkoušky vodovodního potrubí DN 100 nebo 125 mm</t>
  </si>
  <si>
    <t>přísun, montáže, demontáže a odsunu zkoušecího čerpadla, napuštění tlakovou vodou a dodání vody pro tlakovou zkoušku,</t>
  </si>
  <si>
    <t>892273111R00</t>
  </si>
  <si>
    <t>Proplach a desinfekce vodovodního potrubí DN od 80 do 125 mm</t>
  </si>
  <si>
    <t>napuštění a vypuštění vody, dodání vody a desinfekčního prostředku, náklady na bakteriologický rozbor vody,</t>
  </si>
  <si>
    <t>899401112R00</t>
  </si>
  <si>
    <t>Osazení poklopů litinových šoupátkových</t>
  </si>
  <si>
    <t>včetně podezdění</t>
  </si>
  <si>
    <t>899401113R00</t>
  </si>
  <si>
    <t>Osazení poklopů litinových hydrantových</t>
  </si>
  <si>
    <t>899721112R00</t>
  </si>
  <si>
    <t>Výstražné fólie výstražná fólie pro vodovod, šířka 30 cm</t>
  </si>
  <si>
    <t>899731113R00</t>
  </si>
  <si>
    <t>Signalizační vodič CYY, 4 mm2</t>
  </si>
  <si>
    <t>28613506R</t>
  </si>
  <si>
    <t>trubka plastová vodovodní hladká; PE 100RC; SDR 17,0; PN 10; D = 113,4 mm; l = 12000,0 mm</t>
  </si>
  <si>
    <t>SPCM</t>
  </si>
  <si>
    <t>RTS 18/ I</t>
  </si>
  <si>
    <t>Specifikace</t>
  </si>
  <si>
    <t>POL3_</t>
  </si>
  <si>
    <t>42227204R</t>
  </si>
  <si>
    <t>šoupátko přírubové použití uzavírací přírubová armatura; médium pitná a užitková voda, odpadní voda; DN 80; l = 180 mm; PN 10 nebo 16; D 200 mm; max.provozní tlak 16 bar; max teplota 70 °C; těleso tvárná litina; povrch.ochrana vně i uvnitř epoxidovým práškem</t>
  </si>
  <si>
    <t>422736067R</t>
  </si>
  <si>
    <t>hydrant podzemní PN 16; provedení dvojitý uzávěr; DN 80; min.průtok 110 m3/hod; krycí hloubka 1,25; stavební výška 975 mm; těleso tvárná litina; prac. teplota do 20 °C; pro: uzávěr vody pro požární účely nebo odkalení sítě</t>
  </si>
  <si>
    <t>422913305R</t>
  </si>
  <si>
    <t>souprava zemní teleskopická šoupátková; pro ruční ovládání šoupat a domovních šoupátek; DN 65-80; rozsah min.1,05m  max. 1,75m; provedení dvoudílné; mat. vnější chránička z PE, ovl.čtyřhran z litiny, vnitřní teleskop ze zink.oceli</t>
  </si>
  <si>
    <t>42291352R</t>
  </si>
  <si>
    <t>poklop šoupátkový šedá litina; použití pro vodu, pro plyn; h = 210,0 mm; vnitř.pr.D = 180 mm; D = 260,0 mm</t>
  </si>
  <si>
    <t>42291452R</t>
  </si>
  <si>
    <t>poklop hydrantový  DN 80; použití pro vodu, k ochraně výtokového hrdla o ovládacích prvků podzemních hydrantů, k zabudování do terénu a vozovek; ochrana proti korozi asfaltový nátěr vně i uvnitř; tvárná litina; h = 310,0 mm; vnější rozměr horní ovál 367 x 262, spodní ovál 420 x 315 mm</t>
  </si>
  <si>
    <t>55250209R</t>
  </si>
  <si>
    <t>tvarovka přírubová s hrdlem šedá litina; DN 100 mm; spoj pružný</t>
  </si>
  <si>
    <t>RTS 14/ II</t>
  </si>
  <si>
    <t>5526009702R</t>
  </si>
  <si>
    <t>koleno 90 °; PN 10; DN 80 mm; tvárná litina; přírubové; s patkou; uvnitř práškový epoxid; vně práškový epoxid</t>
  </si>
  <si>
    <t>831230110RAB</t>
  </si>
  <si>
    <t>Vodovodní přípojka D 40 ÷ 63, hloubka 1,2 m</t>
  </si>
  <si>
    <t>AP-HSV</t>
  </si>
  <si>
    <t>Součtová</t>
  </si>
  <si>
    <t>Agregovaná položka</t>
  </si>
  <si>
    <t>POL2_</t>
  </si>
  <si>
    <t>hloubení rýh nezapažených, šířky do 200 cm, v hornině 3 (včetně příplatku za lepivost), se svislým přemístěním, lože pod potrubí z písku a štěrkopísku do 63 mm, dodávka a montáž potrubí z trub polyetylénových tlakových hrdlových vnějšího průměru podle popisu, tlaková zkouška potrubí, proplach a dezinfekce, obsyp potrubí sypaninou bez prohození materiálem připraveným podél výkopu ve vzdálenosti do 3 m od jeho okraje, pro jakoukoliv míru zhutnění, zásyp rýhy sypaninou z jakékoliv horniny, s uložením výkopku ve vrstvách, se zhutněním.</t>
  </si>
  <si>
    <t>Přípojky P5 a P6 : 10+6</t>
  </si>
  <si>
    <t>VV</t>
  </si>
  <si>
    <t>919735112R00</t>
  </si>
  <si>
    <t>Řezání stávajících krytů nebo podkladů živičných, hloubky přes 50 do 100 mm</t>
  </si>
  <si>
    <t>včetně spotřeby vody</t>
  </si>
  <si>
    <t>998276101R00</t>
  </si>
  <si>
    <t>Přesun hmot pro trubní vedení z trub plastových nebo sklolaminátových v otevřeném výkopu</t>
  </si>
  <si>
    <t>POL1_1</t>
  </si>
  <si>
    <t>vodovodu nebo kanalizace ražené nebo hloubené (827 1.1, 827 1.9, 827 2.1, 827 2.9), drobných objektů</t>
  </si>
  <si>
    <t>na vzdálenost 15 m od hrany výkopu nebo od okraje šachty</t>
  </si>
  <si>
    <t>979084213R00</t>
  </si>
  <si>
    <t>Vodorovná doprava vybouraných hmot po suchu bez naložení, ale se složením na vzdálenost do 1 km</t>
  </si>
  <si>
    <t>979990113R00</t>
  </si>
  <si>
    <t>Poplatek za skládku obalovaný asfalt , skupina 17 09 04 z Katalogu odpadů</t>
  </si>
  <si>
    <t>801-3</t>
  </si>
  <si>
    <t>00511 R</t>
  </si>
  <si>
    <t xml:space="preserve">Geodetické práce </t>
  </si>
  <si>
    <t>Soubor</t>
  </si>
  <si>
    <t>VRN</t>
  </si>
  <si>
    <t>POL99_8</t>
  </si>
  <si>
    <t>geodetické zaměření skutečného stavu jednotlivých objektů oprávněnou osobou</t>
  </si>
  <si>
    <t>005111021R</t>
  </si>
  <si>
    <t>Vytyčení inženýrských sítí</t>
  </si>
  <si>
    <t>2020/I</t>
  </si>
  <si>
    <t>Zaměření a vytýčení stávajících inženýrských sítí v místě stavby z hlediska jejich ochrany při provádění stavby.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</si>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</sst>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leserver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YtKW+uYZE1X+LKDRJpMAZ3zofF1XYJawjlKzV9ZYNbxXyIuGr1mLewbaVchQn57GcyfSoyDM+xMEHL27mLa+1Q==" saltValue="Kb7Nj8QDH3+aKs4o3zaKiQ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47</v>
      </c>
      <c r="E2" s="114" t="s">
        <v>48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45</v>
      </c>
      <c r="C3" s="112"/>
      <c r="D3" s="118" t="s">
        <v>43</v>
      </c>
      <c r="E3" s="119" t="s">
        <v>44</v>
      </c>
      <c r="F3" s="120"/>
      <c r="G3" s="120"/>
      <c r="H3" s="120"/>
      <c r="I3" s="120"/>
      <c r="J3" s="121"/>
    </row>
    <row r="4" spans="1:15" ht="23.25" customHeight="1" x14ac:dyDescent="0.2">
      <c r="A4" s="108">
        <v>2413</v>
      </c>
      <c r="B4" s="122" t="s">
        <v>46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49</v>
      </c>
      <c r="E5" s="91"/>
      <c r="F5" s="91"/>
      <c r="G5" s="91"/>
      <c r="H5" s="18" t="s">
        <v>40</v>
      </c>
      <c r="I5" s="130" t="s">
        <v>53</v>
      </c>
      <c r="J5" s="8"/>
    </row>
    <row r="6" spans="1:15" ht="15.75" customHeight="1" x14ac:dyDescent="0.2">
      <c r="A6" s="2"/>
      <c r="B6" s="28"/>
      <c r="C6" s="55"/>
      <c r="D6" s="110" t="s">
        <v>50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109" t="s">
        <v>52</v>
      </c>
      <c r="E7" s="129" t="s">
        <v>51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SUMIF(F50:F57,A16,I50:I57)+SUMIF(F50:F57,"PSU",I50:I57)</f>
        <v>0</v>
      </c>
      <c r="J16" s="85"/>
    </row>
    <row r="17" spans="1:10" ht="23.25" customHeight="1" x14ac:dyDescent="0.2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SUMIF(F50:F57,A17,I50:I57)</f>
        <v>0</v>
      </c>
      <c r="J17" s="85"/>
    </row>
    <row r="18" spans="1:10" ht="23.25" customHeight="1" x14ac:dyDescent="0.2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SUMIF(F50:F57,A18,I50:I57)</f>
        <v>0</v>
      </c>
      <c r="J18" s="85"/>
    </row>
    <row r="19" spans="1:10" ht="23.25" customHeight="1" x14ac:dyDescent="0.2">
      <c r="A19" s="201" t="s">
        <v>72</v>
      </c>
      <c r="B19" s="38" t="s">
        <v>27</v>
      </c>
      <c r="C19" s="62"/>
      <c r="D19" s="63"/>
      <c r="E19" s="83"/>
      <c r="F19" s="84"/>
      <c r="G19" s="83"/>
      <c r="H19" s="84"/>
      <c r="I19" s="83">
        <f>SUMIF(F50:F57,A19,I50:I57)</f>
        <v>0</v>
      </c>
      <c r="J19" s="85"/>
    </row>
    <row r="20" spans="1:10" ht="23.25" customHeight="1" x14ac:dyDescent="0.2">
      <c r="A20" s="201" t="s">
        <v>73</v>
      </c>
      <c r="B20" s="38" t="s">
        <v>28</v>
      </c>
      <c r="C20" s="62"/>
      <c r="D20" s="63"/>
      <c r="E20" s="83"/>
      <c r="F20" s="84"/>
      <c r="G20" s="83"/>
      <c r="H20" s="84"/>
      <c r="I20" s="83">
        <f>SUMIF(F50:F57,A20,I50:I57)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71" t="s">
        <v>23</v>
      </c>
      <c r="C28" s="172"/>
      <c r="D28" s="172"/>
      <c r="E28" s="173"/>
      <c r="F28" s="174"/>
      <c r="G28" s="175">
        <f>A27</f>
        <v>0</v>
      </c>
      <c r="H28" s="175"/>
      <c r="I28" s="175"/>
      <c r="J28" s="176" t="str">
        <f t="shared" si="0"/>
        <v>CZK</v>
      </c>
    </row>
    <row r="29" spans="1:10" ht="27.75" hidden="1" customHeight="1" thickBot="1" x14ac:dyDescent="0.25">
      <c r="A29" s="2"/>
      <c r="B29" s="171" t="s">
        <v>35</v>
      </c>
      <c r="C29" s="177"/>
      <c r="D29" s="177"/>
      <c r="E29" s="177"/>
      <c r="F29" s="178"/>
      <c r="G29" s="179">
        <f>ZakladDPHSni+DPHSni+ZakladDPHZakl+DPHZakl+Zaokrouhleni</f>
        <v>0</v>
      </c>
      <c r="H29" s="179"/>
      <c r="I29" s="179"/>
      <c r="J29" s="180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40" t="s">
        <v>16</v>
      </c>
      <c r="C37" s="141"/>
      <c r="D37" s="141"/>
      <c r="E37" s="141"/>
      <c r="F37" s="142"/>
      <c r="G37" s="142"/>
      <c r="H37" s="142"/>
      <c r="I37" s="142"/>
      <c r="J37" s="143"/>
    </row>
    <row r="38" spans="1:10" ht="25.5" hidden="1" customHeight="1" x14ac:dyDescent="0.2">
      <c r="A38" s="139" t="s">
        <v>37</v>
      </c>
      <c r="B38" s="144" t="s">
        <v>17</v>
      </c>
      <c r="C38" s="145" t="s">
        <v>5</v>
      </c>
      <c r="D38" s="145"/>
      <c r="E38" s="145"/>
      <c r="F38" s="146" t="str">
        <f>B23</f>
        <v>Základ pro sníženou DPH</v>
      </c>
      <c r="G38" s="146" t="str">
        <f>B25</f>
        <v>Základ pro základní DPH</v>
      </c>
      <c r="H38" s="147" t="s">
        <v>18</v>
      </c>
      <c r="I38" s="148" t="s">
        <v>1</v>
      </c>
      <c r="J38" s="149" t="s">
        <v>0</v>
      </c>
    </row>
    <row r="39" spans="1:10" ht="25.5" hidden="1" customHeight="1" x14ac:dyDescent="0.2">
      <c r="A39" s="139">
        <v>1</v>
      </c>
      <c r="B39" s="150" t="s">
        <v>54</v>
      </c>
      <c r="C39" s="151"/>
      <c r="D39" s="151"/>
      <c r="E39" s="151"/>
      <c r="F39" s="152">
        <f>'1 1 Pol'!AE87</f>
        <v>0</v>
      </c>
      <c r="G39" s="153">
        <f>'1 1 Pol'!AF87</f>
        <v>0</v>
      </c>
      <c r="H39" s="154"/>
      <c r="I39" s="155">
        <f>F39+G39+H39</f>
        <v>0</v>
      </c>
      <c r="J39" s="156" t="str">
        <f>IF(CenaCelkemVypocet=0,"",I39/CenaCelkemVypocet*100)</f>
        <v/>
      </c>
    </row>
    <row r="40" spans="1:10" ht="25.5" hidden="1" customHeight="1" x14ac:dyDescent="0.2">
      <c r="A40" s="139">
        <v>2</v>
      </c>
      <c r="B40" s="157"/>
      <c r="C40" s="158" t="s">
        <v>55</v>
      </c>
      <c r="D40" s="158"/>
      <c r="E40" s="158"/>
      <c r="F40" s="159"/>
      <c r="G40" s="160"/>
      <c r="H40" s="160"/>
      <c r="I40" s="161">
        <f>F40+G40+H40</f>
        <v>0</v>
      </c>
      <c r="J40" s="162" t="str">
        <f>IF(CenaCelkemVypocet=0,"",I40/CenaCelkemVypocet*100)</f>
        <v/>
      </c>
    </row>
    <row r="41" spans="1:10" ht="25.5" hidden="1" customHeight="1" x14ac:dyDescent="0.2">
      <c r="A41" s="139">
        <v>2</v>
      </c>
      <c r="B41" s="157" t="s">
        <v>43</v>
      </c>
      <c r="C41" s="158" t="s">
        <v>44</v>
      </c>
      <c r="D41" s="158"/>
      <c r="E41" s="158"/>
      <c r="F41" s="159">
        <f>'1 1 Pol'!AE87</f>
        <v>0</v>
      </c>
      <c r="G41" s="160">
        <f>'1 1 Pol'!AF87</f>
        <v>0</v>
      </c>
      <c r="H41" s="160"/>
      <c r="I41" s="161">
        <f>F41+G41+H41</f>
        <v>0</v>
      </c>
      <c r="J41" s="162" t="str">
        <f>IF(CenaCelkemVypocet=0,"",I41/CenaCelkemVypocet*100)</f>
        <v/>
      </c>
    </row>
    <row r="42" spans="1:10" ht="25.5" hidden="1" customHeight="1" x14ac:dyDescent="0.2">
      <c r="A42" s="139">
        <v>3</v>
      </c>
      <c r="B42" s="163" t="s">
        <v>43</v>
      </c>
      <c r="C42" s="151" t="s">
        <v>44</v>
      </c>
      <c r="D42" s="151"/>
      <c r="E42" s="151"/>
      <c r="F42" s="164">
        <f>'1 1 Pol'!AE87</f>
        <v>0</v>
      </c>
      <c r="G42" s="154">
        <f>'1 1 Pol'!AF87</f>
        <v>0</v>
      </c>
      <c r="H42" s="154"/>
      <c r="I42" s="155">
        <f>F42+G42+H42</f>
        <v>0</v>
      </c>
      <c r="J42" s="156" t="str">
        <f>IF(CenaCelkemVypocet=0,"",I42/CenaCelkemVypocet*100)</f>
        <v/>
      </c>
    </row>
    <row r="43" spans="1:10" ht="25.5" hidden="1" customHeight="1" x14ac:dyDescent="0.2">
      <c r="A43" s="139"/>
      <c r="B43" s="165" t="s">
        <v>56</v>
      </c>
      <c r="C43" s="166"/>
      <c r="D43" s="166"/>
      <c r="E43" s="166"/>
      <c r="F43" s="167">
        <f>SUMIF(A39:A42,"=1",F39:F42)</f>
        <v>0</v>
      </c>
      <c r="G43" s="168">
        <f>SUMIF(A39:A42,"=1",G39:G42)</f>
        <v>0</v>
      </c>
      <c r="H43" s="168">
        <f>SUMIF(A39:A42,"=1",H39:H42)</f>
        <v>0</v>
      </c>
      <c r="I43" s="169">
        <f>SUMIF(A39:A42,"=1",I39:I42)</f>
        <v>0</v>
      </c>
      <c r="J43" s="170">
        <f>SUMIF(A39:A42,"=1",J39:J42)</f>
        <v>0</v>
      </c>
    </row>
    <row r="47" spans="1:10" ht="15.75" x14ac:dyDescent="0.25">
      <c r="B47" s="181" t="s">
        <v>58</v>
      </c>
    </row>
    <row r="49" spans="1:10" ht="25.5" customHeight="1" x14ac:dyDescent="0.2">
      <c r="A49" s="183"/>
      <c r="B49" s="186" t="s">
        <v>17</v>
      </c>
      <c r="C49" s="186" t="s">
        <v>5</v>
      </c>
      <c r="D49" s="187"/>
      <c r="E49" s="187"/>
      <c r="F49" s="188" t="s">
        <v>59</v>
      </c>
      <c r="G49" s="188"/>
      <c r="H49" s="188"/>
      <c r="I49" s="188" t="s">
        <v>29</v>
      </c>
      <c r="J49" s="188" t="s">
        <v>0</v>
      </c>
    </row>
    <row r="50" spans="1:10" ht="36.75" customHeight="1" x14ac:dyDescent="0.2">
      <c r="A50" s="184"/>
      <c r="B50" s="189" t="s">
        <v>43</v>
      </c>
      <c r="C50" s="190" t="s">
        <v>60</v>
      </c>
      <c r="D50" s="191"/>
      <c r="E50" s="191"/>
      <c r="F50" s="197" t="s">
        <v>24</v>
      </c>
      <c r="G50" s="198"/>
      <c r="H50" s="198"/>
      <c r="I50" s="198">
        <f>'1 1 Pol'!G8</f>
        <v>0</v>
      </c>
      <c r="J50" s="195" t="str">
        <f>IF(I58=0,"",I50/I58*100)</f>
        <v/>
      </c>
    </row>
    <row r="51" spans="1:10" ht="36.75" customHeight="1" x14ac:dyDescent="0.2">
      <c r="A51" s="184"/>
      <c r="B51" s="189" t="s">
        <v>61</v>
      </c>
      <c r="C51" s="190" t="s">
        <v>62</v>
      </c>
      <c r="D51" s="191"/>
      <c r="E51" s="191"/>
      <c r="F51" s="197" t="s">
        <v>24</v>
      </c>
      <c r="G51" s="198"/>
      <c r="H51" s="198"/>
      <c r="I51" s="198">
        <f>'1 1 Pol'!G29</f>
        <v>0</v>
      </c>
      <c r="J51" s="195" t="str">
        <f>IF(I58=0,"",I51/I58*100)</f>
        <v/>
      </c>
    </row>
    <row r="52" spans="1:10" ht="36.75" customHeight="1" x14ac:dyDescent="0.2">
      <c r="A52" s="184"/>
      <c r="B52" s="189" t="s">
        <v>63</v>
      </c>
      <c r="C52" s="190" t="s">
        <v>64</v>
      </c>
      <c r="D52" s="191"/>
      <c r="E52" s="191"/>
      <c r="F52" s="197" t="s">
        <v>24</v>
      </c>
      <c r="G52" s="198"/>
      <c r="H52" s="198"/>
      <c r="I52" s="198">
        <f>'1 1 Pol'!G39</f>
        <v>0</v>
      </c>
      <c r="J52" s="195" t="str">
        <f>IF(I58=0,"",I52/I58*100)</f>
        <v/>
      </c>
    </row>
    <row r="53" spans="1:10" ht="36.75" customHeight="1" x14ac:dyDescent="0.2">
      <c r="A53" s="184"/>
      <c r="B53" s="189" t="s">
        <v>65</v>
      </c>
      <c r="C53" s="190" t="s">
        <v>66</v>
      </c>
      <c r="D53" s="191"/>
      <c r="E53" s="191"/>
      <c r="F53" s="197" t="s">
        <v>24</v>
      </c>
      <c r="G53" s="198"/>
      <c r="H53" s="198"/>
      <c r="I53" s="198">
        <f>'1 1 Pol'!G68</f>
        <v>0</v>
      </c>
      <c r="J53" s="195" t="str">
        <f>IF(I58=0,"",I53/I58*100)</f>
        <v/>
      </c>
    </row>
    <row r="54" spans="1:10" ht="36.75" customHeight="1" x14ac:dyDescent="0.2">
      <c r="A54" s="184"/>
      <c r="B54" s="189" t="s">
        <v>67</v>
      </c>
      <c r="C54" s="190" t="s">
        <v>68</v>
      </c>
      <c r="D54" s="191"/>
      <c r="E54" s="191"/>
      <c r="F54" s="197" t="s">
        <v>24</v>
      </c>
      <c r="G54" s="198"/>
      <c r="H54" s="198"/>
      <c r="I54" s="198">
        <f>'1 1 Pol'!G71</f>
        <v>0</v>
      </c>
      <c r="J54" s="195" t="str">
        <f>IF(I58=0,"",I54/I58*100)</f>
        <v/>
      </c>
    </row>
    <row r="55" spans="1:10" ht="36.75" customHeight="1" x14ac:dyDescent="0.2">
      <c r="A55" s="184"/>
      <c r="B55" s="189" t="s">
        <v>69</v>
      </c>
      <c r="C55" s="190" t="s">
        <v>70</v>
      </c>
      <c r="D55" s="191"/>
      <c r="E55" s="191"/>
      <c r="F55" s="197" t="s">
        <v>71</v>
      </c>
      <c r="G55" s="198"/>
      <c r="H55" s="198"/>
      <c r="I55" s="198">
        <f>'1 1 Pol'!G75</f>
        <v>0</v>
      </c>
      <c r="J55" s="195" t="str">
        <f>IF(I58=0,"",I55/I58*100)</f>
        <v/>
      </c>
    </row>
    <row r="56" spans="1:10" ht="36.75" customHeight="1" x14ac:dyDescent="0.2">
      <c r="A56" s="184"/>
      <c r="B56" s="189" t="s">
        <v>72</v>
      </c>
      <c r="C56" s="190" t="s">
        <v>27</v>
      </c>
      <c r="D56" s="191"/>
      <c r="E56" s="191"/>
      <c r="F56" s="197" t="s">
        <v>72</v>
      </c>
      <c r="G56" s="198"/>
      <c r="H56" s="198"/>
      <c r="I56" s="198">
        <f>'1 1 Pol'!G78</f>
        <v>0</v>
      </c>
      <c r="J56" s="195" t="str">
        <f>IF(I58=0,"",I56/I58*100)</f>
        <v/>
      </c>
    </row>
    <row r="57" spans="1:10" ht="36.75" customHeight="1" x14ac:dyDescent="0.2">
      <c r="A57" s="184"/>
      <c r="B57" s="189" t="s">
        <v>73</v>
      </c>
      <c r="C57" s="190" t="s">
        <v>28</v>
      </c>
      <c r="D57" s="191"/>
      <c r="E57" s="191"/>
      <c r="F57" s="197" t="s">
        <v>73</v>
      </c>
      <c r="G57" s="198"/>
      <c r="H57" s="198"/>
      <c r="I57" s="198">
        <f>'1 1 Pol'!G83</f>
        <v>0</v>
      </c>
      <c r="J57" s="195" t="str">
        <f>IF(I58=0,"",I57/I58*100)</f>
        <v/>
      </c>
    </row>
    <row r="58" spans="1:10" ht="25.5" customHeight="1" x14ac:dyDescent="0.2">
      <c r="A58" s="185"/>
      <c r="B58" s="192" t="s">
        <v>1</v>
      </c>
      <c r="C58" s="193"/>
      <c r="D58" s="194"/>
      <c r="E58" s="194"/>
      <c r="F58" s="199"/>
      <c r="G58" s="200"/>
      <c r="H58" s="200"/>
      <c r="I58" s="200">
        <f>SUM(I50:I57)</f>
        <v>0</v>
      </c>
      <c r="J58" s="196">
        <f>SUM(J50:J57)</f>
        <v>0</v>
      </c>
    </row>
    <row r="59" spans="1:10" x14ac:dyDescent="0.2">
      <c r="F59" s="137"/>
      <c r="G59" s="137"/>
      <c r="H59" s="137"/>
      <c r="I59" s="137"/>
      <c r="J59" s="138"/>
    </row>
    <row r="60" spans="1:10" x14ac:dyDescent="0.2">
      <c r="F60" s="137"/>
      <c r="G60" s="137"/>
      <c r="H60" s="137"/>
      <c r="I60" s="137"/>
      <c r="J60" s="138"/>
    </row>
    <row r="61" spans="1:10" x14ac:dyDescent="0.2">
      <c r="F61" s="137"/>
      <c r="G61" s="137"/>
      <c r="H61" s="137"/>
      <c r="I61" s="137"/>
      <c r="J61" s="138"/>
    </row>
  </sheetData>
  <sheetProtection algorithmName="SHA-512" hashValue="+gkE+D2lAPWdWDLPzvxZ6mcUTFTzLcuotKnVtqG3feUHI4X+9y5rrvNEoBZgUsSWreSBFm7RW+63hhUNWkxEDw==" saltValue="cctvQ7IcSWdPDExZSVP16w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5:E55"/>
    <mergeCell ref="C56:E56"/>
    <mergeCell ref="C57:E57"/>
    <mergeCell ref="C50:E50"/>
    <mergeCell ref="C51:E51"/>
    <mergeCell ref="C52:E52"/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GI28sb8UfU4Rk3Vy1IJu1W0EWzvocQN9/JZEoVZg4M5BogOw/wGb/XYelw6Q0k3wD2DWTDPy41AtkluVzOA21w==" saltValue="bGE+NBhOGc6uPtDkKktXCw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82" customWidth="1"/>
    <col min="3" max="3" width="63.28515625" style="18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2" t="s">
        <v>74</v>
      </c>
      <c r="B1" s="202"/>
      <c r="C1" s="202"/>
      <c r="D1" s="202"/>
      <c r="E1" s="202"/>
      <c r="F1" s="202"/>
      <c r="G1" s="202"/>
      <c r="AG1" t="s">
        <v>75</v>
      </c>
    </row>
    <row r="2" spans="1:60" ht="24.95" customHeight="1" x14ac:dyDescent="0.2">
      <c r="A2" s="203" t="s">
        <v>7</v>
      </c>
      <c r="B2" s="49" t="s">
        <v>47</v>
      </c>
      <c r="C2" s="206" t="s">
        <v>48</v>
      </c>
      <c r="D2" s="204"/>
      <c r="E2" s="204"/>
      <c r="F2" s="204"/>
      <c r="G2" s="205"/>
      <c r="AG2" t="s">
        <v>76</v>
      </c>
    </row>
    <row r="3" spans="1:60" ht="24.95" customHeight="1" x14ac:dyDescent="0.2">
      <c r="A3" s="203" t="s">
        <v>8</v>
      </c>
      <c r="B3" s="49" t="s">
        <v>43</v>
      </c>
      <c r="C3" s="206" t="s">
        <v>44</v>
      </c>
      <c r="D3" s="204"/>
      <c r="E3" s="204"/>
      <c r="F3" s="204"/>
      <c r="G3" s="205"/>
      <c r="AC3" s="182" t="s">
        <v>76</v>
      </c>
      <c r="AG3" t="s">
        <v>77</v>
      </c>
    </row>
    <row r="4" spans="1:60" ht="24.95" customHeight="1" x14ac:dyDescent="0.2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78</v>
      </c>
    </row>
    <row r="5" spans="1:60" x14ac:dyDescent="0.2">
      <c r="D5" s="10"/>
    </row>
    <row r="6" spans="1:60" ht="38.25" x14ac:dyDescent="0.2">
      <c r="A6" s="213" t="s">
        <v>79</v>
      </c>
      <c r="B6" s="215" t="s">
        <v>80</v>
      </c>
      <c r="C6" s="215" t="s">
        <v>81</v>
      </c>
      <c r="D6" s="214" t="s">
        <v>82</v>
      </c>
      <c r="E6" s="213" t="s">
        <v>83</v>
      </c>
      <c r="F6" s="212" t="s">
        <v>84</v>
      </c>
      <c r="G6" s="213" t="s">
        <v>29</v>
      </c>
      <c r="H6" s="216" t="s">
        <v>30</v>
      </c>
      <c r="I6" s="216" t="s">
        <v>85</v>
      </c>
      <c r="J6" s="216" t="s">
        <v>31</v>
      </c>
      <c r="K6" s="216" t="s">
        <v>86</v>
      </c>
      <c r="L6" s="216" t="s">
        <v>87</v>
      </c>
      <c r="M6" s="216" t="s">
        <v>88</v>
      </c>
      <c r="N6" s="216" t="s">
        <v>89</v>
      </c>
      <c r="O6" s="216" t="s">
        <v>90</v>
      </c>
      <c r="P6" s="216" t="s">
        <v>91</v>
      </c>
      <c r="Q6" s="216" t="s">
        <v>92</v>
      </c>
      <c r="R6" s="216" t="s">
        <v>93</v>
      </c>
      <c r="S6" s="216" t="s">
        <v>94</v>
      </c>
      <c r="T6" s="216" t="s">
        <v>95</v>
      </c>
      <c r="U6" s="216" t="s">
        <v>96</v>
      </c>
      <c r="V6" s="216" t="s">
        <v>97</v>
      </c>
      <c r="W6" s="216" t="s">
        <v>98</v>
      </c>
      <c r="X6" s="216" t="s">
        <v>99</v>
      </c>
    </row>
    <row r="7" spans="1:60" hidden="1" x14ac:dyDescent="0.2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</row>
    <row r="8" spans="1:60" x14ac:dyDescent="0.2">
      <c r="A8" s="230" t="s">
        <v>100</v>
      </c>
      <c r="B8" s="231" t="s">
        <v>43</v>
      </c>
      <c r="C8" s="255" t="s">
        <v>60</v>
      </c>
      <c r="D8" s="232"/>
      <c r="E8" s="233"/>
      <c r="F8" s="234"/>
      <c r="G8" s="234">
        <f>SUMIF(AG9:AG28,"&lt;&gt;NOR",G9:G28)</f>
        <v>0</v>
      </c>
      <c r="H8" s="234"/>
      <c r="I8" s="234">
        <f>SUM(I9:I28)</f>
        <v>0</v>
      </c>
      <c r="J8" s="234"/>
      <c r="K8" s="234">
        <f>SUM(K9:K28)</f>
        <v>0</v>
      </c>
      <c r="L8" s="234"/>
      <c r="M8" s="234">
        <f>SUM(M9:M28)</f>
        <v>0</v>
      </c>
      <c r="N8" s="234"/>
      <c r="O8" s="234">
        <f>SUM(O9:O28)</f>
        <v>39.04</v>
      </c>
      <c r="P8" s="234"/>
      <c r="Q8" s="234">
        <f>SUM(Q9:Q28)</f>
        <v>21.71</v>
      </c>
      <c r="R8" s="234"/>
      <c r="S8" s="234"/>
      <c r="T8" s="235"/>
      <c r="U8" s="229"/>
      <c r="V8" s="229">
        <f>SUM(V9:V28)</f>
        <v>213.45000000000002</v>
      </c>
      <c r="W8" s="229"/>
      <c r="X8" s="229"/>
      <c r="AG8" t="s">
        <v>101</v>
      </c>
    </row>
    <row r="9" spans="1:60" ht="33.75" outlineLevel="1" x14ac:dyDescent="0.2">
      <c r="A9" s="236">
        <v>1</v>
      </c>
      <c r="B9" s="237" t="s">
        <v>102</v>
      </c>
      <c r="C9" s="256" t="s">
        <v>103</v>
      </c>
      <c r="D9" s="238" t="s">
        <v>104</v>
      </c>
      <c r="E9" s="239">
        <v>22</v>
      </c>
      <c r="F9" s="240"/>
      <c r="G9" s="241">
        <f>ROUND(E9*F9,2)</f>
        <v>0</v>
      </c>
      <c r="H9" s="240"/>
      <c r="I9" s="241">
        <f>ROUND(E9*H9,2)</f>
        <v>0</v>
      </c>
      <c r="J9" s="240"/>
      <c r="K9" s="241">
        <f>ROUND(E9*J9,2)</f>
        <v>0</v>
      </c>
      <c r="L9" s="241">
        <v>21</v>
      </c>
      <c r="M9" s="241">
        <f>G9*(1+L9/100)</f>
        <v>0</v>
      </c>
      <c r="N9" s="241">
        <v>0</v>
      </c>
      <c r="O9" s="241">
        <f>ROUND(E9*N9,2)</f>
        <v>0</v>
      </c>
      <c r="P9" s="241">
        <v>0.41699999999999998</v>
      </c>
      <c r="Q9" s="241">
        <f>ROUND(E9*P9,2)</f>
        <v>9.17</v>
      </c>
      <c r="R9" s="241" t="s">
        <v>105</v>
      </c>
      <c r="S9" s="241" t="s">
        <v>106</v>
      </c>
      <c r="T9" s="242" t="s">
        <v>107</v>
      </c>
      <c r="U9" s="226">
        <v>0.13</v>
      </c>
      <c r="V9" s="226">
        <f>ROUND(E9*U9,2)</f>
        <v>2.86</v>
      </c>
      <c r="W9" s="226"/>
      <c r="X9" s="226" t="s">
        <v>108</v>
      </c>
      <c r="Y9" s="217"/>
      <c r="Z9" s="217"/>
      <c r="AA9" s="217"/>
      <c r="AB9" s="217"/>
      <c r="AC9" s="217"/>
      <c r="AD9" s="217"/>
      <c r="AE9" s="217"/>
      <c r="AF9" s="217"/>
      <c r="AG9" s="217" t="s">
        <v>109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1" x14ac:dyDescent="0.2">
      <c r="A10" s="224"/>
      <c r="B10" s="225"/>
      <c r="C10" s="257" t="s">
        <v>110</v>
      </c>
      <c r="D10" s="243"/>
      <c r="E10" s="243"/>
      <c r="F10" s="243"/>
      <c r="G10" s="243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17"/>
      <c r="Z10" s="217"/>
      <c r="AA10" s="217"/>
      <c r="AB10" s="217"/>
      <c r="AC10" s="217"/>
      <c r="AD10" s="217"/>
      <c r="AE10" s="217"/>
      <c r="AF10" s="217"/>
      <c r="AG10" s="217" t="s">
        <v>111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ht="22.5" outlineLevel="1" x14ac:dyDescent="0.2">
      <c r="A11" s="244">
        <v>2</v>
      </c>
      <c r="B11" s="245" t="s">
        <v>112</v>
      </c>
      <c r="C11" s="258" t="s">
        <v>113</v>
      </c>
      <c r="D11" s="246" t="s">
        <v>104</v>
      </c>
      <c r="E11" s="247">
        <v>57</v>
      </c>
      <c r="F11" s="248"/>
      <c r="G11" s="249">
        <f>ROUND(E11*F11,2)</f>
        <v>0</v>
      </c>
      <c r="H11" s="248"/>
      <c r="I11" s="249">
        <f>ROUND(E11*H11,2)</f>
        <v>0</v>
      </c>
      <c r="J11" s="248"/>
      <c r="K11" s="249">
        <f>ROUND(E11*J11,2)</f>
        <v>0</v>
      </c>
      <c r="L11" s="249">
        <v>21</v>
      </c>
      <c r="M11" s="249">
        <f>G11*(1+L11/100)</f>
        <v>0</v>
      </c>
      <c r="N11" s="249">
        <v>0</v>
      </c>
      <c r="O11" s="249">
        <f>ROUND(E11*N11,2)</f>
        <v>0</v>
      </c>
      <c r="P11" s="249">
        <v>0.22</v>
      </c>
      <c r="Q11" s="249">
        <f>ROUND(E11*P11,2)</f>
        <v>12.54</v>
      </c>
      <c r="R11" s="249" t="s">
        <v>105</v>
      </c>
      <c r="S11" s="249" t="s">
        <v>106</v>
      </c>
      <c r="T11" s="250" t="s">
        <v>107</v>
      </c>
      <c r="U11" s="226">
        <v>0.375</v>
      </c>
      <c r="V11" s="226">
        <f>ROUND(E11*U11,2)</f>
        <v>21.38</v>
      </c>
      <c r="W11" s="226"/>
      <c r="X11" s="226" t="s">
        <v>108</v>
      </c>
      <c r="Y11" s="217"/>
      <c r="Z11" s="217"/>
      <c r="AA11" s="217"/>
      <c r="AB11" s="217"/>
      <c r="AC11" s="217"/>
      <c r="AD11" s="217"/>
      <c r="AE11" s="217"/>
      <c r="AF11" s="217"/>
      <c r="AG11" s="217" t="s">
        <v>109</v>
      </c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1" x14ac:dyDescent="0.2">
      <c r="A12" s="236">
        <v>3</v>
      </c>
      <c r="B12" s="237" t="s">
        <v>114</v>
      </c>
      <c r="C12" s="256" t="s">
        <v>115</v>
      </c>
      <c r="D12" s="238" t="s">
        <v>116</v>
      </c>
      <c r="E12" s="239">
        <v>6.4</v>
      </c>
      <c r="F12" s="240"/>
      <c r="G12" s="241">
        <f>ROUND(E12*F12,2)</f>
        <v>0</v>
      </c>
      <c r="H12" s="240"/>
      <c r="I12" s="241">
        <f>ROUND(E12*H12,2)</f>
        <v>0</v>
      </c>
      <c r="J12" s="240"/>
      <c r="K12" s="241">
        <f>ROUND(E12*J12,2)</f>
        <v>0</v>
      </c>
      <c r="L12" s="241">
        <v>21</v>
      </c>
      <c r="M12" s="241">
        <f>G12*(1+L12/100)</f>
        <v>0</v>
      </c>
      <c r="N12" s="241">
        <v>0</v>
      </c>
      <c r="O12" s="241">
        <f>ROUND(E12*N12,2)</f>
        <v>0</v>
      </c>
      <c r="P12" s="241">
        <v>0</v>
      </c>
      <c r="Q12" s="241">
        <f>ROUND(E12*P12,2)</f>
        <v>0</v>
      </c>
      <c r="R12" s="241" t="s">
        <v>117</v>
      </c>
      <c r="S12" s="241" t="s">
        <v>106</v>
      </c>
      <c r="T12" s="242" t="s">
        <v>107</v>
      </c>
      <c r="U12" s="226">
        <v>1.7629999999999999</v>
      </c>
      <c r="V12" s="226">
        <f>ROUND(E12*U12,2)</f>
        <v>11.28</v>
      </c>
      <c r="W12" s="226"/>
      <c r="X12" s="226" t="s">
        <v>108</v>
      </c>
      <c r="Y12" s="217"/>
      <c r="Z12" s="217"/>
      <c r="AA12" s="217"/>
      <c r="AB12" s="217"/>
      <c r="AC12" s="217"/>
      <c r="AD12" s="217"/>
      <c r="AE12" s="217"/>
      <c r="AF12" s="217"/>
      <c r="AG12" s="217" t="s">
        <v>109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1" x14ac:dyDescent="0.2">
      <c r="A13" s="224"/>
      <c r="B13" s="225"/>
      <c r="C13" s="257" t="s">
        <v>118</v>
      </c>
      <c r="D13" s="243"/>
      <c r="E13" s="243"/>
      <c r="F13" s="243"/>
      <c r="G13" s="243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17"/>
      <c r="Z13" s="217"/>
      <c r="AA13" s="217"/>
      <c r="AB13" s="217"/>
      <c r="AC13" s="217"/>
      <c r="AD13" s="217"/>
      <c r="AE13" s="217"/>
      <c r="AF13" s="217"/>
      <c r="AG13" s="217" t="s">
        <v>111</v>
      </c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51" t="str">
        <f>C13</f>
        <v>Příplatek k cenám hloubených vykopávek za ztížení vykopávky v blízkosti podzemního vedení nebo výbušnin pro jakoukoliv třídu horniny.</v>
      </c>
      <c r="BB13" s="217"/>
      <c r="BC13" s="217"/>
      <c r="BD13" s="217"/>
      <c r="BE13" s="217"/>
      <c r="BF13" s="217"/>
      <c r="BG13" s="217"/>
      <c r="BH13" s="217"/>
    </row>
    <row r="14" spans="1:60" outlineLevel="1" x14ac:dyDescent="0.2">
      <c r="A14" s="236">
        <v>4</v>
      </c>
      <c r="B14" s="237" t="s">
        <v>119</v>
      </c>
      <c r="C14" s="256" t="s">
        <v>120</v>
      </c>
      <c r="D14" s="238" t="s">
        <v>116</v>
      </c>
      <c r="E14" s="239">
        <v>121.6</v>
      </c>
      <c r="F14" s="240"/>
      <c r="G14" s="241">
        <f>ROUND(E14*F14,2)</f>
        <v>0</v>
      </c>
      <c r="H14" s="240"/>
      <c r="I14" s="241">
        <f>ROUND(E14*H14,2)</f>
        <v>0</v>
      </c>
      <c r="J14" s="240"/>
      <c r="K14" s="241">
        <f>ROUND(E14*J14,2)</f>
        <v>0</v>
      </c>
      <c r="L14" s="241">
        <v>21</v>
      </c>
      <c r="M14" s="241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1" t="s">
        <v>117</v>
      </c>
      <c r="S14" s="241" t="s">
        <v>106</v>
      </c>
      <c r="T14" s="242" t="s">
        <v>107</v>
      </c>
      <c r="U14" s="226">
        <v>0.16</v>
      </c>
      <c r="V14" s="226">
        <f>ROUND(E14*U14,2)</f>
        <v>19.46</v>
      </c>
      <c r="W14" s="226"/>
      <c r="X14" s="226" t="s">
        <v>108</v>
      </c>
      <c r="Y14" s="217"/>
      <c r="Z14" s="217"/>
      <c r="AA14" s="217"/>
      <c r="AB14" s="217"/>
      <c r="AC14" s="217"/>
      <c r="AD14" s="217"/>
      <c r="AE14" s="217"/>
      <c r="AF14" s="217"/>
      <c r="AG14" s="217" t="s">
        <v>109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ht="33.75" outlineLevel="1" x14ac:dyDescent="0.2">
      <c r="A15" s="224"/>
      <c r="B15" s="225"/>
      <c r="C15" s="257" t="s">
        <v>121</v>
      </c>
      <c r="D15" s="243"/>
      <c r="E15" s="243"/>
      <c r="F15" s="243"/>
      <c r="G15" s="243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17"/>
      <c r="Z15" s="217"/>
      <c r="AA15" s="217"/>
      <c r="AB15" s="217"/>
      <c r="AC15" s="217"/>
      <c r="AD15" s="217"/>
      <c r="AE15" s="217"/>
      <c r="AF15" s="217"/>
      <c r="AG15" s="217" t="s">
        <v>111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51" t="str">
        <f>C15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5" s="217"/>
      <c r="BC15" s="217"/>
      <c r="BD15" s="217"/>
      <c r="BE15" s="217"/>
      <c r="BF15" s="217"/>
      <c r="BG15" s="217"/>
      <c r="BH15" s="217"/>
    </row>
    <row r="16" spans="1:60" ht="22.5" outlineLevel="1" x14ac:dyDescent="0.2">
      <c r="A16" s="236">
        <v>5</v>
      </c>
      <c r="B16" s="237" t="s">
        <v>122</v>
      </c>
      <c r="C16" s="256" t="s">
        <v>123</v>
      </c>
      <c r="D16" s="238" t="s">
        <v>104</v>
      </c>
      <c r="E16" s="239">
        <v>285</v>
      </c>
      <c r="F16" s="240"/>
      <c r="G16" s="241">
        <f>ROUND(E16*F16,2)</f>
        <v>0</v>
      </c>
      <c r="H16" s="240"/>
      <c r="I16" s="241">
        <f>ROUND(E16*H16,2)</f>
        <v>0</v>
      </c>
      <c r="J16" s="240"/>
      <c r="K16" s="241">
        <f>ROUND(E16*J16,2)</f>
        <v>0</v>
      </c>
      <c r="L16" s="241">
        <v>21</v>
      </c>
      <c r="M16" s="241">
        <f>G16*(1+L16/100)</f>
        <v>0</v>
      </c>
      <c r="N16" s="241">
        <v>9.8999999999999999E-4</v>
      </c>
      <c r="O16" s="241">
        <f>ROUND(E16*N16,2)</f>
        <v>0.28000000000000003</v>
      </c>
      <c r="P16" s="241">
        <v>0</v>
      </c>
      <c r="Q16" s="241">
        <f>ROUND(E16*P16,2)</f>
        <v>0</v>
      </c>
      <c r="R16" s="241" t="s">
        <v>117</v>
      </c>
      <c r="S16" s="241" t="s">
        <v>106</v>
      </c>
      <c r="T16" s="242" t="s">
        <v>107</v>
      </c>
      <c r="U16" s="226">
        <v>0.23599999999999999</v>
      </c>
      <c r="V16" s="226">
        <f>ROUND(E16*U16,2)</f>
        <v>67.260000000000005</v>
      </c>
      <c r="W16" s="226"/>
      <c r="X16" s="226" t="s">
        <v>108</v>
      </c>
      <c r="Y16" s="217"/>
      <c r="Z16" s="217"/>
      <c r="AA16" s="217"/>
      <c r="AB16" s="217"/>
      <c r="AC16" s="217"/>
      <c r="AD16" s="217"/>
      <c r="AE16" s="217"/>
      <c r="AF16" s="217"/>
      <c r="AG16" s="217" t="s">
        <v>109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1" x14ac:dyDescent="0.2">
      <c r="A17" s="224"/>
      <c r="B17" s="225"/>
      <c r="C17" s="257" t="s">
        <v>124</v>
      </c>
      <c r="D17" s="243"/>
      <c r="E17" s="243"/>
      <c r="F17" s="243"/>
      <c r="G17" s="243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17"/>
      <c r="Z17" s="217"/>
      <c r="AA17" s="217"/>
      <c r="AB17" s="217"/>
      <c r="AC17" s="217"/>
      <c r="AD17" s="217"/>
      <c r="AE17" s="217"/>
      <c r="AF17" s="217"/>
      <c r="AG17" s="217" t="s">
        <v>111</v>
      </c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1" x14ac:dyDescent="0.2">
      <c r="A18" s="236">
        <v>6</v>
      </c>
      <c r="B18" s="237" t="s">
        <v>125</v>
      </c>
      <c r="C18" s="256" t="s">
        <v>126</v>
      </c>
      <c r="D18" s="238" t="s">
        <v>104</v>
      </c>
      <c r="E18" s="239">
        <v>285</v>
      </c>
      <c r="F18" s="240"/>
      <c r="G18" s="241">
        <f>ROUND(E18*F18,2)</f>
        <v>0</v>
      </c>
      <c r="H18" s="240"/>
      <c r="I18" s="241">
        <f>ROUND(E18*H18,2)</f>
        <v>0</v>
      </c>
      <c r="J18" s="240"/>
      <c r="K18" s="241">
        <f>ROUND(E18*J18,2)</f>
        <v>0</v>
      </c>
      <c r="L18" s="241">
        <v>21</v>
      </c>
      <c r="M18" s="241">
        <f>G18*(1+L18/100)</f>
        <v>0</v>
      </c>
      <c r="N18" s="241">
        <v>0</v>
      </c>
      <c r="O18" s="241">
        <f>ROUND(E18*N18,2)</f>
        <v>0</v>
      </c>
      <c r="P18" s="241">
        <v>0</v>
      </c>
      <c r="Q18" s="241">
        <f>ROUND(E18*P18,2)</f>
        <v>0</v>
      </c>
      <c r="R18" s="241" t="s">
        <v>117</v>
      </c>
      <c r="S18" s="241" t="s">
        <v>106</v>
      </c>
      <c r="T18" s="242" t="s">
        <v>107</v>
      </c>
      <c r="U18" s="226">
        <v>7.0000000000000007E-2</v>
      </c>
      <c r="V18" s="226">
        <f>ROUND(E18*U18,2)</f>
        <v>19.95</v>
      </c>
      <c r="W18" s="226"/>
      <c r="X18" s="226" t="s">
        <v>108</v>
      </c>
      <c r="Y18" s="217"/>
      <c r="Z18" s="217"/>
      <c r="AA18" s="217"/>
      <c r="AB18" s="217"/>
      <c r="AC18" s="217"/>
      <c r="AD18" s="217"/>
      <c r="AE18" s="217"/>
      <c r="AF18" s="217"/>
      <c r="AG18" s="217" t="s">
        <v>109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1" x14ac:dyDescent="0.2">
      <c r="A19" s="224"/>
      <c r="B19" s="225"/>
      <c r="C19" s="257" t="s">
        <v>127</v>
      </c>
      <c r="D19" s="243"/>
      <c r="E19" s="243"/>
      <c r="F19" s="243"/>
      <c r="G19" s="243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17"/>
      <c r="Z19" s="217"/>
      <c r="AA19" s="217"/>
      <c r="AB19" s="217"/>
      <c r="AC19" s="217"/>
      <c r="AD19" s="217"/>
      <c r="AE19" s="217"/>
      <c r="AF19" s="217"/>
      <c r="AG19" s="217" t="s">
        <v>111</v>
      </c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ht="22.5" outlineLevel="1" x14ac:dyDescent="0.2">
      <c r="A20" s="236">
        <v>7</v>
      </c>
      <c r="B20" s="237" t="s">
        <v>128</v>
      </c>
      <c r="C20" s="256" t="s">
        <v>129</v>
      </c>
      <c r="D20" s="238" t="s">
        <v>116</v>
      </c>
      <c r="E20" s="239">
        <v>22.8</v>
      </c>
      <c r="F20" s="240"/>
      <c r="G20" s="241">
        <f>ROUND(E20*F20,2)</f>
        <v>0</v>
      </c>
      <c r="H20" s="240"/>
      <c r="I20" s="241">
        <f>ROUND(E20*H20,2)</f>
        <v>0</v>
      </c>
      <c r="J20" s="240"/>
      <c r="K20" s="241">
        <f>ROUND(E20*J20,2)</f>
        <v>0</v>
      </c>
      <c r="L20" s="241">
        <v>21</v>
      </c>
      <c r="M20" s="241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1" t="s">
        <v>117</v>
      </c>
      <c r="S20" s="241" t="s">
        <v>106</v>
      </c>
      <c r="T20" s="242" t="s">
        <v>107</v>
      </c>
      <c r="U20" s="226">
        <v>1.0999999999999999E-2</v>
      </c>
      <c r="V20" s="226">
        <f>ROUND(E20*U20,2)</f>
        <v>0.25</v>
      </c>
      <c r="W20" s="226"/>
      <c r="X20" s="226" t="s">
        <v>108</v>
      </c>
      <c r="Y20" s="217"/>
      <c r="Z20" s="217"/>
      <c r="AA20" s="217"/>
      <c r="AB20" s="217"/>
      <c r="AC20" s="217"/>
      <c r="AD20" s="217"/>
      <c r="AE20" s="217"/>
      <c r="AF20" s="217"/>
      <c r="AG20" s="217" t="s">
        <v>109</v>
      </c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outlineLevel="1" x14ac:dyDescent="0.2">
      <c r="A21" s="224"/>
      <c r="B21" s="225"/>
      <c r="C21" s="257" t="s">
        <v>130</v>
      </c>
      <c r="D21" s="243"/>
      <c r="E21" s="243"/>
      <c r="F21" s="243"/>
      <c r="G21" s="243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17"/>
      <c r="Z21" s="217"/>
      <c r="AA21" s="217"/>
      <c r="AB21" s="217"/>
      <c r="AC21" s="217"/>
      <c r="AD21" s="217"/>
      <c r="AE21" s="217"/>
      <c r="AF21" s="217"/>
      <c r="AG21" s="217" t="s">
        <v>111</v>
      </c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ht="22.5" outlineLevel="1" x14ac:dyDescent="0.2">
      <c r="A22" s="244">
        <v>8</v>
      </c>
      <c r="B22" s="245" t="s">
        <v>131</v>
      </c>
      <c r="C22" s="258" t="s">
        <v>132</v>
      </c>
      <c r="D22" s="246" t="s">
        <v>116</v>
      </c>
      <c r="E22" s="247">
        <v>22.8</v>
      </c>
      <c r="F22" s="248"/>
      <c r="G22" s="249">
        <f>ROUND(E22*F22,2)</f>
        <v>0</v>
      </c>
      <c r="H22" s="248"/>
      <c r="I22" s="249">
        <f>ROUND(E22*H22,2)</f>
        <v>0</v>
      </c>
      <c r="J22" s="248"/>
      <c r="K22" s="249">
        <f>ROUND(E22*J22,2)</f>
        <v>0</v>
      </c>
      <c r="L22" s="249">
        <v>21</v>
      </c>
      <c r="M22" s="249">
        <f>G22*(1+L22/100)</f>
        <v>0</v>
      </c>
      <c r="N22" s="249">
        <v>0</v>
      </c>
      <c r="O22" s="249">
        <f>ROUND(E22*N22,2)</f>
        <v>0</v>
      </c>
      <c r="P22" s="249">
        <v>0</v>
      </c>
      <c r="Q22" s="249">
        <f>ROUND(E22*P22,2)</f>
        <v>0</v>
      </c>
      <c r="R22" s="249" t="s">
        <v>117</v>
      </c>
      <c r="S22" s="249" t="s">
        <v>106</v>
      </c>
      <c r="T22" s="250" t="s">
        <v>107</v>
      </c>
      <c r="U22" s="226">
        <v>0.65200000000000002</v>
      </c>
      <c r="V22" s="226">
        <f>ROUND(E22*U22,2)</f>
        <v>14.87</v>
      </c>
      <c r="W22" s="226"/>
      <c r="X22" s="226" t="s">
        <v>108</v>
      </c>
      <c r="Y22" s="217"/>
      <c r="Z22" s="217"/>
      <c r="AA22" s="217"/>
      <c r="AB22" s="217"/>
      <c r="AC22" s="217"/>
      <c r="AD22" s="217"/>
      <c r="AE22" s="217"/>
      <c r="AF22" s="217"/>
      <c r="AG22" s="217" t="s">
        <v>109</v>
      </c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ht="22.5" outlineLevel="1" x14ac:dyDescent="0.2">
      <c r="A23" s="236">
        <v>9</v>
      </c>
      <c r="B23" s="237" t="s">
        <v>133</v>
      </c>
      <c r="C23" s="256" t="s">
        <v>134</v>
      </c>
      <c r="D23" s="238" t="s">
        <v>116</v>
      </c>
      <c r="E23" s="239">
        <v>98.8</v>
      </c>
      <c r="F23" s="240"/>
      <c r="G23" s="241">
        <f>ROUND(E23*F23,2)</f>
        <v>0</v>
      </c>
      <c r="H23" s="240"/>
      <c r="I23" s="241">
        <f>ROUND(E23*H23,2)</f>
        <v>0</v>
      </c>
      <c r="J23" s="240"/>
      <c r="K23" s="241">
        <f>ROUND(E23*J23,2)</f>
        <v>0</v>
      </c>
      <c r="L23" s="241">
        <v>21</v>
      </c>
      <c r="M23" s="241">
        <f>G23*(1+L23/100)</f>
        <v>0</v>
      </c>
      <c r="N23" s="241">
        <v>0</v>
      </c>
      <c r="O23" s="241">
        <f>ROUND(E23*N23,2)</f>
        <v>0</v>
      </c>
      <c r="P23" s="241">
        <v>0</v>
      </c>
      <c r="Q23" s="241">
        <f>ROUND(E23*P23,2)</f>
        <v>0</v>
      </c>
      <c r="R23" s="241" t="s">
        <v>117</v>
      </c>
      <c r="S23" s="241" t="s">
        <v>106</v>
      </c>
      <c r="T23" s="242" t="s">
        <v>107</v>
      </c>
      <c r="U23" s="226">
        <v>0.20200000000000001</v>
      </c>
      <c r="V23" s="226">
        <f>ROUND(E23*U23,2)</f>
        <v>19.96</v>
      </c>
      <c r="W23" s="226"/>
      <c r="X23" s="226" t="s">
        <v>108</v>
      </c>
      <c r="Y23" s="217"/>
      <c r="Z23" s="217"/>
      <c r="AA23" s="217"/>
      <c r="AB23" s="217"/>
      <c r="AC23" s="217"/>
      <c r="AD23" s="217"/>
      <c r="AE23" s="217"/>
      <c r="AF23" s="217"/>
      <c r="AG23" s="217" t="s">
        <v>109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1" x14ac:dyDescent="0.2">
      <c r="A24" s="224"/>
      <c r="B24" s="225"/>
      <c r="C24" s="257" t="s">
        <v>135</v>
      </c>
      <c r="D24" s="243"/>
      <c r="E24" s="243"/>
      <c r="F24" s="243"/>
      <c r="G24" s="243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17"/>
      <c r="Z24" s="217"/>
      <c r="AA24" s="217"/>
      <c r="AB24" s="217"/>
      <c r="AC24" s="217"/>
      <c r="AD24" s="217"/>
      <c r="AE24" s="217"/>
      <c r="AF24" s="217"/>
      <c r="AG24" s="217" t="s">
        <v>111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1" x14ac:dyDescent="0.2">
      <c r="A25" s="224"/>
      <c r="B25" s="225"/>
      <c r="C25" s="259" t="s">
        <v>136</v>
      </c>
      <c r="D25" s="252"/>
      <c r="E25" s="252"/>
      <c r="F25" s="252"/>
      <c r="G25" s="252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17"/>
      <c r="Z25" s="217"/>
      <c r="AA25" s="217"/>
      <c r="AB25" s="217"/>
      <c r="AC25" s="217"/>
      <c r="AD25" s="217"/>
      <c r="AE25" s="217"/>
      <c r="AF25" s="217"/>
      <c r="AG25" s="217" t="s">
        <v>137</v>
      </c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1" x14ac:dyDescent="0.2">
      <c r="A26" s="236">
        <v>10</v>
      </c>
      <c r="B26" s="237" t="s">
        <v>138</v>
      </c>
      <c r="C26" s="256" t="s">
        <v>139</v>
      </c>
      <c r="D26" s="238" t="s">
        <v>116</v>
      </c>
      <c r="E26" s="239">
        <v>22.8</v>
      </c>
      <c r="F26" s="240"/>
      <c r="G26" s="241">
        <f>ROUND(E26*F26,2)</f>
        <v>0</v>
      </c>
      <c r="H26" s="240"/>
      <c r="I26" s="241">
        <f>ROUND(E26*H26,2)</f>
        <v>0</v>
      </c>
      <c r="J26" s="240"/>
      <c r="K26" s="241">
        <f>ROUND(E26*J26,2)</f>
        <v>0</v>
      </c>
      <c r="L26" s="241">
        <v>21</v>
      </c>
      <c r="M26" s="241">
        <f>G26*(1+L26/100)</f>
        <v>0</v>
      </c>
      <c r="N26" s="241">
        <v>1.7</v>
      </c>
      <c r="O26" s="241">
        <f>ROUND(E26*N26,2)</f>
        <v>38.76</v>
      </c>
      <c r="P26" s="241">
        <v>0</v>
      </c>
      <c r="Q26" s="241">
        <f>ROUND(E26*P26,2)</f>
        <v>0</v>
      </c>
      <c r="R26" s="241" t="s">
        <v>117</v>
      </c>
      <c r="S26" s="241" t="s">
        <v>106</v>
      </c>
      <c r="T26" s="242" t="s">
        <v>107</v>
      </c>
      <c r="U26" s="226">
        <v>1.587</v>
      </c>
      <c r="V26" s="226">
        <f>ROUND(E26*U26,2)</f>
        <v>36.18</v>
      </c>
      <c r="W26" s="226"/>
      <c r="X26" s="226" t="s">
        <v>108</v>
      </c>
      <c r="Y26" s="217"/>
      <c r="Z26" s="217"/>
      <c r="AA26" s="217"/>
      <c r="AB26" s="217"/>
      <c r="AC26" s="217"/>
      <c r="AD26" s="217"/>
      <c r="AE26" s="217"/>
      <c r="AF26" s="217"/>
      <c r="AG26" s="217" t="s">
        <v>109</v>
      </c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ht="22.5" outlineLevel="1" x14ac:dyDescent="0.2">
      <c r="A27" s="224"/>
      <c r="B27" s="225"/>
      <c r="C27" s="257" t="s">
        <v>140</v>
      </c>
      <c r="D27" s="243"/>
      <c r="E27" s="243"/>
      <c r="F27" s="243"/>
      <c r="G27" s="243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17"/>
      <c r="Z27" s="217"/>
      <c r="AA27" s="217"/>
      <c r="AB27" s="217"/>
      <c r="AC27" s="217"/>
      <c r="AD27" s="217"/>
      <c r="AE27" s="217"/>
      <c r="AF27" s="217"/>
      <c r="AG27" s="217" t="s">
        <v>111</v>
      </c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51" t="str">
        <f>C27</f>
        <v>sypaninou z vhodných hornin tř. 1 - 4 nebo materiálem připraveným podél výkopu ve vzdálenosti do 3 m od jeho kraje, pro jakoukoliv hloubku výkopu a jakoukoliv míru zhutnění,</v>
      </c>
      <c r="BB27" s="217"/>
      <c r="BC27" s="217"/>
      <c r="BD27" s="217"/>
      <c r="BE27" s="217"/>
      <c r="BF27" s="217"/>
      <c r="BG27" s="217"/>
      <c r="BH27" s="217"/>
    </row>
    <row r="28" spans="1:60" outlineLevel="1" x14ac:dyDescent="0.2">
      <c r="A28" s="244">
        <v>11</v>
      </c>
      <c r="B28" s="245" t="s">
        <v>141</v>
      </c>
      <c r="C28" s="258" t="s">
        <v>142</v>
      </c>
      <c r="D28" s="246" t="s">
        <v>116</v>
      </c>
      <c r="E28" s="247">
        <v>22.8</v>
      </c>
      <c r="F28" s="248"/>
      <c r="G28" s="249">
        <f>ROUND(E28*F28,2)</f>
        <v>0</v>
      </c>
      <c r="H28" s="248"/>
      <c r="I28" s="249">
        <f>ROUND(E28*H28,2)</f>
        <v>0</v>
      </c>
      <c r="J28" s="248"/>
      <c r="K28" s="249">
        <f>ROUND(E28*J28,2)</f>
        <v>0</v>
      </c>
      <c r="L28" s="249">
        <v>21</v>
      </c>
      <c r="M28" s="249">
        <f>G28*(1+L28/100)</f>
        <v>0</v>
      </c>
      <c r="N28" s="249">
        <v>0</v>
      </c>
      <c r="O28" s="249">
        <f>ROUND(E28*N28,2)</f>
        <v>0</v>
      </c>
      <c r="P28" s="249">
        <v>0</v>
      </c>
      <c r="Q28" s="249">
        <f>ROUND(E28*P28,2)</f>
        <v>0</v>
      </c>
      <c r="R28" s="249" t="s">
        <v>117</v>
      </c>
      <c r="S28" s="249" t="s">
        <v>106</v>
      </c>
      <c r="T28" s="250" t="s">
        <v>107</v>
      </c>
      <c r="U28" s="226">
        <v>0</v>
      </c>
      <c r="V28" s="226">
        <f>ROUND(E28*U28,2)</f>
        <v>0</v>
      </c>
      <c r="W28" s="226"/>
      <c r="X28" s="226" t="s">
        <v>108</v>
      </c>
      <c r="Y28" s="217"/>
      <c r="Z28" s="217"/>
      <c r="AA28" s="217"/>
      <c r="AB28" s="217"/>
      <c r="AC28" s="217"/>
      <c r="AD28" s="217"/>
      <c r="AE28" s="217"/>
      <c r="AF28" s="217"/>
      <c r="AG28" s="217" t="s">
        <v>109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x14ac:dyDescent="0.2">
      <c r="A29" s="230" t="s">
        <v>100</v>
      </c>
      <c r="B29" s="231" t="s">
        <v>61</v>
      </c>
      <c r="C29" s="255" t="s">
        <v>62</v>
      </c>
      <c r="D29" s="232"/>
      <c r="E29" s="233"/>
      <c r="F29" s="234"/>
      <c r="G29" s="234">
        <f>SUMIF(AG30:AG38,"&lt;&gt;NOR",G30:G38)</f>
        <v>0</v>
      </c>
      <c r="H29" s="234"/>
      <c r="I29" s="234">
        <f>SUM(I30:I38)</f>
        <v>0</v>
      </c>
      <c r="J29" s="234"/>
      <c r="K29" s="234">
        <f>SUM(K30:K38)</f>
        <v>0</v>
      </c>
      <c r="L29" s="234"/>
      <c r="M29" s="234">
        <f>SUM(M30:M38)</f>
        <v>0</v>
      </c>
      <c r="N29" s="234"/>
      <c r="O29" s="234">
        <f>SUM(O30:O38)</f>
        <v>26.66</v>
      </c>
      <c r="P29" s="234"/>
      <c r="Q29" s="234">
        <f>SUM(Q30:Q38)</f>
        <v>0</v>
      </c>
      <c r="R29" s="234"/>
      <c r="S29" s="234"/>
      <c r="T29" s="235"/>
      <c r="U29" s="229"/>
      <c r="V29" s="229">
        <f>SUM(V30:V38)</f>
        <v>45.3</v>
      </c>
      <c r="W29" s="229"/>
      <c r="X29" s="229"/>
      <c r="AG29" t="s">
        <v>101</v>
      </c>
    </row>
    <row r="30" spans="1:60" outlineLevel="1" x14ac:dyDescent="0.2">
      <c r="A30" s="236">
        <v>12</v>
      </c>
      <c r="B30" s="237" t="s">
        <v>143</v>
      </c>
      <c r="C30" s="256" t="s">
        <v>144</v>
      </c>
      <c r="D30" s="238" t="s">
        <v>145</v>
      </c>
      <c r="E30" s="239">
        <v>14.53</v>
      </c>
      <c r="F30" s="240"/>
      <c r="G30" s="241">
        <f>ROUND(E30*F30,2)</f>
        <v>0</v>
      </c>
      <c r="H30" s="240"/>
      <c r="I30" s="241">
        <f>ROUND(E30*H30,2)</f>
        <v>0</v>
      </c>
      <c r="J30" s="240"/>
      <c r="K30" s="241">
        <f>ROUND(E30*J30,2)</f>
        <v>0</v>
      </c>
      <c r="L30" s="241">
        <v>21</v>
      </c>
      <c r="M30" s="241">
        <f>G30*(1+L30/100)</f>
        <v>0</v>
      </c>
      <c r="N30" s="241">
        <v>1.1000000000000001</v>
      </c>
      <c r="O30" s="241">
        <f>ROUND(E30*N30,2)</f>
        <v>15.98</v>
      </c>
      <c r="P30" s="241">
        <v>0</v>
      </c>
      <c r="Q30" s="241">
        <f>ROUND(E30*P30,2)</f>
        <v>0</v>
      </c>
      <c r="R30" s="241" t="s">
        <v>105</v>
      </c>
      <c r="S30" s="241" t="s">
        <v>106</v>
      </c>
      <c r="T30" s="242" t="s">
        <v>107</v>
      </c>
      <c r="U30" s="226">
        <v>0.16300000000000001</v>
      </c>
      <c r="V30" s="226">
        <f>ROUND(E30*U30,2)</f>
        <v>2.37</v>
      </c>
      <c r="W30" s="226"/>
      <c r="X30" s="226" t="s">
        <v>108</v>
      </c>
      <c r="Y30" s="217"/>
      <c r="Z30" s="217"/>
      <c r="AA30" s="217"/>
      <c r="AB30" s="217"/>
      <c r="AC30" s="217"/>
      <c r="AD30" s="217"/>
      <c r="AE30" s="217"/>
      <c r="AF30" s="217"/>
      <c r="AG30" s="217" t="s">
        <v>109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1" x14ac:dyDescent="0.2">
      <c r="A31" s="224"/>
      <c r="B31" s="225"/>
      <c r="C31" s="257" t="s">
        <v>146</v>
      </c>
      <c r="D31" s="243"/>
      <c r="E31" s="243"/>
      <c r="F31" s="243"/>
      <c r="G31" s="243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17"/>
      <c r="Z31" s="217"/>
      <c r="AA31" s="217"/>
      <c r="AB31" s="217"/>
      <c r="AC31" s="217"/>
      <c r="AD31" s="217"/>
      <c r="AE31" s="217"/>
      <c r="AF31" s="217"/>
      <c r="AG31" s="217" t="s">
        <v>111</v>
      </c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1" x14ac:dyDescent="0.2">
      <c r="A32" s="236">
        <v>13</v>
      </c>
      <c r="B32" s="237" t="s">
        <v>147</v>
      </c>
      <c r="C32" s="256" t="s">
        <v>148</v>
      </c>
      <c r="D32" s="238" t="s">
        <v>145</v>
      </c>
      <c r="E32" s="239">
        <v>8</v>
      </c>
      <c r="F32" s="240"/>
      <c r="G32" s="241">
        <f>ROUND(E32*F32,2)</f>
        <v>0</v>
      </c>
      <c r="H32" s="240"/>
      <c r="I32" s="241">
        <f>ROUND(E32*H32,2)</f>
        <v>0</v>
      </c>
      <c r="J32" s="240"/>
      <c r="K32" s="241">
        <f>ROUND(E32*J32,2)</f>
        <v>0</v>
      </c>
      <c r="L32" s="241">
        <v>21</v>
      </c>
      <c r="M32" s="241">
        <f>G32*(1+L32/100)</f>
        <v>0</v>
      </c>
      <c r="N32" s="241">
        <v>1</v>
      </c>
      <c r="O32" s="241">
        <f>ROUND(E32*N32,2)</f>
        <v>8</v>
      </c>
      <c r="P32" s="241">
        <v>0</v>
      </c>
      <c r="Q32" s="241">
        <f>ROUND(E32*P32,2)</f>
        <v>0</v>
      </c>
      <c r="R32" s="241" t="s">
        <v>105</v>
      </c>
      <c r="S32" s="241" t="s">
        <v>106</v>
      </c>
      <c r="T32" s="242" t="s">
        <v>107</v>
      </c>
      <c r="U32" s="226">
        <v>0.40600000000000003</v>
      </c>
      <c r="V32" s="226">
        <f>ROUND(E32*U32,2)</f>
        <v>3.25</v>
      </c>
      <c r="W32" s="226"/>
      <c r="X32" s="226" t="s">
        <v>108</v>
      </c>
      <c r="Y32" s="217"/>
      <c r="Z32" s="217"/>
      <c r="AA32" s="217"/>
      <c r="AB32" s="217"/>
      <c r="AC32" s="217"/>
      <c r="AD32" s="217"/>
      <c r="AE32" s="217"/>
      <c r="AF32" s="217"/>
      <c r="AG32" s="217" t="s">
        <v>109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1" x14ac:dyDescent="0.2">
      <c r="A33" s="224"/>
      <c r="B33" s="225"/>
      <c r="C33" s="257" t="s">
        <v>146</v>
      </c>
      <c r="D33" s="243"/>
      <c r="E33" s="243"/>
      <c r="F33" s="243"/>
      <c r="G33" s="243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17"/>
      <c r="Z33" s="217"/>
      <c r="AA33" s="217"/>
      <c r="AB33" s="217"/>
      <c r="AC33" s="217"/>
      <c r="AD33" s="217"/>
      <c r="AE33" s="217"/>
      <c r="AF33" s="217"/>
      <c r="AG33" s="217" t="s">
        <v>111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1" x14ac:dyDescent="0.2">
      <c r="A34" s="236">
        <v>14</v>
      </c>
      <c r="B34" s="237" t="s">
        <v>149</v>
      </c>
      <c r="C34" s="256" t="s">
        <v>150</v>
      </c>
      <c r="D34" s="238" t="s">
        <v>104</v>
      </c>
      <c r="E34" s="239">
        <v>22</v>
      </c>
      <c r="F34" s="240"/>
      <c r="G34" s="241">
        <f>ROUND(E34*F34,2)</f>
        <v>0</v>
      </c>
      <c r="H34" s="240"/>
      <c r="I34" s="241">
        <f>ROUND(E34*H34,2)</f>
        <v>0</v>
      </c>
      <c r="J34" s="240"/>
      <c r="K34" s="241">
        <f>ROUND(E34*J34,2)</f>
        <v>0</v>
      </c>
      <c r="L34" s="241">
        <v>21</v>
      </c>
      <c r="M34" s="241">
        <f>G34*(1+L34/100)</f>
        <v>0</v>
      </c>
      <c r="N34" s="241">
        <v>0.11</v>
      </c>
      <c r="O34" s="241">
        <f>ROUND(E34*N34,2)</f>
        <v>2.42</v>
      </c>
      <c r="P34" s="241">
        <v>0</v>
      </c>
      <c r="Q34" s="241">
        <f>ROUND(E34*P34,2)</f>
        <v>0</v>
      </c>
      <c r="R34" s="241" t="s">
        <v>105</v>
      </c>
      <c r="S34" s="241" t="s">
        <v>106</v>
      </c>
      <c r="T34" s="242" t="s">
        <v>107</v>
      </c>
      <c r="U34" s="226">
        <v>1.135</v>
      </c>
      <c r="V34" s="226">
        <f>ROUND(E34*U34,2)</f>
        <v>24.97</v>
      </c>
      <c r="W34" s="226"/>
      <c r="X34" s="226" t="s">
        <v>108</v>
      </c>
      <c r="Y34" s="217"/>
      <c r="Z34" s="217"/>
      <c r="AA34" s="217"/>
      <c r="AB34" s="217"/>
      <c r="AC34" s="217"/>
      <c r="AD34" s="217"/>
      <c r="AE34" s="217"/>
      <c r="AF34" s="217"/>
      <c r="AG34" s="217" t="s">
        <v>109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1" x14ac:dyDescent="0.2">
      <c r="A35" s="224"/>
      <c r="B35" s="225"/>
      <c r="C35" s="257" t="s">
        <v>151</v>
      </c>
      <c r="D35" s="243"/>
      <c r="E35" s="243"/>
      <c r="F35" s="243"/>
      <c r="G35" s="243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17"/>
      <c r="Z35" s="217"/>
      <c r="AA35" s="217"/>
      <c r="AB35" s="217"/>
      <c r="AC35" s="217"/>
      <c r="AD35" s="217"/>
      <c r="AE35" s="217"/>
      <c r="AF35" s="217"/>
      <c r="AG35" s="217" t="s">
        <v>111</v>
      </c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51" t="str">
        <f>C35</f>
        <v>s provedením lože do 50 mm, s vyplněním spár, s dvojím beraněním a se smetením přebytečného materiálu na krajnici</v>
      </c>
      <c r="BB35" s="217"/>
      <c r="BC35" s="217"/>
      <c r="BD35" s="217"/>
      <c r="BE35" s="217"/>
      <c r="BF35" s="217"/>
      <c r="BG35" s="217"/>
      <c r="BH35" s="217"/>
    </row>
    <row r="36" spans="1:60" outlineLevel="1" x14ac:dyDescent="0.2">
      <c r="A36" s="236">
        <v>15</v>
      </c>
      <c r="B36" s="237" t="s">
        <v>152</v>
      </c>
      <c r="C36" s="256" t="s">
        <v>153</v>
      </c>
      <c r="D36" s="238" t="s">
        <v>154</v>
      </c>
      <c r="E36" s="239">
        <v>114</v>
      </c>
      <c r="F36" s="240"/>
      <c r="G36" s="241">
        <f>ROUND(E36*F36,2)</f>
        <v>0</v>
      </c>
      <c r="H36" s="240"/>
      <c r="I36" s="241">
        <f>ROUND(E36*H36,2)</f>
        <v>0</v>
      </c>
      <c r="J36" s="240"/>
      <c r="K36" s="241">
        <f>ROUND(E36*J36,2)</f>
        <v>0</v>
      </c>
      <c r="L36" s="241">
        <v>21</v>
      </c>
      <c r="M36" s="241">
        <f>G36*(1+L36/100)</f>
        <v>0</v>
      </c>
      <c r="N36" s="241">
        <v>2.2399999999999998E-3</v>
      </c>
      <c r="O36" s="241">
        <f>ROUND(E36*N36,2)</f>
        <v>0.26</v>
      </c>
      <c r="P36" s="241">
        <v>0</v>
      </c>
      <c r="Q36" s="241">
        <f>ROUND(E36*P36,2)</f>
        <v>0</v>
      </c>
      <c r="R36" s="241" t="s">
        <v>105</v>
      </c>
      <c r="S36" s="241" t="s">
        <v>106</v>
      </c>
      <c r="T36" s="242" t="s">
        <v>107</v>
      </c>
      <c r="U36" s="226">
        <v>0.129</v>
      </c>
      <c r="V36" s="226">
        <f>ROUND(E36*U36,2)</f>
        <v>14.71</v>
      </c>
      <c r="W36" s="226"/>
      <c r="X36" s="226" t="s">
        <v>108</v>
      </c>
      <c r="Y36" s="217"/>
      <c r="Z36" s="217"/>
      <c r="AA36" s="217"/>
      <c r="AB36" s="217"/>
      <c r="AC36" s="217"/>
      <c r="AD36" s="217"/>
      <c r="AE36" s="217"/>
      <c r="AF36" s="217"/>
      <c r="AG36" s="217" t="s">
        <v>109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1" x14ac:dyDescent="0.2">
      <c r="A37" s="224"/>
      <c r="B37" s="225"/>
      <c r="C37" s="257" t="s">
        <v>155</v>
      </c>
      <c r="D37" s="243"/>
      <c r="E37" s="243"/>
      <c r="F37" s="243"/>
      <c r="G37" s="243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17"/>
      <c r="Z37" s="217"/>
      <c r="AA37" s="217"/>
      <c r="AB37" s="217"/>
      <c r="AC37" s="217"/>
      <c r="AD37" s="217"/>
      <c r="AE37" s="217"/>
      <c r="AF37" s="217"/>
      <c r="AG37" s="217" t="s">
        <v>111</v>
      </c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1" x14ac:dyDescent="0.2">
      <c r="A38" s="224"/>
      <c r="B38" s="225"/>
      <c r="C38" s="259" t="s">
        <v>156</v>
      </c>
      <c r="D38" s="252"/>
      <c r="E38" s="252"/>
      <c r="F38" s="252"/>
      <c r="G38" s="252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17"/>
      <c r="Z38" s="217"/>
      <c r="AA38" s="217"/>
      <c r="AB38" s="217"/>
      <c r="AC38" s="217"/>
      <c r="AD38" s="217"/>
      <c r="AE38" s="217"/>
      <c r="AF38" s="217"/>
      <c r="AG38" s="217" t="s">
        <v>137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51" t="str">
        <f>C38</f>
        <v>Včetně odstranění zvětralé asfaltové zálivky, vyčištění spár, zalití spár asfaltovou zálivkou, nátěru asfaltovým lakem a posyp drtí.</v>
      </c>
      <c r="BB38" s="217"/>
      <c r="BC38" s="217"/>
      <c r="BD38" s="217"/>
      <c r="BE38" s="217"/>
      <c r="BF38" s="217"/>
      <c r="BG38" s="217"/>
      <c r="BH38" s="217"/>
    </row>
    <row r="39" spans="1:60" x14ac:dyDescent="0.2">
      <c r="A39" s="230" t="s">
        <v>100</v>
      </c>
      <c r="B39" s="231" t="s">
        <v>63</v>
      </c>
      <c r="C39" s="255" t="s">
        <v>64</v>
      </c>
      <c r="D39" s="232"/>
      <c r="E39" s="233"/>
      <c r="F39" s="234"/>
      <c r="G39" s="234">
        <f>SUMIF(AG40:AG67,"&lt;&gt;NOR",G40:G67)</f>
        <v>0</v>
      </c>
      <c r="H39" s="234"/>
      <c r="I39" s="234">
        <f>SUM(I40:I67)</f>
        <v>0</v>
      </c>
      <c r="J39" s="234"/>
      <c r="K39" s="234">
        <f>SUM(K40:K67)</f>
        <v>0</v>
      </c>
      <c r="L39" s="234"/>
      <c r="M39" s="234">
        <f>SUM(M40:M67)</f>
        <v>0</v>
      </c>
      <c r="N39" s="234"/>
      <c r="O39" s="234">
        <f>SUM(O40:O67)</f>
        <v>5.16</v>
      </c>
      <c r="P39" s="234"/>
      <c r="Q39" s="234">
        <f>SUM(Q40:Q67)</f>
        <v>0</v>
      </c>
      <c r="R39" s="234"/>
      <c r="S39" s="234"/>
      <c r="T39" s="235"/>
      <c r="U39" s="229"/>
      <c r="V39" s="229">
        <f>SUM(V40:V67)</f>
        <v>61.53</v>
      </c>
      <c r="W39" s="229"/>
      <c r="X39" s="229"/>
      <c r="AG39" t="s">
        <v>101</v>
      </c>
    </row>
    <row r="40" spans="1:60" outlineLevel="1" x14ac:dyDescent="0.2">
      <c r="A40" s="236">
        <v>16</v>
      </c>
      <c r="B40" s="237" t="s">
        <v>157</v>
      </c>
      <c r="C40" s="256" t="s">
        <v>158</v>
      </c>
      <c r="D40" s="238" t="s">
        <v>159</v>
      </c>
      <c r="E40" s="239">
        <v>1</v>
      </c>
      <c r="F40" s="240"/>
      <c r="G40" s="241">
        <f>ROUND(E40*F40,2)</f>
        <v>0</v>
      </c>
      <c r="H40" s="240"/>
      <c r="I40" s="241">
        <f>ROUND(E40*H40,2)</f>
        <v>0</v>
      </c>
      <c r="J40" s="240"/>
      <c r="K40" s="241">
        <f>ROUND(E40*J40,2)</f>
        <v>0</v>
      </c>
      <c r="L40" s="241">
        <v>21</v>
      </c>
      <c r="M40" s="241">
        <f>G40*(1+L40/100)</f>
        <v>0</v>
      </c>
      <c r="N40" s="241">
        <v>0</v>
      </c>
      <c r="O40" s="241">
        <f>ROUND(E40*N40,2)</f>
        <v>0</v>
      </c>
      <c r="P40" s="241">
        <v>0</v>
      </c>
      <c r="Q40" s="241">
        <f>ROUND(E40*P40,2)</f>
        <v>0</v>
      </c>
      <c r="R40" s="241" t="s">
        <v>160</v>
      </c>
      <c r="S40" s="241" t="s">
        <v>106</v>
      </c>
      <c r="T40" s="242" t="s">
        <v>107</v>
      </c>
      <c r="U40" s="226">
        <v>9.2829999999999995</v>
      </c>
      <c r="V40" s="226">
        <f>ROUND(E40*U40,2)</f>
        <v>9.2799999999999994</v>
      </c>
      <c r="W40" s="226"/>
      <c r="X40" s="226" t="s">
        <v>108</v>
      </c>
      <c r="Y40" s="217"/>
      <c r="Z40" s="217"/>
      <c r="AA40" s="217"/>
      <c r="AB40" s="217"/>
      <c r="AC40" s="217"/>
      <c r="AD40" s="217"/>
      <c r="AE40" s="217"/>
      <c r="AF40" s="217"/>
      <c r="AG40" s="217" t="s">
        <v>109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ht="22.5" outlineLevel="1" x14ac:dyDescent="0.2">
      <c r="A41" s="224"/>
      <c r="B41" s="225"/>
      <c r="C41" s="257" t="s">
        <v>161</v>
      </c>
      <c r="D41" s="243"/>
      <c r="E41" s="243"/>
      <c r="F41" s="243"/>
      <c r="G41" s="243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17"/>
      <c r="Z41" s="217"/>
      <c r="AA41" s="217"/>
      <c r="AB41" s="217"/>
      <c r="AC41" s="217"/>
      <c r="AD41" s="217"/>
      <c r="AE41" s="217"/>
      <c r="AF41" s="217"/>
      <c r="AG41" s="217" t="s">
        <v>111</v>
      </c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51" t="str">
        <f>C41</f>
        <v>ohlášení uzavírání vody, uzavření a otevření šoupat, vypuštění a napuštění vody, odvzdušnění potrubí, strojní nebo ruční výřez potrubí, nutné úpravy výkopu v prostoru provádění,</v>
      </c>
      <c r="BB41" s="217"/>
      <c r="BC41" s="217"/>
      <c r="BD41" s="217"/>
      <c r="BE41" s="217"/>
      <c r="BF41" s="217"/>
      <c r="BG41" s="217"/>
      <c r="BH41" s="217"/>
    </row>
    <row r="42" spans="1:60" ht="22.5" outlineLevel="1" x14ac:dyDescent="0.2">
      <c r="A42" s="244">
        <v>17</v>
      </c>
      <c r="B42" s="245" t="s">
        <v>162</v>
      </c>
      <c r="C42" s="258" t="s">
        <v>163</v>
      </c>
      <c r="D42" s="246" t="s">
        <v>159</v>
      </c>
      <c r="E42" s="247">
        <v>1</v>
      </c>
      <c r="F42" s="248"/>
      <c r="G42" s="249">
        <f>ROUND(E42*F42,2)</f>
        <v>0</v>
      </c>
      <c r="H42" s="248"/>
      <c r="I42" s="249">
        <f>ROUND(E42*H42,2)</f>
        <v>0</v>
      </c>
      <c r="J42" s="248"/>
      <c r="K42" s="249">
        <f>ROUND(E42*J42,2)</f>
        <v>0</v>
      </c>
      <c r="L42" s="249">
        <v>21</v>
      </c>
      <c r="M42" s="249">
        <f>G42*(1+L42/100)</f>
        <v>0</v>
      </c>
      <c r="N42" s="249">
        <v>0</v>
      </c>
      <c r="O42" s="249">
        <f>ROUND(E42*N42,2)</f>
        <v>0</v>
      </c>
      <c r="P42" s="249">
        <v>0</v>
      </c>
      <c r="Q42" s="249">
        <f>ROUND(E42*P42,2)</f>
        <v>0</v>
      </c>
      <c r="R42" s="249" t="s">
        <v>160</v>
      </c>
      <c r="S42" s="249" t="s">
        <v>106</v>
      </c>
      <c r="T42" s="250" t="s">
        <v>107</v>
      </c>
      <c r="U42" s="226">
        <v>1.2216</v>
      </c>
      <c r="V42" s="226">
        <f>ROUND(E42*U42,2)</f>
        <v>1.22</v>
      </c>
      <c r="W42" s="226"/>
      <c r="X42" s="226" t="s">
        <v>108</v>
      </c>
      <c r="Y42" s="217"/>
      <c r="Z42" s="217"/>
      <c r="AA42" s="217"/>
      <c r="AB42" s="217"/>
      <c r="AC42" s="217"/>
      <c r="AD42" s="217"/>
      <c r="AE42" s="217"/>
      <c r="AF42" s="217"/>
      <c r="AG42" s="217" t="s">
        <v>109</v>
      </c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ht="22.5" outlineLevel="1" x14ac:dyDescent="0.2">
      <c r="A43" s="244">
        <v>18</v>
      </c>
      <c r="B43" s="245" t="s">
        <v>164</v>
      </c>
      <c r="C43" s="258" t="s">
        <v>165</v>
      </c>
      <c r="D43" s="246" t="s">
        <v>159</v>
      </c>
      <c r="E43" s="247">
        <v>1</v>
      </c>
      <c r="F43" s="248"/>
      <c r="G43" s="249">
        <f>ROUND(E43*F43,2)</f>
        <v>0</v>
      </c>
      <c r="H43" s="248"/>
      <c r="I43" s="249">
        <f>ROUND(E43*H43,2)</f>
        <v>0</v>
      </c>
      <c r="J43" s="248"/>
      <c r="K43" s="249">
        <f>ROUND(E43*J43,2)</f>
        <v>0</v>
      </c>
      <c r="L43" s="249">
        <v>21</v>
      </c>
      <c r="M43" s="249">
        <f>G43*(1+L43/100)</f>
        <v>0</v>
      </c>
      <c r="N43" s="249">
        <v>0</v>
      </c>
      <c r="O43" s="249">
        <f>ROUND(E43*N43,2)</f>
        <v>0</v>
      </c>
      <c r="P43" s="249">
        <v>0</v>
      </c>
      <c r="Q43" s="249">
        <f>ROUND(E43*P43,2)</f>
        <v>0</v>
      </c>
      <c r="R43" s="249" t="s">
        <v>160</v>
      </c>
      <c r="S43" s="249" t="s">
        <v>106</v>
      </c>
      <c r="T43" s="250" t="s">
        <v>107</v>
      </c>
      <c r="U43" s="226">
        <v>1.2736000000000001</v>
      </c>
      <c r="V43" s="226">
        <f>ROUND(E43*U43,2)</f>
        <v>1.27</v>
      </c>
      <c r="W43" s="226"/>
      <c r="X43" s="226" t="s">
        <v>108</v>
      </c>
      <c r="Y43" s="217"/>
      <c r="Z43" s="217"/>
      <c r="AA43" s="217"/>
      <c r="AB43" s="217"/>
      <c r="AC43" s="217"/>
      <c r="AD43" s="217"/>
      <c r="AE43" s="217"/>
      <c r="AF43" s="217"/>
      <c r="AG43" s="217" t="s">
        <v>109</v>
      </c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ht="22.5" outlineLevel="1" x14ac:dyDescent="0.2">
      <c r="A44" s="236">
        <v>19</v>
      </c>
      <c r="B44" s="237" t="s">
        <v>166</v>
      </c>
      <c r="C44" s="256" t="s">
        <v>167</v>
      </c>
      <c r="D44" s="238" t="s">
        <v>154</v>
      </c>
      <c r="E44" s="239">
        <v>95</v>
      </c>
      <c r="F44" s="240"/>
      <c r="G44" s="241">
        <f>ROUND(E44*F44,2)</f>
        <v>0</v>
      </c>
      <c r="H44" s="240"/>
      <c r="I44" s="241">
        <f>ROUND(E44*H44,2)</f>
        <v>0</v>
      </c>
      <c r="J44" s="240"/>
      <c r="K44" s="241">
        <f>ROUND(E44*J44,2)</f>
        <v>0</v>
      </c>
      <c r="L44" s="241">
        <v>21</v>
      </c>
      <c r="M44" s="241">
        <f>G44*(1+L44/100)</f>
        <v>0</v>
      </c>
      <c r="N44" s="241">
        <v>0</v>
      </c>
      <c r="O44" s="241">
        <f>ROUND(E44*N44,2)</f>
        <v>0</v>
      </c>
      <c r="P44" s="241">
        <v>0</v>
      </c>
      <c r="Q44" s="241">
        <f>ROUND(E44*P44,2)</f>
        <v>0</v>
      </c>
      <c r="R44" s="241" t="s">
        <v>160</v>
      </c>
      <c r="S44" s="241" t="s">
        <v>106</v>
      </c>
      <c r="T44" s="242" t="s">
        <v>107</v>
      </c>
      <c r="U44" s="226">
        <v>0.17199999999999999</v>
      </c>
      <c r="V44" s="226">
        <f>ROUND(E44*U44,2)</f>
        <v>16.34</v>
      </c>
      <c r="W44" s="226"/>
      <c r="X44" s="226" t="s">
        <v>108</v>
      </c>
      <c r="Y44" s="217"/>
      <c r="Z44" s="217"/>
      <c r="AA44" s="217"/>
      <c r="AB44" s="217"/>
      <c r="AC44" s="217"/>
      <c r="AD44" s="217"/>
      <c r="AE44" s="217"/>
      <c r="AF44" s="217"/>
      <c r="AG44" s="217" t="s">
        <v>109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1" x14ac:dyDescent="0.2">
      <c r="A45" s="224"/>
      <c r="B45" s="225"/>
      <c r="C45" s="257" t="s">
        <v>168</v>
      </c>
      <c r="D45" s="243"/>
      <c r="E45" s="243"/>
      <c r="F45" s="243"/>
      <c r="G45" s="243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17"/>
      <c r="Z45" s="217"/>
      <c r="AA45" s="217"/>
      <c r="AB45" s="217"/>
      <c r="AC45" s="217"/>
      <c r="AD45" s="217"/>
      <c r="AE45" s="217"/>
      <c r="AF45" s="217"/>
      <c r="AG45" s="217" t="s">
        <v>111</v>
      </c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ht="22.5" outlineLevel="1" x14ac:dyDescent="0.2">
      <c r="A46" s="244">
        <v>20</v>
      </c>
      <c r="B46" s="245" t="s">
        <v>169</v>
      </c>
      <c r="C46" s="258" t="s">
        <v>170</v>
      </c>
      <c r="D46" s="246" t="s">
        <v>159</v>
      </c>
      <c r="E46" s="247">
        <v>1</v>
      </c>
      <c r="F46" s="248"/>
      <c r="G46" s="249">
        <f>ROUND(E46*F46,2)</f>
        <v>0</v>
      </c>
      <c r="H46" s="248"/>
      <c r="I46" s="249">
        <f>ROUND(E46*H46,2)</f>
        <v>0</v>
      </c>
      <c r="J46" s="248"/>
      <c r="K46" s="249">
        <f>ROUND(E46*J46,2)</f>
        <v>0</v>
      </c>
      <c r="L46" s="249">
        <v>21</v>
      </c>
      <c r="M46" s="249">
        <f>G46*(1+L46/100)</f>
        <v>0</v>
      </c>
      <c r="N46" s="249">
        <v>2.2000000000000001E-4</v>
      </c>
      <c r="O46" s="249">
        <f>ROUND(E46*N46,2)</f>
        <v>0</v>
      </c>
      <c r="P46" s="249">
        <v>0</v>
      </c>
      <c r="Q46" s="249">
        <f>ROUND(E46*P46,2)</f>
        <v>0</v>
      </c>
      <c r="R46" s="249" t="s">
        <v>160</v>
      </c>
      <c r="S46" s="249" t="s">
        <v>106</v>
      </c>
      <c r="T46" s="250" t="s">
        <v>107</v>
      </c>
      <c r="U46" s="226">
        <v>1.554</v>
      </c>
      <c r="V46" s="226">
        <f>ROUND(E46*U46,2)</f>
        <v>1.55</v>
      </c>
      <c r="W46" s="226"/>
      <c r="X46" s="226" t="s">
        <v>108</v>
      </c>
      <c r="Y46" s="217"/>
      <c r="Z46" s="217"/>
      <c r="AA46" s="217"/>
      <c r="AB46" s="217"/>
      <c r="AC46" s="217"/>
      <c r="AD46" s="217"/>
      <c r="AE46" s="217"/>
      <c r="AF46" s="217"/>
      <c r="AG46" s="217" t="s">
        <v>109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1" x14ac:dyDescent="0.2">
      <c r="A47" s="236">
        <v>21</v>
      </c>
      <c r="B47" s="237" t="s">
        <v>171</v>
      </c>
      <c r="C47" s="256" t="s">
        <v>172</v>
      </c>
      <c r="D47" s="238" t="s">
        <v>154</v>
      </c>
      <c r="E47" s="239">
        <v>95</v>
      </c>
      <c r="F47" s="240"/>
      <c r="G47" s="241">
        <f>ROUND(E47*F47,2)</f>
        <v>0</v>
      </c>
      <c r="H47" s="240"/>
      <c r="I47" s="241">
        <f>ROUND(E47*H47,2)</f>
        <v>0</v>
      </c>
      <c r="J47" s="240"/>
      <c r="K47" s="241">
        <f>ROUND(E47*J47,2)</f>
        <v>0</v>
      </c>
      <c r="L47" s="241">
        <v>21</v>
      </c>
      <c r="M47" s="241">
        <f>G47*(1+L47/100)</f>
        <v>0</v>
      </c>
      <c r="N47" s="241">
        <v>0</v>
      </c>
      <c r="O47" s="241">
        <f>ROUND(E47*N47,2)</f>
        <v>0</v>
      </c>
      <c r="P47" s="241">
        <v>0</v>
      </c>
      <c r="Q47" s="241">
        <f>ROUND(E47*P47,2)</f>
        <v>0</v>
      </c>
      <c r="R47" s="241" t="s">
        <v>160</v>
      </c>
      <c r="S47" s="241" t="s">
        <v>106</v>
      </c>
      <c r="T47" s="242" t="s">
        <v>107</v>
      </c>
      <c r="U47" s="226">
        <v>4.3999999999999997E-2</v>
      </c>
      <c r="V47" s="226">
        <f>ROUND(E47*U47,2)</f>
        <v>4.18</v>
      </c>
      <c r="W47" s="226"/>
      <c r="X47" s="226" t="s">
        <v>108</v>
      </c>
      <c r="Y47" s="217"/>
      <c r="Z47" s="217"/>
      <c r="AA47" s="217"/>
      <c r="AB47" s="217"/>
      <c r="AC47" s="217"/>
      <c r="AD47" s="217"/>
      <c r="AE47" s="217"/>
      <c r="AF47" s="217"/>
      <c r="AG47" s="217" t="s">
        <v>109</v>
      </c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1" x14ac:dyDescent="0.2">
      <c r="A48" s="224"/>
      <c r="B48" s="225"/>
      <c r="C48" s="257" t="s">
        <v>173</v>
      </c>
      <c r="D48" s="243"/>
      <c r="E48" s="243"/>
      <c r="F48" s="243"/>
      <c r="G48" s="243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17"/>
      <c r="Z48" s="217"/>
      <c r="AA48" s="217"/>
      <c r="AB48" s="217"/>
      <c r="AC48" s="217"/>
      <c r="AD48" s="217"/>
      <c r="AE48" s="217"/>
      <c r="AF48" s="217"/>
      <c r="AG48" s="217" t="s">
        <v>111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51" t="str">
        <f>C48</f>
        <v>přísun, montáže, demontáže a odsunu zkoušecího čerpadla, napuštění tlakovou vodou a dodání vody pro tlakovou zkoušku,</v>
      </c>
      <c r="BB48" s="217"/>
      <c r="BC48" s="217"/>
      <c r="BD48" s="217"/>
      <c r="BE48" s="217"/>
      <c r="BF48" s="217"/>
      <c r="BG48" s="217"/>
      <c r="BH48" s="217"/>
    </row>
    <row r="49" spans="1:60" outlineLevel="1" x14ac:dyDescent="0.2">
      <c r="A49" s="236">
        <v>22</v>
      </c>
      <c r="B49" s="237" t="s">
        <v>174</v>
      </c>
      <c r="C49" s="256" t="s">
        <v>175</v>
      </c>
      <c r="D49" s="238" t="s">
        <v>154</v>
      </c>
      <c r="E49" s="239">
        <v>95</v>
      </c>
      <c r="F49" s="240"/>
      <c r="G49" s="241">
        <f>ROUND(E49*F49,2)</f>
        <v>0</v>
      </c>
      <c r="H49" s="240"/>
      <c r="I49" s="241">
        <f>ROUND(E49*H49,2)</f>
        <v>0</v>
      </c>
      <c r="J49" s="240"/>
      <c r="K49" s="241">
        <f>ROUND(E49*J49,2)</f>
        <v>0</v>
      </c>
      <c r="L49" s="241">
        <v>21</v>
      </c>
      <c r="M49" s="241">
        <f>G49*(1+L49/100)</f>
        <v>0</v>
      </c>
      <c r="N49" s="241">
        <v>0</v>
      </c>
      <c r="O49" s="241">
        <f>ROUND(E49*N49,2)</f>
        <v>0</v>
      </c>
      <c r="P49" s="241">
        <v>0</v>
      </c>
      <c r="Q49" s="241">
        <f>ROUND(E49*P49,2)</f>
        <v>0</v>
      </c>
      <c r="R49" s="241" t="s">
        <v>160</v>
      </c>
      <c r="S49" s="241" t="s">
        <v>106</v>
      </c>
      <c r="T49" s="242" t="s">
        <v>107</v>
      </c>
      <c r="U49" s="226">
        <v>0.21</v>
      </c>
      <c r="V49" s="226">
        <f>ROUND(E49*U49,2)</f>
        <v>19.95</v>
      </c>
      <c r="W49" s="226"/>
      <c r="X49" s="226" t="s">
        <v>108</v>
      </c>
      <c r="Y49" s="217"/>
      <c r="Z49" s="217"/>
      <c r="AA49" s="217"/>
      <c r="AB49" s="217"/>
      <c r="AC49" s="217"/>
      <c r="AD49" s="217"/>
      <c r="AE49" s="217"/>
      <c r="AF49" s="217"/>
      <c r="AG49" s="217" t="s">
        <v>109</v>
      </c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1" x14ac:dyDescent="0.2">
      <c r="A50" s="224"/>
      <c r="B50" s="225"/>
      <c r="C50" s="257" t="s">
        <v>176</v>
      </c>
      <c r="D50" s="243"/>
      <c r="E50" s="243"/>
      <c r="F50" s="243"/>
      <c r="G50" s="243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17"/>
      <c r="Z50" s="217"/>
      <c r="AA50" s="217"/>
      <c r="AB50" s="217"/>
      <c r="AC50" s="217"/>
      <c r="AD50" s="217"/>
      <c r="AE50" s="217"/>
      <c r="AF50" s="217"/>
      <c r="AG50" s="217" t="s">
        <v>111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51" t="str">
        <f>C50</f>
        <v>napuštění a vypuštění vody, dodání vody a desinfekčního prostředku, náklady na bakteriologický rozbor vody,</v>
      </c>
      <c r="BB50" s="217"/>
      <c r="BC50" s="217"/>
      <c r="BD50" s="217"/>
      <c r="BE50" s="217"/>
      <c r="BF50" s="217"/>
      <c r="BG50" s="217"/>
      <c r="BH50" s="217"/>
    </row>
    <row r="51" spans="1:60" outlineLevel="1" x14ac:dyDescent="0.2">
      <c r="A51" s="236">
        <v>23</v>
      </c>
      <c r="B51" s="237" t="s">
        <v>177</v>
      </c>
      <c r="C51" s="256" t="s">
        <v>178</v>
      </c>
      <c r="D51" s="238" t="s">
        <v>159</v>
      </c>
      <c r="E51" s="239">
        <v>1</v>
      </c>
      <c r="F51" s="240"/>
      <c r="G51" s="241">
        <f>ROUND(E51*F51,2)</f>
        <v>0</v>
      </c>
      <c r="H51" s="240"/>
      <c r="I51" s="241">
        <f>ROUND(E51*H51,2)</f>
        <v>0</v>
      </c>
      <c r="J51" s="240"/>
      <c r="K51" s="241">
        <f>ROUND(E51*J51,2)</f>
        <v>0</v>
      </c>
      <c r="L51" s="241">
        <v>21</v>
      </c>
      <c r="M51" s="241">
        <f>G51*(1+L51/100)</f>
        <v>0</v>
      </c>
      <c r="N51" s="241">
        <v>0.11178</v>
      </c>
      <c r="O51" s="241">
        <f>ROUND(E51*N51,2)</f>
        <v>0.11</v>
      </c>
      <c r="P51" s="241">
        <v>0</v>
      </c>
      <c r="Q51" s="241">
        <f>ROUND(E51*P51,2)</f>
        <v>0</v>
      </c>
      <c r="R51" s="241" t="s">
        <v>160</v>
      </c>
      <c r="S51" s="241" t="s">
        <v>106</v>
      </c>
      <c r="T51" s="242" t="s">
        <v>107</v>
      </c>
      <c r="U51" s="226">
        <v>0.86299999999999999</v>
      </c>
      <c r="V51" s="226">
        <f>ROUND(E51*U51,2)</f>
        <v>0.86</v>
      </c>
      <c r="W51" s="226"/>
      <c r="X51" s="226" t="s">
        <v>108</v>
      </c>
      <c r="Y51" s="217"/>
      <c r="Z51" s="217"/>
      <c r="AA51" s="217"/>
      <c r="AB51" s="217"/>
      <c r="AC51" s="217"/>
      <c r="AD51" s="217"/>
      <c r="AE51" s="217"/>
      <c r="AF51" s="217"/>
      <c r="AG51" s="217" t="s">
        <v>109</v>
      </c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1" x14ac:dyDescent="0.2">
      <c r="A52" s="224"/>
      <c r="B52" s="225"/>
      <c r="C52" s="257" t="s">
        <v>179</v>
      </c>
      <c r="D52" s="243"/>
      <c r="E52" s="243"/>
      <c r="F52" s="243"/>
      <c r="G52" s="243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17"/>
      <c r="Z52" s="217"/>
      <c r="AA52" s="217"/>
      <c r="AB52" s="217"/>
      <c r="AC52" s="217"/>
      <c r="AD52" s="217"/>
      <c r="AE52" s="217"/>
      <c r="AF52" s="217"/>
      <c r="AG52" s="217" t="s">
        <v>111</v>
      </c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1" x14ac:dyDescent="0.2">
      <c r="A53" s="236">
        <v>24</v>
      </c>
      <c r="B53" s="237" t="s">
        <v>180</v>
      </c>
      <c r="C53" s="256" t="s">
        <v>181</v>
      </c>
      <c r="D53" s="238" t="s">
        <v>159</v>
      </c>
      <c r="E53" s="239">
        <v>1</v>
      </c>
      <c r="F53" s="240"/>
      <c r="G53" s="241">
        <f>ROUND(E53*F53,2)</f>
        <v>0</v>
      </c>
      <c r="H53" s="240"/>
      <c r="I53" s="241">
        <f>ROUND(E53*H53,2)</f>
        <v>0</v>
      </c>
      <c r="J53" s="240"/>
      <c r="K53" s="241">
        <f>ROUND(E53*J53,2)</f>
        <v>0</v>
      </c>
      <c r="L53" s="241">
        <v>21</v>
      </c>
      <c r="M53" s="241">
        <f>G53*(1+L53/100)</f>
        <v>0</v>
      </c>
      <c r="N53" s="241">
        <v>0.29823</v>
      </c>
      <c r="O53" s="241">
        <f>ROUND(E53*N53,2)</f>
        <v>0.3</v>
      </c>
      <c r="P53" s="241">
        <v>0</v>
      </c>
      <c r="Q53" s="241">
        <f>ROUND(E53*P53,2)</f>
        <v>0</v>
      </c>
      <c r="R53" s="241" t="s">
        <v>160</v>
      </c>
      <c r="S53" s="241" t="s">
        <v>106</v>
      </c>
      <c r="T53" s="242" t="s">
        <v>107</v>
      </c>
      <c r="U53" s="226">
        <v>1.1819999999999999</v>
      </c>
      <c r="V53" s="226">
        <f>ROUND(E53*U53,2)</f>
        <v>1.18</v>
      </c>
      <c r="W53" s="226"/>
      <c r="X53" s="226" t="s">
        <v>108</v>
      </c>
      <c r="Y53" s="217"/>
      <c r="Z53" s="217"/>
      <c r="AA53" s="217"/>
      <c r="AB53" s="217"/>
      <c r="AC53" s="217"/>
      <c r="AD53" s="217"/>
      <c r="AE53" s="217"/>
      <c r="AF53" s="217"/>
      <c r="AG53" s="217" t="s">
        <v>109</v>
      </c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1" x14ac:dyDescent="0.2">
      <c r="A54" s="224"/>
      <c r="B54" s="225"/>
      <c r="C54" s="257" t="s">
        <v>179</v>
      </c>
      <c r="D54" s="243"/>
      <c r="E54" s="243"/>
      <c r="F54" s="243"/>
      <c r="G54" s="243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17"/>
      <c r="Z54" s="217"/>
      <c r="AA54" s="217"/>
      <c r="AB54" s="217"/>
      <c r="AC54" s="217"/>
      <c r="AD54" s="217"/>
      <c r="AE54" s="217"/>
      <c r="AF54" s="217"/>
      <c r="AG54" s="217" t="s">
        <v>111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1" x14ac:dyDescent="0.2">
      <c r="A55" s="244">
        <v>25</v>
      </c>
      <c r="B55" s="245" t="s">
        <v>182</v>
      </c>
      <c r="C55" s="258" t="s">
        <v>183</v>
      </c>
      <c r="D55" s="246" t="s">
        <v>154</v>
      </c>
      <c r="E55" s="247">
        <v>95</v>
      </c>
      <c r="F55" s="248"/>
      <c r="G55" s="249">
        <f>ROUND(E55*F55,2)</f>
        <v>0</v>
      </c>
      <c r="H55" s="248"/>
      <c r="I55" s="249">
        <f>ROUND(E55*H55,2)</f>
        <v>0</v>
      </c>
      <c r="J55" s="248"/>
      <c r="K55" s="249">
        <f>ROUND(E55*J55,2)</f>
        <v>0</v>
      </c>
      <c r="L55" s="249">
        <v>21</v>
      </c>
      <c r="M55" s="249">
        <f>G55*(1+L55/100)</f>
        <v>0</v>
      </c>
      <c r="N55" s="249">
        <v>0</v>
      </c>
      <c r="O55" s="249">
        <f>ROUND(E55*N55,2)</f>
        <v>0</v>
      </c>
      <c r="P55" s="249">
        <v>0</v>
      </c>
      <c r="Q55" s="249">
        <f>ROUND(E55*P55,2)</f>
        <v>0</v>
      </c>
      <c r="R55" s="249" t="s">
        <v>160</v>
      </c>
      <c r="S55" s="249" t="s">
        <v>106</v>
      </c>
      <c r="T55" s="250" t="s">
        <v>107</v>
      </c>
      <c r="U55" s="226">
        <v>2.5999999999999999E-2</v>
      </c>
      <c r="V55" s="226">
        <f>ROUND(E55*U55,2)</f>
        <v>2.4700000000000002</v>
      </c>
      <c r="W55" s="226"/>
      <c r="X55" s="226" t="s">
        <v>108</v>
      </c>
      <c r="Y55" s="217"/>
      <c r="Z55" s="217"/>
      <c r="AA55" s="217"/>
      <c r="AB55" s="217"/>
      <c r="AC55" s="217"/>
      <c r="AD55" s="217"/>
      <c r="AE55" s="217"/>
      <c r="AF55" s="217"/>
      <c r="AG55" s="217" t="s">
        <v>109</v>
      </c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1" x14ac:dyDescent="0.2">
      <c r="A56" s="244">
        <v>26</v>
      </c>
      <c r="B56" s="245" t="s">
        <v>184</v>
      </c>
      <c r="C56" s="258" t="s">
        <v>185</v>
      </c>
      <c r="D56" s="246" t="s">
        <v>154</v>
      </c>
      <c r="E56" s="247">
        <v>95</v>
      </c>
      <c r="F56" s="248"/>
      <c r="G56" s="249">
        <f>ROUND(E56*F56,2)</f>
        <v>0</v>
      </c>
      <c r="H56" s="248"/>
      <c r="I56" s="249">
        <f>ROUND(E56*H56,2)</f>
        <v>0</v>
      </c>
      <c r="J56" s="248"/>
      <c r="K56" s="249">
        <f>ROUND(E56*J56,2)</f>
        <v>0</v>
      </c>
      <c r="L56" s="249">
        <v>21</v>
      </c>
      <c r="M56" s="249">
        <f>G56*(1+L56/100)</f>
        <v>0</v>
      </c>
      <c r="N56" s="249">
        <v>5.0000000000000002E-5</v>
      </c>
      <c r="O56" s="249">
        <f>ROUND(E56*N56,2)</f>
        <v>0</v>
      </c>
      <c r="P56" s="249">
        <v>0</v>
      </c>
      <c r="Q56" s="249">
        <f>ROUND(E56*P56,2)</f>
        <v>0</v>
      </c>
      <c r="R56" s="249" t="s">
        <v>160</v>
      </c>
      <c r="S56" s="249" t="s">
        <v>106</v>
      </c>
      <c r="T56" s="250" t="s">
        <v>107</v>
      </c>
      <c r="U56" s="226">
        <v>3.4000000000000002E-2</v>
      </c>
      <c r="V56" s="226">
        <f>ROUND(E56*U56,2)</f>
        <v>3.23</v>
      </c>
      <c r="W56" s="226"/>
      <c r="X56" s="226" t="s">
        <v>108</v>
      </c>
      <c r="Y56" s="217"/>
      <c r="Z56" s="217"/>
      <c r="AA56" s="217"/>
      <c r="AB56" s="217"/>
      <c r="AC56" s="217"/>
      <c r="AD56" s="217"/>
      <c r="AE56" s="217"/>
      <c r="AF56" s="217"/>
      <c r="AG56" s="217" t="s">
        <v>109</v>
      </c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ht="22.5" outlineLevel="1" x14ac:dyDescent="0.2">
      <c r="A57" s="244">
        <v>27</v>
      </c>
      <c r="B57" s="245" t="s">
        <v>186</v>
      </c>
      <c r="C57" s="258" t="s">
        <v>187</v>
      </c>
      <c r="D57" s="246" t="s">
        <v>154</v>
      </c>
      <c r="E57" s="247">
        <v>95</v>
      </c>
      <c r="F57" s="248"/>
      <c r="G57" s="249">
        <f>ROUND(E57*F57,2)</f>
        <v>0</v>
      </c>
      <c r="H57" s="248"/>
      <c r="I57" s="249">
        <f>ROUND(E57*H57,2)</f>
        <v>0</v>
      </c>
      <c r="J57" s="248"/>
      <c r="K57" s="249">
        <f>ROUND(E57*J57,2)</f>
        <v>0</v>
      </c>
      <c r="L57" s="249">
        <v>21</v>
      </c>
      <c r="M57" s="249">
        <f>G57*(1+L57/100)</f>
        <v>0</v>
      </c>
      <c r="N57" s="249">
        <v>2.82E-3</v>
      </c>
      <c r="O57" s="249">
        <f>ROUND(E57*N57,2)</f>
        <v>0.27</v>
      </c>
      <c r="P57" s="249">
        <v>0</v>
      </c>
      <c r="Q57" s="249">
        <f>ROUND(E57*P57,2)</f>
        <v>0</v>
      </c>
      <c r="R57" s="249" t="s">
        <v>188</v>
      </c>
      <c r="S57" s="249" t="s">
        <v>189</v>
      </c>
      <c r="T57" s="250" t="s">
        <v>107</v>
      </c>
      <c r="U57" s="226">
        <v>0</v>
      </c>
      <c r="V57" s="226">
        <f>ROUND(E57*U57,2)</f>
        <v>0</v>
      </c>
      <c r="W57" s="226"/>
      <c r="X57" s="226" t="s">
        <v>190</v>
      </c>
      <c r="Y57" s="217"/>
      <c r="Z57" s="217"/>
      <c r="AA57" s="217"/>
      <c r="AB57" s="217"/>
      <c r="AC57" s="217"/>
      <c r="AD57" s="217"/>
      <c r="AE57" s="217"/>
      <c r="AF57" s="217"/>
      <c r="AG57" s="217" t="s">
        <v>191</v>
      </c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ht="33.75" outlineLevel="1" x14ac:dyDescent="0.2">
      <c r="A58" s="244">
        <v>28</v>
      </c>
      <c r="B58" s="245" t="s">
        <v>192</v>
      </c>
      <c r="C58" s="258" t="s">
        <v>193</v>
      </c>
      <c r="D58" s="246" t="s">
        <v>159</v>
      </c>
      <c r="E58" s="247">
        <v>1</v>
      </c>
      <c r="F58" s="248"/>
      <c r="G58" s="249">
        <f>ROUND(E58*F58,2)</f>
        <v>0</v>
      </c>
      <c r="H58" s="248"/>
      <c r="I58" s="249">
        <f>ROUND(E58*H58,2)</f>
        <v>0</v>
      </c>
      <c r="J58" s="248"/>
      <c r="K58" s="249">
        <f>ROUND(E58*J58,2)</f>
        <v>0</v>
      </c>
      <c r="L58" s="249">
        <v>21</v>
      </c>
      <c r="M58" s="249">
        <f>G58*(1+L58/100)</f>
        <v>0</v>
      </c>
      <c r="N58" s="249">
        <v>1.4999999999999999E-2</v>
      </c>
      <c r="O58" s="249">
        <f>ROUND(E58*N58,2)</f>
        <v>0.02</v>
      </c>
      <c r="P58" s="249">
        <v>0</v>
      </c>
      <c r="Q58" s="249">
        <f>ROUND(E58*P58,2)</f>
        <v>0</v>
      </c>
      <c r="R58" s="249" t="s">
        <v>188</v>
      </c>
      <c r="S58" s="249" t="s">
        <v>106</v>
      </c>
      <c r="T58" s="250" t="s">
        <v>107</v>
      </c>
      <c r="U58" s="226">
        <v>0</v>
      </c>
      <c r="V58" s="226">
        <f>ROUND(E58*U58,2)</f>
        <v>0</v>
      </c>
      <c r="W58" s="226"/>
      <c r="X58" s="226" t="s">
        <v>190</v>
      </c>
      <c r="Y58" s="217"/>
      <c r="Z58" s="217"/>
      <c r="AA58" s="217"/>
      <c r="AB58" s="217"/>
      <c r="AC58" s="217"/>
      <c r="AD58" s="217"/>
      <c r="AE58" s="217"/>
      <c r="AF58" s="217"/>
      <c r="AG58" s="217" t="s">
        <v>191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ht="33.75" outlineLevel="1" x14ac:dyDescent="0.2">
      <c r="A59" s="244">
        <v>29</v>
      </c>
      <c r="B59" s="245" t="s">
        <v>194</v>
      </c>
      <c r="C59" s="258" t="s">
        <v>195</v>
      </c>
      <c r="D59" s="246" t="s">
        <v>159</v>
      </c>
      <c r="E59" s="247">
        <v>1</v>
      </c>
      <c r="F59" s="248"/>
      <c r="G59" s="249">
        <f>ROUND(E59*F59,2)</f>
        <v>0</v>
      </c>
      <c r="H59" s="248"/>
      <c r="I59" s="249">
        <f>ROUND(E59*H59,2)</f>
        <v>0</v>
      </c>
      <c r="J59" s="248"/>
      <c r="K59" s="249">
        <f>ROUND(E59*J59,2)</f>
        <v>0</v>
      </c>
      <c r="L59" s="249">
        <v>21</v>
      </c>
      <c r="M59" s="249">
        <f>G59*(1+L59/100)</f>
        <v>0</v>
      </c>
      <c r="N59" s="249">
        <v>4.2999999999999997E-2</v>
      </c>
      <c r="O59" s="249">
        <f>ROUND(E59*N59,2)</f>
        <v>0.04</v>
      </c>
      <c r="P59" s="249">
        <v>0</v>
      </c>
      <c r="Q59" s="249">
        <f>ROUND(E59*P59,2)</f>
        <v>0</v>
      </c>
      <c r="R59" s="249" t="s">
        <v>188</v>
      </c>
      <c r="S59" s="249" t="s">
        <v>106</v>
      </c>
      <c r="T59" s="250" t="s">
        <v>107</v>
      </c>
      <c r="U59" s="226">
        <v>0</v>
      </c>
      <c r="V59" s="226">
        <f>ROUND(E59*U59,2)</f>
        <v>0</v>
      </c>
      <c r="W59" s="226"/>
      <c r="X59" s="226" t="s">
        <v>190</v>
      </c>
      <c r="Y59" s="217"/>
      <c r="Z59" s="217"/>
      <c r="AA59" s="217"/>
      <c r="AB59" s="217"/>
      <c r="AC59" s="217"/>
      <c r="AD59" s="217"/>
      <c r="AE59" s="217"/>
      <c r="AF59" s="217"/>
      <c r="AG59" s="217" t="s">
        <v>191</v>
      </c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ht="33.75" outlineLevel="1" x14ac:dyDescent="0.2">
      <c r="A60" s="244">
        <v>30</v>
      </c>
      <c r="B60" s="245" t="s">
        <v>196</v>
      </c>
      <c r="C60" s="258" t="s">
        <v>197</v>
      </c>
      <c r="D60" s="246" t="s">
        <v>159</v>
      </c>
      <c r="E60" s="247">
        <v>1</v>
      </c>
      <c r="F60" s="248"/>
      <c r="G60" s="249">
        <f>ROUND(E60*F60,2)</f>
        <v>0</v>
      </c>
      <c r="H60" s="248"/>
      <c r="I60" s="249">
        <f>ROUND(E60*H60,2)</f>
        <v>0</v>
      </c>
      <c r="J60" s="248"/>
      <c r="K60" s="249">
        <f>ROUND(E60*J60,2)</f>
        <v>0</v>
      </c>
      <c r="L60" s="249">
        <v>21</v>
      </c>
      <c r="M60" s="249">
        <f>G60*(1+L60/100)</f>
        <v>0</v>
      </c>
      <c r="N60" s="249">
        <v>6.0000000000000001E-3</v>
      </c>
      <c r="O60" s="249">
        <f>ROUND(E60*N60,2)</f>
        <v>0.01</v>
      </c>
      <c r="P60" s="249">
        <v>0</v>
      </c>
      <c r="Q60" s="249">
        <f>ROUND(E60*P60,2)</f>
        <v>0</v>
      </c>
      <c r="R60" s="249" t="s">
        <v>188</v>
      </c>
      <c r="S60" s="249" t="s">
        <v>106</v>
      </c>
      <c r="T60" s="250" t="s">
        <v>107</v>
      </c>
      <c r="U60" s="226">
        <v>0</v>
      </c>
      <c r="V60" s="226">
        <f>ROUND(E60*U60,2)</f>
        <v>0</v>
      </c>
      <c r="W60" s="226"/>
      <c r="X60" s="226" t="s">
        <v>190</v>
      </c>
      <c r="Y60" s="217"/>
      <c r="Z60" s="217"/>
      <c r="AA60" s="217"/>
      <c r="AB60" s="217"/>
      <c r="AC60" s="217"/>
      <c r="AD60" s="217"/>
      <c r="AE60" s="217"/>
      <c r="AF60" s="217"/>
      <c r="AG60" s="217" t="s">
        <v>191</v>
      </c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ht="22.5" outlineLevel="1" x14ac:dyDescent="0.2">
      <c r="A61" s="244">
        <v>31</v>
      </c>
      <c r="B61" s="245" t="s">
        <v>198</v>
      </c>
      <c r="C61" s="258" t="s">
        <v>199</v>
      </c>
      <c r="D61" s="246" t="s">
        <v>159</v>
      </c>
      <c r="E61" s="247">
        <v>1</v>
      </c>
      <c r="F61" s="248"/>
      <c r="G61" s="249">
        <f>ROUND(E61*F61,2)</f>
        <v>0</v>
      </c>
      <c r="H61" s="248"/>
      <c r="I61" s="249">
        <f>ROUND(E61*H61,2)</f>
        <v>0</v>
      </c>
      <c r="J61" s="248"/>
      <c r="K61" s="249">
        <f>ROUND(E61*J61,2)</f>
        <v>0</v>
      </c>
      <c r="L61" s="249">
        <v>21</v>
      </c>
      <c r="M61" s="249">
        <f>G61*(1+L61/100)</f>
        <v>0</v>
      </c>
      <c r="N61" s="249">
        <v>1.6E-2</v>
      </c>
      <c r="O61" s="249">
        <f>ROUND(E61*N61,2)</f>
        <v>0.02</v>
      </c>
      <c r="P61" s="249">
        <v>0</v>
      </c>
      <c r="Q61" s="249">
        <f>ROUND(E61*P61,2)</f>
        <v>0</v>
      </c>
      <c r="R61" s="249" t="s">
        <v>188</v>
      </c>
      <c r="S61" s="249" t="s">
        <v>189</v>
      </c>
      <c r="T61" s="250" t="s">
        <v>107</v>
      </c>
      <c r="U61" s="226">
        <v>0</v>
      </c>
      <c r="V61" s="226">
        <f>ROUND(E61*U61,2)</f>
        <v>0</v>
      </c>
      <c r="W61" s="226"/>
      <c r="X61" s="226" t="s">
        <v>190</v>
      </c>
      <c r="Y61" s="217"/>
      <c r="Z61" s="217"/>
      <c r="AA61" s="217"/>
      <c r="AB61" s="217"/>
      <c r="AC61" s="217"/>
      <c r="AD61" s="217"/>
      <c r="AE61" s="217"/>
      <c r="AF61" s="217"/>
      <c r="AG61" s="217" t="s">
        <v>191</v>
      </c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ht="45" outlineLevel="1" x14ac:dyDescent="0.2">
      <c r="A62" s="244">
        <v>32</v>
      </c>
      <c r="B62" s="245" t="s">
        <v>200</v>
      </c>
      <c r="C62" s="258" t="s">
        <v>201</v>
      </c>
      <c r="D62" s="246" t="s">
        <v>159</v>
      </c>
      <c r="E62" s="247">
        <v>1</v>
      </c>
      <c r="F62" s="248"/>
      <c r="G62" s="249">
        <f>ROUND(E62*F62,2)</f>
        <v>0</v>
      </c>
      <c r="H62" s="248"/>
      <c r="I62" s="249">
        <f>ROUND(E62*H62,2)</f>
        <v>0</v>
      </c>
      <c r="J62" s="248"/>
      <c r="K62" s="249">
        <f>ROUND(E62*J62,2)</f>
        <v>0</v>
      </c>
      <c r="L62" s="249">
        <v>21</v>
      </c>
      <c r="M62" s="249">
        <f>G62*(1+L62/100)</f>
        <v>0</v>
      </c>
      <c r="N62" s="249">
        <v>0.03</v>
      </c>
      <c r="O62" s="249">
        <f>ROUND(E62*N62,2)</f>
        <v>0.03</v>
      </c>
      <c r="P62" s="249">
        <v>0</v>
      </c>
      <c r="Q62" s="249">
        <f>ROUND(E62*P62,2)</f>
        <v>0</v>
      </c>
      <c r="R62" s="249" t="s">
        <v>188</v>
      </c>
      <c r="S62" s="249" t="s">
        <v>106</v>
      </c>
      <c r="T62" s="250" t="s">
        <v>107</v>
      </c>
      <c r="U62" s="226">
        <v>0</v>
      </c>
      <c r="V62" s="226">
        <f>ROUND(E62*U62,2)</f>
        <v>0</v>
      </c>
      <c r="W62" s="226"/>
      <c r="X62" s="226" t="s">
        <v>190</v>
      </c>
      <c r="Y62" s="217"/>
      <c r="Z62" s="217"/>
      <c r="AA62" s="217"/>
      <c r="AB62" s="217"/>
      <c r="AC62" s="217"/>
      <c r="AD62" s="217"/>
      <c r="AE62" s="217"/>
      <c r="AF62" s="217"/>
      <c r="AG62" s="217" t="s">
        <v>191</v>
      </c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1" x14ac:dyDescent="0.2">
      <c r="A63" s="244">
        <v>33</v>
      </c>
      <c r="B63" s="245" t="s">
        <v>202</v>
      </c>
      <c r="C63" s="258" t="s">
        <v>203</v>
      </c>
      <c r="D63" s="246" t="s">
        <v>159</v>
      </c>
      <c r="E63" s="247">
        <v>1</v>
      </c>
      <c r="F63" s="248"/>
      <c r="G63" s="249">
        <f>ROUND(E63*F63,2)</f>
        <v>0</v>
      </c>
      <c r="H63" s="248"/>
      <c r="I63" s="249">
        <f>ROUND(E63*H63,2)</f>
        <v>0</v>
      </c>
      <c r="J63" s="248"/>
      <c r="K63" s="249">
        <f>ROUND(E63*J63,2)</f>
        <v>0</v>
      </c>
      <c r="L63" s="249">
        <v>21</v>
      </c>
      <c r="M63" s="249">
        <f>G63*(1+L63/100)</f>
        <v>0</v>
      </c>
      <c r="N63" s="249">
        <v>0.02</v>
      </c>
      <c r="O63" s="249">
        <f>ROUND(E63*N63,2)</f>
        <v>0.02</v>
      </c>
      <c r="P63" s="249">
        <v>0</v>
      </c>
      <c r="Q63" s="249">
        <f>ROUND(E63*P63,2)</f>
        <v>0</v>
      </c>
      <c r="R63" s="249" t="s">
        <v>188</v>
      </c>
      <c r="S63" s="249" t="s">
        <v>204</v>
      </c>
      <c r="T63" s="250" t="s">
        <v>107</v>
      </c>
      <c r="U63" s="226">
        <v>0</v>
      </c>
      <c r="V63" s="226">
        <f>ROUND(E63*U63,2)</f>
        <v>0</v>
      </c>
      <c r="W63" s="226"/>
      <c r="X63" s="226" t="s">
        <v>190</v>
      </c>
      <c r="Y63" s="217"/>
      <c r="Z63" s="217"/>
      <c r="AA63" s="217"/>
      <c r="AB63" s="217"/>
      <c r="AC63" s="217"/>
      <c r="AD63" s="217"/>
      <c r="AE63" s="217"/>
      <c r="AF63" s="217"/>
      <c r="AG63" s="217" t="s">
        <v>191</v>
      </c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ht="22.5" outlineLevel="1" x14ac:dyDescent="0.2">
      <c r="A64" s="244">
        <v>34</v>
      </c>
      <c r="B64" s="245" t="s">
        <v>205</v>
      </c>
      <c r="C64" s="258" t="s">
        <v>206</v>
      </c>
      <c r="D64" s="246" t="s">
        <v>159</v>
      </c>
      <c r="E64" s="247">
        <v>1</v>
      </c>
      <c r="F64" s="248"/>
      <c r="G64" s="249">
        <f>ROUND(E64*F64,2)</f>
        <v>0</v>
      </c>
      <c r="H64" s="248"/>
      <c r="I64" s="249">
        <f>ROUND(E64*H64,2)</f>
        <v>0</v>
      </c>
      <c r="J64" s="248"/>
      <c r="K64" s="249">
        <f>ROUND(E64*J64,2)</f>
        <v>0</v>
      </c>
      <c r="L64" s="249">
        <v>21</v>
      </c>
      <c r="M64" s="249">
        <f>G64*(1+L64/100)</f>
        <v>0</v>
      </c>
      <c r="N64" s="249">
        <v>1.2200000000000001E-2</v>
      </c>
      <c r="O64" s="249">
        <f>ROUND(E64*N64,2)</f>
        <v>0.01</v>
      </c>
      <c r="P64" s="249">
        <v>0</v>
      </c>
      <c r="Q64" s="249">
        <f>ROUND(E64*P64,2)</f>
        <v>0</v>
      </c>
      <c r="R64" s="249" t="s">
        <v>188</v>
      </c>
      <c r="S64" s="249" t="s">
        <v>106</v>
      </c>
      <c r="T64" s="250" t="s">
        <v>107</v>
      </c>
      <c r="U64" s="226">
        <v>0</v>
      </c>
      <c r="V64" s="226">
        <f>ROUND(E64*U64,2)</f>
        <v>0</v>
      </c>
      <c r="W64" s="226"/>
      <c r="X64" s="226" t="s">
        <v>190</v>
      </c>
      <c r="Y64" s="217"/>
      <c r="Z64" s="217"/>
      <c r="AA64" s="217"/>
      <c r="AB64" s="217"/>
      <c r="AC64" s="217"/>
      <c r="AD64" s="217"/>
      <c r="AE64" s="217"/>
      <c r="AF64" s="217"/>
      <c r="AG64" s="217" t="s">
        <v>191</v>
      </c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1" x14ac:dyDescent="0.2">
      <c r="A65" s="236">
        <v>35</v>
      </c>
      <c r="B65" s="237" t="s">
        <v>207</v>
      </c>
      <c r="C65" s="256" t="s">
        <v>208</v>
      </c>
      <c r="D65" s="238" t="s">
        <v>154</v>
      </c>
      <c r="E65" s="239">
        <v>16</v>
      </c>
      <c r="F65" s="240"/>
      <c r="G65" s="241">
        <f>ROUND(E65*F65,2)</f>
        <v>0</v>
      </c>
      <c r="H65" s="240"/>
      <c r="I65" s="241">
        <f>ROUND(E65*H65,2)</f>
        <v>0</v>
      </c>
      <c r="J65" s="240"/>
      <c r="K65" s="241">
        <f>ROUND(E65*J65,2)</f>
        <v>0</v>
      </c>
      <c r="L65" s="241">
        <v>21</v>
      </c>
      <c r="M65" s="241">
        <f>G65*(1+L65/100)</f>
        <v>0</v>
      </c>
      <c r="N65" s="241">
        <v>0.27062000000000003</v>
      </c>
      <c r="O65" s="241">
        <f>ROUND(E65*N65,2)</f>
        <v>4.33</v>
      </c>
      <c r="P65" s="241">
        <v>0</v>
      </c>
      <c r="Q65" s="241">
        <f>ROUND(E65*P65,2)</f>
        <v>0</v>
      </c>
      <c r="R65" s="241" t="s">
        <v>209</v>
      </c>
      <c r="S65" s="241" t="s">
        <v>106</v>
      </c>
      <c r="T65" s="242" t="s">
        <v>210</v>
      </c>
      <c r="U65" s="226">
        <v>0</v>
      </c>
      <c r="V65" s="226">
        <f>ROUND(E65*U65,2)</f>
        <v>0</v>
      </c>
      <c r="W65" s="226"/>
      <c r="X65" s="226" t="s">
        <v>211</v>
      </c>
      <c r="Y65" s="217"/>
      <c r="Z65" s="217"/>
      <c r="AA65" s="217"/>
      <c r="AB65" s="217"/>
      <c r="AC65" s="217"/>
      <c r="AD65" s="217"/>
      <c r="AE65" s="217"/>
      <c r="AF65" s="217"/>
      <c r="AG65" s="217" t="s">
        <v>212</v>
      </c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ht="56.25" outlineLevel="1" x14ac:dyDescent="0.2">
      <c r="A66" s="224"/>
      <c r="B66" s="225"/>
      <c r="C66" s="257" t="s">
        <v>213</v>
      </c>
      <c r="D66" s="243"/>
      <c r="E66" s="243"/>
      <c r="F66" s="243"/>
      <c r="G66" s="243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17"/>
      <c r="Z66" s="217"/>
      <c r="AA66" s="217"/>
      <c r="AB66" s="217"/>
      <c r="AC66" s="217"/>
      <c r="AD66" s="217"/>
      <c r="AE66" s="217"/>
      <c r="AF66" s="217"/>
      <c r="AG66" s="217" t="s">
        <v>111</v>
      </c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51" t="str">
        <f>C66</f>
        <v>hloubení rýh nezapažených, šířky do 200 cm, v hornině 3 (včetně příplatku za lepivost), se svislým přemístěním, lože pod potrubí z písku a štěrkopísku do 63 mm, dodávka a montáž potrubí z trub polyetylénových tlakových hrdlových vnějšího průměru podle popisu, tlaková zkouška potrubí, proplach a dezinfekce, obsyp potrubí sypaninou bez prohození materiálem připraveným podél výkopu ve vzdálenosti do 3 m od jeho okraje, pro jakoukoliv míru zhutnění, zásyp rýhy sypaninou z jakékoliv horniny, s uložením výkopku ve vrstvách, se zhutněním.</v>
      </c>
      <c r="BB66" s="217"/>
      <c r="BC66" s="217"/>
      <c r="BD66" s="217"/>
      <c r="BE66" s="217"/>
      <c r="BF66" s="217"/>
      <c r="BG66" s="217"/>
      <c r="BH66" s="217"/>
    </row>
    <row r="67" spans="1:60" outlineLevel="1" x14ac:dyDescent="0.2">
      <c r="A67" s="224"/>
      <c r="B67" s="225"/>
      <c r="C67" s="260" t="s">
        <v>214</v>
      </c>
      <c r="D67" s="227"/>
      <c r="E67" s="228">
        <v>16</v>
      </c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17"/>
      <c r="Z67" s="217"/>
      <c r="AA67" s="217"/>
      <c r="AB67" s="217"/>
      <c r="AC67" s="217"/>
      <c r="AD67" s="217"/>
      <c r="AE67" s="217"/>
      <c r="AF67" s="217"/>
      <c r="AG67" s="217" t="s">
        <v>215</v>
      </c>
      <c r="AH67" s="217">
        <v>0</v>
      </c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x14ac:dyDescent="0.2">
      <c r="A68" s="230" t="s">
        <v>100</v>
      </c>
      <c r="B68" s="231" t="s">
        <v>65</v>
      </c>
      <c r="C68" s="255" t="s">
        <v>66</v>
      </c>
      <c r="D68" s="232"/>
      <c r="E68" s="233"/>
      <c r="F68" s="234"/>
      <c r="G68" s="234">
        <f>SUMIF(AG69:AG70,"&lt;&gt;NOR",G69:G70)</f>
        <v>0</v>
      </c>
      <c r="H68" s="234"/>
      <c r="I68" s="234">
        <f>SUM(I69:I70)</f>
        <v>0</v>
      </c>
      <c r="J68" s="234"/>
      <c r="K68" s="234">
        <f>SUM(K69:K70)</f>
        <v>0</v>
      </c>
      <c r="L68" s="234"/>
      <c r="M68" s="234">
        <f>SUM(M69:M70)</f>
        <v>0</v>
      </c>
      <c r="N68" s="234"/>
      <c r="O68" s="234">
        <f>SUM(O69:O70)</f>
        <v>0</v>
      </c>
      <c r="P68" s="234"/>
      <c r="Q68" s="234">
        <f>SUM(Q69:Q70)</f>
        <v>0</v>
      </c>
      <c r="R68" s="234"/>
      <c r="S68" s="234"/>
      <c r="T68" s="235"/>
      <c r="U68" s="229"/>
      <c r="V68" s="229">
        <f>SUM(V69:V70)</f>
        <v>4.22</v>
      </c>
      <c r="W68" s="229"/>
      <c r="X68" s="229"/>
      <c r="AG68" t="s">
        <v>101</v>
      </c>
    </row>
    <row r="69" spans="1:60" outlineLevel="1" x14ac:dyDescent="0.2">
      <c r="A69" s="236">
        <v>36</v>
      </c>
      <c r="B69" s="237" t="s">
        <v>216</v>
      </c>
      <c r="C69" s="256" t="s">
        <v>217</v>
      </c>
      <c r="D69" s="238" t="s">
        <v>154</v>
      </c>
      <c r="E69" s="239">
        <v>114</v>
      </c>
      <c r="F69" s="240"/>
      <c r="G69" s="241">
        <f>ROUND(E69*F69,2)</f>
        <v>0</v>
      </c>
      <c r="H69" s="240"/>
      <c r="I69" s="241">
        <f>ROUND(E69*H69,2)</f>
        <v>0</v>
      </c>
      <c r="J69" s="240"/>
      <c r="K69" s="241">
        <f>ROUND(E69*J69,2)</f>
        <v>0</v>
      </c>
      <c r="L69" s="241">
        <v>21</v>
      </c>
      <c r="M69" s="241">
        <f>G69*(1+L69/100)</f>
        <v>0</v>
      </c>
      <c r="N69" s="241">
        <v>0</v>
      </c>
      <c r="O69" s="241">
        <f>ROUND(E69*N69,2)</f>
        <v>0</v>
      </c>
      <c r="P69" s="241">
        <v>0</v>
      </c>
      <c r="Q69" s="241">
        <f>ROUND(E69*P69,2)</f>
        <v>0</v>
      </c>
      <c r="R69" s="241" t="s">
        <v>105</v>
      </c>
      <c r="S69" s="241" t="s">
        <v>106</v>
      </c>
      <c r="T69" s="242" t="s">
        <v>107</v>
      </c>
      <c r="U69" s="226">
        <v>3.6999999999999998E-2</v>
      </c>
      <c r="V69" s="226">
        <f>ROUND(E69*U69,2)</f>
        <v>4.22</v>
      </c>
      <c r="W69" s="226"/>
      <c r="X69" s="226" t="s">
        <v>108</v>
      </c>
      <c r="Y69" s="217"/>
      <c r="Z69" s="217"/>
      <c r="AA69" s="217"/>
      <c r="AB69" s="217"/>
      <c r="AC69" s="217"/>
      <c r="AD69" s="217"/>
      <c r="AE69" s="217"/>
      <c r="AF69" s="217"/>
      <c r="AG69" s="217" t="s">
        <v>109</v>
      </c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1" x14ac:dyDescent="0.2">
      <c r="A70" s="224"/>
      <c r="B70" s="225"/>
      <c r="C70" s="257" t="s">
        <v>218</v>
      </c>
      <c r="D70" s="243"/>
      <c r="E70" s="243"/>
      <c r="F70" s="243"/>
      <c r="G70" s="243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17"/>
      <c r="Z70" s="217"/>
      <c r="AA70" s="217"/>
      <c r="AB70" s="217"/>
      <c r="AC70" s="217"/>
      <c r="AD70" s="217"/>
      <c r="AE70" s="217"/>
      <c r="AF70" s="217"/>
      <c r="AG70" s="217" t="s">
        <v>111</v>
      </c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x14ac:dyDescent="0.2">
      <c r="A71" s="230" t="s">
        <v>100</v>
      </c>
      <c r="B71" s="231" t="s">
        <v>67</v>
      </c>
      <c r="C71" s="255" t="s">
        <v>68</v>
      </c>
      <c r="D71" s="232"/>
      <c r="E71" s="233"/>
      <c r="F71" s="234"/>
      <c r="G71" s="234">
        <f>SUMIF(AG72:AG74,"&lt;&gt;NOR",G72:G74)</f>
        <v>0</v>
      </c>
      <c r="H71" s="234"/>
      <c r="I71" s="234">
        <f>SUM(I72:I74)</f>
        <v>0</v>
      </c>
      <c r="J71" s="234"/>
      <c r="K71" s="234">
        <f>SUM(K72:K74)</f>
        <v>0</v>
      </c>
      <c r="L71" s="234"/>
      <c r="M71" s="234">
        <f>SUM(M72:M74)</f>
        <v>0</v>
      </c>
      <c r="N71" s="234"/>
      <c r="O71" s="234">
        <f>SUM(O72:O74)</f>
        <v>0</v>
      </c>
      <c r="P71" s="234"/>
      <c r="Q71" s="234">
        <f>SUM(Q72:Q74)</f>
        <v>0</v>
      </c>
      <c r="R71" s="234"/>
      <c r="S71" s="234"/>
      <c r="T71" s="235"/>
      <c r="U71" s="229"/>
      <c r="V71" s="229">
        <f>SUM(V72:V74)</f>
        <v>14.07</v>
      </c>
      <c r="W71" s="229"/>
      <c r="X71" s="229"/>
      <c r="AG71" t="s">
        <v>101</v>
      </c>
    </row>
    <row r="72" spans="1:60" ht="22.5" outlineLevel="1" x14ac:dyDescent="0.2">
      <c r="A72" s="236">
        <v>37</v>
      </c>
      <c r="B72" s="237" t="s">
        <v>219</v>
      </c>
      <c r="C72" s="256" t="s">
        <v>220</v>
      </c>
      <c r="D72" s="238" t="s">
        <v>145</v>
      </c>
      <c r="E72" s="239">
        <v>66.525589999999994</v>
      </c>
      <c r="F72" s="240"/>
      <c r="G72" s="241">
        <f>ROUND(E72*F72,2)</f>
        <v>0</v>
      </c>
      <c r="H72" s="240"/>
      <c r="I72" s="241">
        <f>ROUND(E72*H72,2)</f>
        <v>0</v>
      </c>
      <c r="J72" s="240"/>
      <c r="K72" s="241">
        <f>ROUND(E72*J72,2)</f>
        <v>0</v>
      </c>
      <c r="L72" s="241">
        <v>21</v>
      </c>
      <c r="M72" s="241">
        <f>G72*(1+L72/100)</f>
        <v>0</v>
      </c>
      <c r="N72" s="241">
        <v>0</v>
      </c>
      <c r="O72" s="241">
        <f>ROUND(E72*N72,2)</f>
        <v>0</v>
      </c>
      <c r="P72" s="241">
        <v>0</v>
      </c>
      <c r="Q72" s="241">
        <f>ROUND(E72*P72,2)</f>
        <v>0</v>
      </c>
      <c r="R72" s="241" t="s">
        <v>160</v>
      </c>
      <c r="S72" s="241" t="s">
        <v>106</v>
      </c>
      <c r="T72" s="242" t="s">
        <v>107</v>
      </c>
      <c r="U72" s="226">
        <v>0.21149999999999999</v>
      </c>
      <c r="V72" s="226">
        <f>ROUND(E72*U72,2)</f>
        <v>14.07</v>
      </c>
      <c r="W72" s="226"/>
      <c r="X72" s="226" t="s">
        <v>108</v>
      </c>
      <c r="Y72" s="217"/>
      <c r="Z72" s="217"/>
      <c r="AA72" s="217"/>
      <c r="AB72" s="217"/>
      <c r="AC72" s="217"/>
      <c r="AD72" s="217"/>
      <c r="AE72" s="217"/>
      <c r="AF72" s="217"/>
      <c r="AG72" s="217" t="s">
        <v>221</v>
      </c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1" x14ac:dyDescent="0.2">
      <c r="A73" s="224"/>
      <c r="B73" s="225"/>
      <c r="C73" s="257" t="s">
        <v>222</v>
      </c>
      <c r="D73" s="243"/>
      <c r="E73" s="243"/>
      <c r="F73" s="243"/>
      <c r="G73" s="243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17"/>
      <c r="Z73" s="217"/>
      <c r="AA73" s="217"/>
      <c r="AB73" s="217"/>
      <c r="AC73" s="217"/>
      <c r="AD73" s="217"/>
      <c r="AE73" s="217"/>
      <c r="AF73" s="217"/>
      <c r="AG73" s="217" t="s">
        <v>111</v>
      </c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outlineLevel="1" x14ac:dyDescent="0.2">
      <c r="A74" s="224"/>
      <c r="B74" s="225"/>
      <c r="C74" s="259" t="s">
        <v>223</v>
      </c>
      <c r="D74" s="252"/>
      <c r="E74" s="252"/>
      <c r="F74" s="252"/>
      <c r="G74" s="252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17"/>
      <c r="Z74" s="217"/>
      <c r="AA74" s="217"/>
      <c r="AB74" s="217"/>
      <c r="AC74" s="217"/>
      <c r="AD74" s="217"/>
      <c r="AE74" s="217"/>
      <c r="AF74" s="217"/>
      <c r="AG74" s="217" t="s">
        <v>137</v>
      </c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x14ac:dyDescent="0.2">
      <c r="A75" s="230" t="s">
        <v>100</v>
      </c>
      <c r="B75" s="231" t="s">
        <v>69</v>
      </c>
      <c r="C75" s="255" t="s">
        <v>70</v>
      </c>
      <c r="D75" s="232"/>
      <c r="E75" s="233"/>
      <c r="F75" s="234"/>
      <c r="G75" s="234">
        <f>SUMIF(AG76:AG77,"&lt;&gt;NOR",G76:G77)</f>
        <v>0</v>
      </c>
      <c r="H75" s="234"/>
      <c r="I75" s="234">
        <f>SUM(I76:I77)</f>
        <v>0</v>
      </c>
      <c r="J75" s="234"/>
      <c r="K75" s="234">
        <f>SUM(K76:K77)</f>
        <v>0</v>
      </c>
      <c r="L75" s="234"/>
      <c r="M75" s="234">
        <f>SUM(M76:M77)</f>
        <v>0</v>
      </c>
      <c r="N75" s="234"/>
      <c r="O75" s="234">
        <f>SUM(O76:O77)</f>
        <v>0</v>
      </c>
      <c r="P75" s="234"/>
      <c r="Q75" s="234">
        <f>SUM(Q76:Q77)</f>
        <v>0</v>
      </c>
      <c r="R75" s="234"/>
      <c r="S75" s="234"/>
      <c r="T75" s="235"/>
      <c r="U75" s="229"/>
      <c r="V75" s="229">
        <f>SUM(V76:V77)</f>
        <v>5.5</v>
      </c>
      <c r="W75" s="229"/>
      <c r="X75" s="229"/>
      <c r="AG75" t="s">
        <v>101</v>
      </c>
    </row>
    <row r="76" spans="1:60" ht="22.5" outlineLevel="1" x14ac:dyDescent="0.2">
      <c r="A76" s="244">
        <v>38</v>
      </c>
      <c r="B76" s="245" t="s">
        <v>224</v>
      </c>
      <c r="C76" s="258" t="s">
        <v>225</v>
      </c>
      <c r="D76" s="246" t="s">
        <v>145</v>
      </c>
      <c r="E76" s="247">
        <v>8</v>
      </c>
      <c r="F76" s="248"/>
      <c r="G76" s="249">
        <f>ROUND(E76*F76,2)</f>
        <v>0</v>
      </c>
      <c r="H76" s="248"/>
      <c r="I76" s="249">
        <f>ROUND(E76*H76,2)</f>
        <v>0</v>
      </c>
      <c r="J76" s="248"/>
      <c r="K76" s="249">
        <f>ROUND(E76*J76,2)</f>
        <v>0</v>
      </c>
      <c r="L76" s="249">
        <v>21</v>
      </c>
      <c r="M76" s="249">
        <f>G76*(1+L76/100)</f>
        <v>0</v>
      </c>
      <c r="N76" s="249">
        <v>0</v>
      </c>
      <c r="O76" s="249">
        <f>ROUND(E76*N76,2)</f>
        <v>0</v>
      </c>
      <c r="P76" s="249">
        <v>0</v>
      </c>
      <c r="Q76" s="249">
        <f>ROUND(E76*P76,2)</f>
        <v>0</v>
      </c>
      <c r="R76" s="249" t="s">
        <v>105</v>
      </c>
      <c r="S76" s="249" t="s">
        <v>106</v>
      </c>
      <c r="T76" s="250" t="s">
        <v>107</v>
      </c>
      <c r="U76" s="226">
        <v>0.68799999999999994</v>
      </c>
      <c r="V76" s="226">
        <f>ROUND(E76*U76,2)</f>
        <v>5.5</v>
      </c>
      <c r="W76" s="226"/>
      <c r="X76" s="226" t="s">
        <v>108</v>
      </c>
      <c r="Y76" s="217"/>
      <c r="Z76" s="217"/>
      <c r="AA76" s="217"/>
      <c r="AB76" s="217"/>
      <c r="AC76" s="217"/>
      <c r="AD76" s="217"/>
      <c r="AE76" s="217"/>
      <c r="AF76" s="217"/>
      <c r="AG76" s="217" t="s">
        <v>109</v>
      </c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1" x14ac:dyDescent="0.2">
      <c r="A77" s="244">
        <v>39</v>
      </c>
      <c r="B77" s="245" t="s">
        <v>226</v>
      </c>
      <c r="C77" s="258" t="s">
        <v>227</v>
      </c>
      <c r="D77" s="246" t="s">
        <v>145</v>
      </c>
      <c r="E77" s="247">
        <v>8</v>
      </c>
      <c r="F77" s="248"/>
      <c r="G77" s="249">
        <f>ROUND(E77*F77,2)</f>
        <v>0</v>
      </c>
      <c r="H77" s="248"/>
      <c r="I77" s="249">
        <f>ROUND(E77*H77,2)</f>
        <v>0</v>
      </c>
      <c r="J77" s="248"/>
      <c r="K77" s="249">
        <f>ROUND(E77*J77,2)</f>
        <v>0</v>
      </c>
      <c r="L77" s="249">
        <v>21</v>
      </c>
      <c r="M77" s="249">
        <f>G77*(1+L77/100)</f>
        <v>0</v>
      </c>
      <c r="N77" s="249">
        <v>0</v>
      </c>
      <c r="O77" s="249">
        <f>ROUND(E77*N77,2)</f>
        <v>0</v>
      </c>
      <c r="P77" s="249">
        <v>0</v>
      </c>
      <c r="Q77" s="249">
        <f>ROUND(E77*P77,2)</f>
        <v>0</v>
      </c>
      <c r="R77" s="249" t="s">
        <v>228</v>
      </c>
      <c r="S77" s="249" t="s">
        <v>106</v>
      </c>
      <c r="T77" s="250" t="s">
        <v>107</v>
      </c>
      <c r="U77" s="226">
        <v>0</v>
      </c>
      <c r="V77" s="226">
        <f>ROUND(E77*U77,2)</f>
        <v>0</v>
      </c>
      <c r="W77" s="226"/>
      <c r="X77" s="226" t="s">
        <v>108</v>
      </c>
      <c r="Y77" s="217"/>
      <c r="Z77" s="217"/>
      <c r="AA77" s="217"/>
      <c r="AB77" s="217"/>
      <c r="AC77" s="217"/>
      <c r="AD77" s="217"/>
      <c r="AE77" s="217"/>
      <c r="AF77" s="217"/>
      <c r="AG77" s="217" t="s">
        <v>109</v>
      </c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x14ac:dyDescent="0.2">
      <c r="A78" s="230" t="s">
        <v>100</v>
      </c>
      <c r="B78" s="231" t="s">
        <v>72</v>
      </c>
      <c r="C78" s="255" t="s">
        <v>27</v>
      </c>
      <c r="D78" s="232"/>
      <c r="E78" s="233"/>
      <c r="F78" s="234"/>
      <c r="G78" s="234">
        <f>SUMIF(AG79:AG82,"&lt;&gt;NOR",G79:G82)</f>
        <v>0</v>
      </c>
      <c r="H78" s="234"/>
      <c r="I78" s="234">
        <f>SUM(I79:I82)</f>
        <v>0</v>
      </c>
      <c r="J78" s="234"/>
      <c r="K78" s="234">
        <f>SUM(K79:K82)</f>
        <v>0</v>
      </c>
      <c r="L78" s="234"/>
      <c r="M78" s="234">
        <f>SUM(M79:M82)</f>
        <v>0</v>
      </c>
      <c r="N78" s="234"/>
      <c r="O78" s="234">
        <f>SUM(O79:O82)</f>
        <v>0</v>
      </c>
      <c r="P78" s="234"/>
      <c r="Q78" s="234">
        <f>SUM(Q79:Q82)</f>
        <v>0</v>
      </c>
      <c r="R78" s="234"/>
      <c r="S78" s="234"/>
      <c r="T78" s="235"/>
      <c r="U78" s="229"/>
      <c r="V78" s="229">
        <f>SUM(V79:V82)</f>
        <v>0</v>
      </c>
      <c r="W78" s="229"/>
      <c r="X78" s="229"/>
      <c r="AG78" t="s">
        <v>101</v>
      </c>
    </row>
    <row r="79" spans="1:60" outlineLevel="1" x14ac:dyDescent="0.2">
      <c r="A79" s="236">
        <v>40</v>
      </c>
      <c r="B79" s="237" t="s">
        <v>229</v>
      </c>
      <c r="C79" s="256" t="s">
        <v>230</v>
      </c>
      <c r="D79" s="238" t="s">
        <v>231</v>
      </c>
      <c r="E79" s="239">
        <v>1</v>
      </c>
      <c r="F79" s="240"/>
      <c r="G79" s="241">
        <f>ROUND(E79*F79,2)</f>
        <v>0</v>
      </c>
      <c r="H79" s="240"/>
      <c r="I79" s="241">
        <f>ROUND(E79*H79,2)</f>
        <v>0</v>
      </c>
      <c r="J79" s="240"/>
      <c r="K79" s="241">
        <f>ROUND(E79*J79,2)</f>
        <v>0</v>
      </c>
      <c r="L79" s="241">
        <v>21</v>
      </c>
      <c r="M79" s="241">
        <f>G79*(1+L79/100)</f>
        <v>0</v>
      </c>
      <c r="N79" s="241">
        <v>0</v>
      </c>
      <c r="O79" s="241">
        <f>ROUND(E79*N79,2)</f>
        <v>0</v>
      </c>
      <c r="P79" s="241">
        <v>0</v>
      </c>
      <c r="Q79" s="241">
        <f>ROUND(E79*P79,2)</f>
        <v>0</v>
      </c>
      <c r="R79" s="241"/>
      <c r="S79" s="241" t="s">
        <v>106</v>
      </c>
      <c r="T79" s="242" t="s">
        <v>107</v>
      </c>
      <c r="U79" s="226">
        <v>0</v>
      </c>
      <c r="V79" s="226">
        <f>ROUND(E79*U79,2)</f>
        <v>0</v>
      </c>
      <c r="W79" s="226"/>
      <c r="X79" s="226" t="s">
        <v>232</v>
      </c>
      <c r="Y79" s="217"/>
      <c r="Z79" s="217"/>
      <c r="AA79" s="217"/>
      <c r="AB79" s="217"/>
      <c r="AC79" s="217"/>
      <c r="AD79" s="217"/>
      <c r="AE79" s="217"/>
      <c r="AF79" s="217"/>
      <c r="AG79" s="217" t="s">
        <v>233</v>
      </c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1" x14ac:dyDescent="0.2">
      <c r="A80" s="224"/>
      <c r="B80" s="225"/>
      <c r="C80" s="261" t="s">
        <v>234</v>
      </c>
      <c r="D80" s="253"/>
      <c r="E80" s="253"/>
      <c r="F80" s="253"/>
      <c r="G80" s="253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17"/>
      <c r="Z80" s="217"/>
      <c r="AA80" s="217"/>
      <c r="AB80" s="217"/>
      <c r="AC80" s="217"/>
      <c r="AD80" s="217"/>
      <c r="AE80" s="217"/>
      <c r="AF80" s="217"/>
      <c r="AG80" s="217" t="s">
        <v>137</v>
      </c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1" x14ac:dyDescent="0.2">
      <c r="A81" s="236">
        <v>41</v>
      </c>
      <c r="B81" s="237" t="s">
        <v>235</v>
      </c>
      <c r="C81" s="256" t="s">
        <v>236</v>
      </c>
      <c r="D81" s="238" t="s">
        <v>231</v>
      </c>
      <c r="E81" s="239">
        <v>1</v>
      </c>
      <c r="F81" s="240"/>
      <c r="G81" s="241">
        <f>ROUND(E81*F81,2)</f>
        <v>0</v>
      </c>
      <c r="H81" s="240"/>
      <c r="I81" s="241">
        <f>ROUND(E81*H81,2)</f>
        <v>0</v>
      </c>
      <c r="J81" s="240"/>
      <c r="K81" s="241">
        <f>ROUND(E81*J81,2)</f>
        <v>0</v>
      </c>
      <c r="L81" s="241">
        <v>21</v>
      </c>
      <c r="M81" s="241">
        <f>G81*(1+L81/100)</f>
        <v>0</v>
      </c>
      <c r="N81" s="241">
        <v>0</v>
      </c>
      <c r="O81" s="241">
        <f>ROUND(E81*N81,2)</f>
        <v>0</v>
      </c>
      <c r="P81" s="241">
        <v>0</v>
      </c>
      <c r="Q81" s="241">
        <f>ROUND(E81*P81,2)</f>
        <v>0</v>
      </c>
      <c r="R81" s="241"/>
      <c r="S81" s="241" t="s">
        <v>106</v>
      </c>
      <c r="T81" s="242" t="s">
        <v>237</v>
      </c>
      <c r="U81" s="226">
        <v>0</v>
      </c>
      <c r="V81" s="226">
        <f>ROUND(E81*U81,2)</f>
        <v>0</v>
      </c>
      <c r="W81" s="226"/>
      <c r="X81" s="226" t="s">
        <v>232</v>
      </c>
      <c r="Y81" s="217"/>
      <c r="Z81" s="217"/>
      <c r="AA81" s="217"/>
      <c r="AB81" s="217"/>
      <c r="AC81" s="217"/>
      <c r="AD81" s="217"/>
      <c r="AE81" s="217"/>
      <c r="AF81" s="217"/>
      <c r="AG81" s="217" t="s">
        <v>233</v>
      </c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outlineLevel="1" x14ac:dyDescent="0.2">
      <c r="A82" s="224"/>
      <c r="B82" s="225"/>
      <c r="C82" s="261" t="s">
        <v>238</v>
      </c>
      <c r="D82" s="253"/>
      <c r="E82" s="253"/>
      <c r="F82" s="253"/>
      <c r="G82" s="253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17"/>
      <c r="Z82" s="217"/>
      <c r="AA82" s="217"/>
      <c r="AB82" s="217"/>
      <c r="AC82" s="217"/>
      <c r="AD82" s="217"/>
      <c r="AE82" s="217"/>
      <c r="AF82" s="217"/>
      <c r="AG82" s="217" t="s">
        <v>137</v>
      </c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51" t="str">
        <f>C82</f>
        <v>Zaměření a vytýčení stávajících inženýrských sítí v místě stavby z hlediska jejich ochrany při provádění stavby.</v>
      </c>
      <c r="BB82" s="217"/>
      <c r="BC82" s="217"/>
      <c r="BD82" s="217"/>
      <c r="BE82" s="217"/>
      <c r="BF82" s="217"/>
      <c r="BG82" s="217"/>
      <c r="BH82" s="217"/>
    </row>
    <row r="83" spans="1:60" x14ac:dyDescent="0.2">
      <c r="A83" s="230" t="s">
        <v>100</v>
      </c>
      <c r="B83" s="231" t="s">
        <v>73</v>
      </c>
      <c r="C83" s="255" t="s">
        <v>28</v>
      </c>
      <c r="D83" s="232"/>
      <c r="E83" s="233"/>
      <c r="F83" s="234"/>
      <c r="G83" s="234">
        <f>SUMIF(AG84:AG85,"&lt;&gt;NOR",G84:G85)</f>
        <v>0</v>
      </c>
      <c r="H83" s="234"/>
      <c r="I83" s="234">
        <f>SUM(I84:I85)</f>
        <v>0</v>
      </c>
      <c r="J83" s="234"/>
      <c r="K83" s="234">
        <f>SUM(K84:K85)</f>
        <v>0</v>
      </c>
      <c r="L83" s="234"/>
      <c r="M83" s="234">
        <f>SUM(M84:M85)</f>
        <v>0</v>
      </c>
      <c r="N83" s="234"/>
      <c r="O83" s="234">
        <f>SUM(O84:O85)</f>
        <v>0</v>
      </c>
      <c r="P83" s="234"/>
      <c r="Q83" s="234">
        <f>SUM(Q84:Q85)</f>
        <v>0</v>
      </c>
      <c r="R83" s="234"/>
      <c r="S83" s="234"/>
      <c r="T83" s="235"/>
      <c r="U83" s="229"/>
      <c r="V83" s="229">
        <f>SUM(V84:V85)</f>
        <v>0</v>
      </c>
      <c r="W83" s="229"/>
      <c r="X83" s="229"/>
      <c r="AG83" t="s">
        <v>101</v>
      </c>
    </row>
    <row r="84" spans="1:60" outlineLevel="1" x14ac:dyDescent="0.2">
      <c r="A84" s="236">
        <v>42</v>
      </c>
      <c r="B84" s="237" t="s">
        <v>239</v>
      </c>
      <c r="C84" s="256" t="s">
        <v>240</v>
      </c>
      <c r="D84" s="238" t="s">
        <v>231</v>
      </c>
      <c r="E84" s="239">
        <v>1</v>
      </c>
      <c r="F84" s="240"/>
      <c r="G84" s="241">
        <f>ROUND(E84*F84,2)</f>
        <v>0</v>
      </c>
      <c r="H84" s="240"/>
      <c r="I84" s="241">
        <f>ROUND(E84*H84,2)</f>
        <v>0</v>
      </c>
      <c r="J84" s="240"/>
      <c r="K84" s="241">
        <f>ROUND(E84*J84,2)</f>
        <v>0</v>
      </c>
      <c r="L84" s="241">
        <v>21</v>
      </c>
      <c r="M84" s="241">
        <f>G84*(1+L84/100)</f>
        <v>0</v>
      </c>
      <c r="N84" s="241">
        <v>0</v>
      </c>
      <c r="O84" s="241">
        <f>ROUND(E84*N84,2)</f>
        <v>0</v>
      </c>
      <c r="P84" s="241">
        <v>0</v>
      </c>
      <c r="Q84" s="241">
        <f>ROUND(E84*P84,2)</f>
        <v>0</v>
      </c>
      <c r="R84" s="241"/>
      <c r="S84" s="241" t="s">
        <v>106</v>
      </c>
      <c r="T84" s="242" t="s">
        <v>107</v>
      </c>
      <c r="U84" s="226">
        <v>0</v>
      </c>
      <c r="V84" s="226">
        <f>ROUND(E84*U84,2)</f>
        <v>0</v>
      </c>
      <c r="W84" s="226"/>
      <c r="X84" s="226" t="s">
        <v>232</v>
      </c>
      <c r="Y84" s="217"/>
      <c r="Z84" s="217"/>
      <c r="AA84" s="217"/>
      <c r="AB84" s="217"/>
      <c r="AC84" s="217"/>
      <c r="AD84" s="217"/>
      <c r="AE84" s="217"/>
      <c r="AF84" s="217"/>
      <c r="AG84" s="217" t="s">
        <v>233</v>
      </c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1" x14ac:dyDescent="0.2">
      <c r="A85" s="224"/>
      <c r="B85" s="225"/>
      <c r="C85" s="261" t="s">
        <v>241</v>
      </c>
      <c r="D85" s="253"/>
      <c r="E85" s="253"/>
      <c r="F85" s="253"/>
      <c r="G85" s="253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17"/>
      <c r="Z85" s="217"/>
      <c r="AA85" s="217"/>
      <c r="AB85" s="217"/>
      <c r="AC85" s="217"/>
      <c r="AD85" s="217"/>
      <c r="AE85" s="217"/>
      <c r="AF85" s="217"/>
      <c r="AG85" s="217" t="s">
        <v>137</v>
      </c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51" t="str">
        <f>C85</f>
        <v>Náklady na vyhotovení dokumentace skutečného provedení stavby a její předání objednateli v požadované formě a požadovaném počtu.</v>
      </c>
      <c r="BB85" s="217"/>
      <c r="BC85" s="217"/>
      <c r="BD85" s="217"/>
      <c r="BE85" s="217"/>
      <c r="BF85" s="217"/>
      <c r="BG85" s="217"/>
      <c r="BH85" s="217"/>
    </row>
    <row r="86" spans="1:60" x14ac:dyDescent="0.2">
      <c r="A86" s="3"/>
      <c r="B86" s="4"/>
      <c r="C86" s="262"/>
      <c r="D86" s="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AE86">
        <v>15</v>
      </c>
      <c r="AF86">
        <v>21</v>
      </c>
      <c r="AG86" t="s">
        <v>87</v>
      </c>
    </row>
    <row r="87" spans="1:60" x14ac:dyDescent="0.2">
      <c r="A87" s="220"/>
      <c r="B87" s="221" t="s">
        <v>29</v>
      </c>
      <c r="C87" s="263"/>
      <c r="D87" s="222"/>
      <c r="E87" s="223"/>
      <c r="F87" s="223"/>
      <c r="G87" s="254">
        <f>G8+G29+G39+G68+G71+G75+G78+G83</f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AE87">
        <f>SUMIF(L7:L85,AE86,G7:G85)</f>
        <v>0</v>
      </c>
      <c r="AF87">
        <f>SUMIF(L7:L85,AF86,G7:G85)</f>
        <v>0</v>
      </c>
      <c r="AG87" t="s">
        <v>242</v>
      </c>
    </row>
    <row r="88" spans="1:60" x14ac:dyDescent="0.2">
      <c r="C88" s="264"/>
      <c r="D88" s="10"/>
      <c r="AG88" t="s">
        <v>243</v>
      </c>
    </row>
    <row r="89" spans="1:60" x14ac:dyDescent="0.2">
      <c r="D89" s="10"/>
    </row>
    <row r="90" spans="1:60" x14ac:dyDescent="0.2">
      <c r="D90" s="10"/>
    </row>
    <row r="91" spans="1:60" x14ac:dyDescent="0.2">
      <c r="D91" s="10"/>
    </row>
    <row r="92" spans="1:60" x14ac:dyDescent="0.2">
      <c r="D92" s="10"/>
    </row>
    <row r="93" spans="1:60" x14ac:dyDescent="0.2">
      <c r="D93" s="10"/>
    </row>
    <row r="94" spans="1:60" x14ac:dyDescent="0.2">
      <c r="D94" s="10"/>
    </row>
    <row r="95" spans="1:60" x14ac:dyDescent="0.2">
      <c r="D95" s="10"/>
    </row>
    <row r="96" spans="1:60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pxl+cccUrHX7ZcNhmLMq9d6UoJ8xiGU4C1muP/+k+KjIGdiMtkavKsEZk+1quWe9U25T+clpLo8IPU6u3CGxLA==" saltValue="LuprneEV3WCepzDEJ+NpYQ==" spinCount="100000" sheet="1"/>
  <mergeCells count="31">
    <mergeCell ref="C85:G85"/>
    <mergeCell ref="C66:G66"/>
    <mergeCell ref="C70:G70"/>
    <mergeCell ref="C73:G73"/>
    <mergeCell ref="C74:G74"/>
    <mergeCell ref="C80:G80"/>
    <mergeCell ref="C82:G82"/>
    <mergeCell ref="C41:G41"/>
    <mergeCell ref="C45:G45"/>
    <mergeCell ref="C48:G48"/>
    <mergeCell ref="C50:G50"/>
    <mergeCell ref="C52:G52"/>
    <mergeCell ref="C54:G54"/>
    <mergeCell ref="C27:G27"/>
    <mergeCell ref="C31:G31"/>
    <mergeCell ref="C33:G33"/>
    <mergeCell ref="C35:G35"/>
    <mergeCell ref="C37:G37"/>
    <mergeCell ref="C38:G38"/>
    <mergeCell ref="C15:G15"/>
    <mergeCell ref="C17:G17"/>
    <mergeCell ref="C19:G19"/>
    <mergeCell ref="C21:G21"/>
    <mergeCell ref="C24:G24"/>
    <mergeCell ref="C25:G25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Juříček Pavel</dc:creator>
  <cp:lastModifiedBy>Juříček Pavel</cp:lastModifiedBy>
  <cp:lastPrinted>2019-03-19T12:27:02Z</cp:lastPrinted>
  <dcterms:created xsi:type="dcterms:W3CDTF">2009-04-08T07:15:50Z</dcterms:created>
  <dcterms:modified xsi:type="dcterms:W3CDTF">2020-03-19T10:04:19Z</dcterms:modified>
</cp:coreProperties>
</file>