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4012 - Oprava komunik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'2024012 - Oprava komunika...'!$C$121:$K$191</definedName>
    <definedName name="_xlnm.Print_Area" localSheetId="1">'2024012 - Oprava komunika...'!$C$4:$J$76,'2024012 - Oprava komunika...'!$C$82:$J$105,'2024012 - Oprava komunika...'!$C$111:$J$191</definedName>
    <definedName name="_xlnm.Print_Titles" localSheetId="1">'2024012 - Oprava komunika...'!$121:$121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91"/>
  <c r="BH191"/>
  <c r="BG191"/>
  <c r="BF191"/>
  <c r="T191"/>
  <c r="T190"/>
  <c r="T189"/>
  <c r="R191"/>
  <c r="R190"/>
  <c r="R189"/>
  <c r="P191"/>
  <c r="P190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5"/>
  <c r="BH125"/>
  <c r="BG125"/>
  <c r="BF125"/>
  <c r="T125"/>
  <c r="R125"/>
  <c r="P125"/>
  <c r="J119"/>
  <c r="F118"/>
  <c r="F116"/>
  <c r="E114"/>
  <c r="J90"/>
  <c r="F89"/>
  <c r="F87"/>
  <c r="E85"/>
  <c r="J19"/>
  <c r="E19"/>
  <c r="J118"/>
  <c r="J18"/>
  <c r="J16"/>
  <c r="E16"/>
  <c r="F119"/>
  <c r="J15"/>
  <c r="J10"/>
  <c r="J116"/>
  <c i="1" r="L90"/>
  <c r="AM90"/>
  <c r="AM89"/>
  <c r="L89"/>
  <c r="AM87"/>
  <c r="L87"/>
  <c r="L85"/>
  <c r="L84"/>
  <c i="2" r="F34"/>
  <c r="BK183"/>
  <c r="J165"/>
  <c r="J163"/>
  <c r="J156"/>
  <c r="BK154"/>
  <c r="J153"/>
  <c r="J151"/>
  <c r="J149"/>
  <c r="J145"/>
  <c r="BK143"/>
  <c r="BK140"/>
  <c r="J138"/>
  <c r="BK133"/>
  <c r="J130"/>
  <c r="BK181"/>
  <c r="BK177"/>
  <c r="BK176"/>
  <c r="J171"/>
  <c r="BK167"/>
  <c r="J32"/>
  <c r="BK135"/>
  <c r="BK130"/>
  <c r="J125"/>
  <c r="J185"/>
  <c r="J178"/>
  <c r="J169"/>
  <c r="BK163"/>
  <c r="F33"/>
  <c r="BK160"/>
  <c r="BK149"/>
  <c r="J141"/>
  <c r="J134"/>
  <c i="1" r="AS94"/>
  <c i="2" r="BK188"/>
  <c r="J175"/>
  <c r="BK166"/>
  <c r="J167"/>
  <c r="J181"/>
  <c r="J164"/>
  <c r="BK156"/>
  <c r="BK153"/>
  <c r="BK150"/>
  <c r="J147"/>
  <c r="J143"/>
  <c r="BK138"/>
  <c r="J133"/>
  <c r="BK125"/>
  <c r="J183"/>
  <c r="BK185"/>
  <c r="J176"/>
  <c r="BK169"/>
  <c r="J168"/>
  <c r="BK164"/>
  <c r="BK178"/>
  <c r="F32"/>
  <c r="J177"/>
  <c r="BK171"/>
  <c r="BK165"/>
  <c r="J180"/>
  <c r="J191"/>
  <c r="BK191"/>
  <c r="BK180"/>
  <c r="J160"/>
  <c r="J154"/>
  <c r="BK151"/>
  <c r="J150"/>
  <c r="BK145"/>
  <c r="BK141"/>
  <c r="J135"/>
  <c r="BK126"/>
  <c r="J188"/>
  <c r="J166"/>
  <c r="J187"/>
  <c r="BK175"/>
  <c r="BK168"/>
  <c r="F35"/>
  <c r="BK147"/>
  <c r="J140"/>
  <c r="BK134"/>
  <c r="J126"/>
  <c r="BK187"/>
  <c l="1" r="P124"/>
  <c r="P123"/>
  <c r="P122"/>
  <c i="1" r="AU95"/>
  <c i="2" r="R152"/>
  <c r="T152"/>
  <c r="BK152"/>
  <c r="J152"/>
  <c r="J99"/>
  <c r="P155"/>
  <c r="R155"/>
  <c r="R124"/>
  <c r="R123"/>
  <c r="R122"/>
  <c r="P146"/>
  <c r="P152"/>
  <c r="T155"/>
  <c r="T170"/>
  <c r="BK146"/>
  <c r="J146"/>
  <c r="J98"/>
  <c r="R146"/>
  <c r="P170"/>
  <c r="BK124"/>
  <c r="J124"/>
  <c r="J96"/>
  <c r="BK186"/>
  <c r="J186"/>
  <c r="J102"/>
  <c r="T124"/>
  <c r="T123"/>
  <c r="T122"/>
  <c r="T146"/>
  <c r="BK155"/>
  <c r="J155"/>
  <c r="J100"/>
  <c r="BK170"/>
  <c r="J170"/>
  <c r="J101"/>
  <c r="R170"/>
  <c r="P186"/>
  <c r="R186"/>
  <c r="T186"/>
  <c r="BK144"/>
  <c r="J144"/>
  <c r="J97"/>
  <c r="BK190"/>
  <c r="J190"/>
  <c r="J104"/>
  <c r="BE180"/>
  <c r="BE183"/>
  <c r="BE185"/>
  <c r="BE187"/>
  <c r="BE191"/>
  <c r="J87"/>
  <c r="J89"/>
  <c r="F90"/>
  <c r="BE125"/>
  <c r="BE126"/>
  <c r="BE130"/>
  <c r="BE133"/>
  <c r="BE134"/>
  <c r="BE135"/>
  <c r="BE138"/>
  <c r="BE140"/>
  <c r="BE141"/>
  <c r="BE143"/>
  <c r="BE145"/>
  <c r="BE147"/>
  <c r="BE149"/>
  <c r="BE150"/>
  <c r="BE151"/>
  <c r="BE153"/>
  <c r="BE154"/>
  <c r="BE156"/>
  <c r="BE160"/>
  <c r="BE163"/>
  <c r="BE165"/>
  <c i="1" r="AW95"/>
  <c i="2" r="BE178"/>
  <c r="BE164"/>
  <c r="BE166"/>
  <c r="BE167"/>
  <c r="BE168"/>
  <c r="BE169"/>
  <c r="BE171"/>
  <c r="BE175"/>
  <c r="BE176"/>
  <c r="BE177"/>
  <c r="BE181"/>
  <c r="BE188"/>
  <c i="1" r="BB95"/>
  <c r="BA95"/>
  <c r="BC95"/>
  <c r="BD95"/>
  <c r="AU94"/>
  <c r="BB94"/>
  <c r="AX94"/>
  <c r="BD94"/>
  <c r="W33"/>
  <c r="BC94"/>
  <c r="W32"/>
  <c r="BA94"/>
  <c r="W30"/>
  <c i="2" l="1" r="BK123"/>
  <c r="J123"/>
  <c r="J95"/>
  <c r="BK189"/>
  <c r="J189"/>
  <c r="J103"/>
  <c r="F31"/>
  <c i="1" r="AZ95"/>
  <c r="AZ94"/>
  <c r="AV94"/>
  <c r="AK29"/>
  <c r="W31"/>
  <c i="2" r="J31"/>
  <c i="1" r="AV95"/>
  <c r="AT95"/>
  <c r="AW94"/>
  <c r="AK30"/>
  <c r="AY94"/>
  <c i="2" l="1" r="BK122"/>
  <c r="J122"/>
  <c r="J28"/>
  <c i="1" r="AG95"/>
  <c r="AG94"/>
  <c r="AK26"/>
  <c r="AK35"/>
  <c r="W29"/>
  <c r="AT94"/>
  <c i="2" l="1" r="J37"/>
  <c r="J94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<sst xmlns="http://schemas.openxmlformats.org/spreadsheetml/2006/main">
  <si>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</si>
  <si>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</si>
  <si>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</si>
  <si>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</si>
  <si>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</si>
  <si>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{93b2c5d8-1aa9-479c-bedc-58ebcab1c11c}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</si>
  <si>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</si>
  <si>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</si>
  <si>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</si>
  <si>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</si>
  <si>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</si>
  <si>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</si>
  <si>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</si>
  <si>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</si>
  <si>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2024012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</si>
  <si>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</si>
  <si>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</si>
  <si>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ul. Olomoucká p.č. 217/105</t>
  </si>
  <si>
    <t>KSO:</t>
  </si>
  <si>
    <t>CC-CZ:</t>
  </si>
  <si>
    <t>Místo:</t>
  </si>
  <si>
    <t>Šternberk</t>
  </si>
  <si>
    <t>Datum:</t>
  </si>
  <si>
    <t>4. 12. 2024</t>
  </si>
  <si>
    <t>Zadavatel:</t>
  </si>
  <si>
    <t>IČ:</t>
  </si>
  <si>
    <t>00299529</t>
  </si>
  <si>
    <t>Město Šternberk</t>
  </si>
  <si>
    <t>DIČ:</t>
  </si>
  <si>
    <t>CZ00299529</t>
  </si>
  <si>
    <t>Uchazeč:</t>
  </si>
  <si>
    <t>Vyplň údaj</t>
  </si>
  <si>
    <t>Projektant:</t>
  </si>
  <si>
    <t xml:space="preserve"> </t>
  </si>
  <si>
    <t>True</t>
  </si>
  <si>
    <t>Zpracovatel:</t>
  </si>
  <si>
    <t>74460030</t>
  </si>
  <si>
    <t>Petr Nikl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</si>
  <si>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</si>
  <si>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</si>
  <si>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</si>
  <si>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</si>
  <si>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</si>
  <si>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</si>
  <si>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</si>
  <si>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</si>
  <si>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</si>
  <si>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</si>
  <si>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</si>
  <si>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</si>
  <si>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</si>
  <si>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</si>
  <si>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</si>
  <si>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</si>
  <si>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</si>
  <si>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</si>
  <si>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</si>
  <si>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</si>
  <si>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</si>
  <si>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</si>
  <si>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</si>
  <si>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</si>
  <si>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</si>
  <si>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</si>
  <si>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</si>
  <si>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</si>
  <si>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</si>
  <si>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</si>
  <si>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</si>
  <si>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</si>
  <si>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</si>
  <si>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</si>
  <si>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</si>
  <si>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</si>
  <si>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</si>
  <si>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</si>
  <si>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</si>
  <si>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</si>
  <si>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</si>
  <si>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</si>
  <si>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</si>
  <si>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</si>
  <si>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</si>
  <si>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</si>
  <si>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</si>
  <si>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</si>
  <si>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</si>
  <si>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</si>
  <si>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</si>
  <si>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</si>
  <si>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</si>
  <si>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</si>
  <si>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</si>
  <si>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</si>
  <si>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</si>
  <si>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</si>
  <si>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57 -  Kryty pozemních komunikací letišť a ploch z kameniva nebo živičné</t>
  </si>
  <si>
    <t xml:space="preserve">    81 -  Potrubí z trub betonových</t>
  </si>
  <si>
    <t xml:space="preserve">    9 - Ostatní konstrukce a práce, bourání</t>
  </si>
  <si>
    <t xml:space="preserve">    96 - Bourání konstrukcí</t>
  </si>
  <si>
    <t xml:space="preserve">    997 - VON - vedlejší a ostatní náklady</t>
  </si>
  <si>
    <t>VRN - Vedlejší rozpočtové náklady</t>
  </si>
  <si>
    <t xml:space="preserve">    VRN2 - Příprava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</si>
  <si>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</si>
  <si>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</si>
  <si>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</si>
  <si>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</si>
  <si>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</si>
  <si>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</si>
  <si>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</si>
  <si>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</si>
  <si>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</si>
  <si>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</si>
  <si>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</si>
  <si>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</si>
  <si>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</si>
  <si>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</si>
  <si>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</si>
  <si>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</si>
  <si>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</si>
  <si>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</si>
  <si>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113107342</t>
  </si>
  <si>
    <t>Odstranění podkladu živičného tl přes 50 do 100 mm strojně pl do 50 m2</t>
  </si>
  <si>
    <t>m2</t>
  </si>
  <si>
    <t>4</t>
  </si>
  <si>
    <t>-731568925</t>
  </si>
  <si>
    <t>113154513</t>
  </si>
  <si>
    <t>Frézování živičného krytu tl 50 mm pruh š do 0,5 m pl do 500 m2</t>
  </si>
  <si>
    <t>-1097035494</t>
  </si>
  <si>
    <t>VV</t>
  </si>
  <si>
    <t>"excalibur" 934,69</t>
  </si>
  <si>
    <t>"Máčala" 84,79</t>
  </si>
  <si>
    <t>Součet</t>
  </si>
  <si>
    <t>3</t>
  </si>
  <si>
    <t>132151101</t>
  </si>
  <si>
    <t>Hloubení rýh nezapažených š do 800 mm v hornině třídy těžitelnosti I skupiny 1 a 2 objem do 20 m3 strojně</t>
  </si>
  <si>
    <t>m3</t>
  </si>
  <si>
    <t>-923566189</t>
  </si>
  <si>
    <t>P</t>
  </si>
  <si>
    <t>Poznámka k položce:_x000d_
pro obruby</t>
  </si>
  <si>
    <t>79,8*0,3*0,2</t>
  </si>
  <si>
    <t>162551108</t>
  </si>
  <si>
    <t>Vodorovné přemístění přes 2 500 do 3000 m výkopku/sypaniny z horniny třídy těžitelnosti I skupiny 1 až 3</t>
  </si>
  <si>
    <t>-607607280</t>
  </si>
  <si>
    <t>5</t>
  </si>
  <si>
    <t>167151101</t>
  </si>
  <si>
    <t>Nakládání výkopku z hornin třídy těžitelnosti I skupiny 1 až 3 do 100 m3</t>
  </si>
  <si>
    <t>12910684</t>
  </si>
  <si>
    <t>6</t>
  </si>
  <si>
    <t>174251101</t>
  </si>
  <si>
    <t>Zásyp jam, šachet rýh nebo kolem objektů sypaninou bez zhutnění</t>
  </si>
  <si>
    <t>-1767760651</t>
  </si>
  <si>
    <t>Poznámka k položce:_x000d_
dosypání zeminy za obruby</t>
  </si>
  <si>
    <t>28,38*0,1</t>
  </si>
  <si>
    <t>7</t>
  </si>
  <si>
    <t>M</t>
  </si>
  <si>
    <t>10364100</t>
  </si>
  <si>
    <t>zemina pro terénní úpravy - tříděná</t>
  </si>
  <si>
    <t>t</t>
  </si>
  <si>
    <t>8</t>
  </si>
  <si>
    <t>84518907</t>
  </si>
  <si>
    <t>2,838*1,65</t>
  </si>
  <si>
    <t>181411131</t>
  </si>
  <si>
    <t>Založení parkového trávníku výsevem pl do 1000 m2 v rovině a ve svahu do 1:5</t>
  </si>
  <si>
    <t>1853330883</t>
  </si>
  <si>
    <t>9</t>
  </si>
  <si>
    <t>00572410</t>
  </si>
  <si>
    <t>osivo směs travní parková</t>
  </si>
  <si>
    <t>kg</t>
  </si>
  <si>
    <t>-1309435125</t>
  </si>
  <si>
    <t>28,38*0,025 'Přepočtené koeficientem množství</t>
  </si>
  <si>
    <t>10</t>
  </si>
  <si>
    <t>181951112</t>
  </si>
  <si>
    <t>Úprava pláně v hornině třídy těžitelnosti I skupiny 1 až 3 se zhutněním strojně</t>
  </si>
  <si>
    <t>307546913</t>
  </si>
  <si>
    <t>Komunikace pozemní</t>
  </si>
  <si>
    <t>11</t>
  </si>
  <si>
    <t>564831111</t>
  </si>
  <si>
    <t>Podklad ze štěrkodrtě ŠD plochy přes 100 m2 tl 100 mm</t>
  </si>
  <si>
    <t>-1258323437</t>
  </si>
  <si>
    <t>57</t>
  </si>
  <si>
    <t xml:space="preserve"> Kryty pozemních komunikací letišť a ploch z kameniva nebo živičné</t>
  </si>
  <si>
    <t>572531132</t>
  </si>
  <si>
    <t>Oprava trhlin asfaltovou sanační hmotou š přes 40 do 50 mm</t>
  </si>
  <si>
    <t>m</t>
  </si>
  <si>
    <t>1593983464</t>
  </si>
  <si>
    <t>Poznámka k položce:_x000d_
předpoklad</t>
  </si>
  <si>
    <t>13</t>
  </si>
  <si>
    <t>573211109</t>
  </si>
  <si>
    <t>Postřik spojovací PS bez posypu kamenivem z asfaltu silničního, v množství 0,50 kg/m2</t>
  </si>
  <si>
    <t>1271559348</t>
  </si>
  <si>
    <t>14</t>
  </si>
  <si>
    <t>577144121</t>
  </si>
  <si>
    <t>Asfaltový beton vrstva obrusná ACO 11 (ABS) tř. I tl 50 mm š přes 3 m z nemodifikovaného asfaltu</t>
  </si>
  <si>
    <t>653653380</t>
  </si>
  <si>
    <t>15</t>
  </si>
  <si>
    <t>998225111</t>
  </si>
  <si>
    <t>Přesun hmot pro pozemní komunikace s krytem z kamene, monolitickým betonovým nebo živičným</t>
  </si>
  <si>
    <t>1948721475</t>
  </si>
  <si>
    <t>81</t>
  </si>
  <si>
    <t xml:space="preserve"> Potrubí z trub betonových</t>
  </si>
  <si>
    <t>16</t>
  </si>
  <si>
    <t>899231111</t>
  </si>
  <si>
    <t>Výšková úprava uličního vstupu nebo vpusti do 200 mm zvýšením mříže</t>
  </si>
  <si>
    <t>kus</t>
  </si>
  <si>
    <t>395171392</t>
  </si>
  <si>
    <t>17</t>
  </si>
  <si>
    <t>899331111</t>
  </si>
  <si>
    <t>Výšková úprava uličního vstupu nebo vpusti do 200 mm zvýšením poklopu</t>
  </si>
  <si>
    <t>-1316303481</t>
  </si>
  <si>
    <t>Ostatní konstrukce a práce, bourání</t>
  </si>
  <si>
    <t>18</t>
  </si>
  <si>
    <t>916111123</t>
  </si>
  <si>
    <t>Osazení obruby z drobných kostek s boční opěrou do lože z betonu prostého</t>
  </si>
  <si>
    <t>1099569744</t>
  </si>
  <si>
    <t>"jednořádek" 80,8</t>
  </si>
  <si>
    <t>"dvouřádek" 2*28</t>
  </si>
  <si>
    <t>19</t>
  </si>
  <si>
    <t>58381007</t>
  </si>
  <si>
    <t>kostka štípaná dlažební žula drobná 8/10</t>
  </si>
  <si>
    <t>698606927</t>
  </si>
  <si>
    <t>Poznámka k položce:_x000d_
Ocení se pouze nakládka a dovoz z deponie investora (cca 2km)</t>
  </si>
  <si>
    <t>72,54*0,1 'Přepočtené koeficientem množství</t>
  </si>
  <si>
    <t>20</t>
  </si>
  <si>
    <t>916131213</t>
  </si>
  <si>
    <t>Osazení silničního obrubníku betonového stojatého s boční opěrou do lože z betonu prostého</t>
  </si>
  <si>
    <t>1217856793</t>
  </si>
  <si>
    <t>59217031</t>
  </si>
  <si>
    <t>obrubník silniční betonový 1000x150x250mm</t>
  </si>
  <si>
    <t>-280533804</t>
  </si>
  <si>
    <t>22</t>
  </si>
  <si>
    <t>59217077</t>
  </si>
  <si>
    <t>obrubník silniční rohový betonový 250x250x250mm</t>
  </si>
  <si>
    <t>789118747</t>
  </si>
  <si>
    <t>23</t>
  </si>
  <si>
    <t>59217032</t>
  </si>
  <si>
    <t>obrubník silniční betonový nájezdový 1000x150x150mm</t>
  </si>
  <si>
    <t>-1674759193</t>
  </si>
  <si>
    <t>24</t>
  </si>
  <si>
    <t>59217030</t>
  </si>
  <si>
    <t>obrubník betonový silniční přechodový 1000x150x150-250mm</t>
  </si>
  <si>
    <t>2016978813</t>
  </si>
  <si>
    <t>25</t>
  </si>
  <si>
    <t>916991121</t>
  </si>
  <si>
    <t>Lože pod obrubníky, krajníky nebo obruby z dlažebních kostek z betonu prostého</t>
  </si>
  <si>
    <t>528662007</t>
  </si>
  <si>
    <t>26</t>
  </si>
  <si>
    <t>919735111</t>
  </si>
  <si>
    <t>Řezání stávajícího živičného krytu hl do 50 mm</t>
  </si>
  <si>
    <t>241826751</t>
  </si>
  <si>
    <t>96</t>
  </si>
  <si>
    <t>Bourání konstrukcí</t>
  </si>
  <si>
    <t>27</t>
  </si>
  <si>
    <t>113202111</t>
  </si>
  <si>
    <t>Vytrhání obrub krajníků obrubníků stojatých</t>
  </si>
  <si>
    <t>-145205388</t>
  </si>
  <si>
    <t>"obruby" 26,2</t>
  </si>
  <si>
    <t>"dvouřádek" 2*21</t>
  </si>
  <si>
    <t>28</t>
  </si>
  <si>
    <t>919112213</t>
  </si>
  <si>
    <t>Řezání spár pro vytvoření komůrky š 10 mm hl 25 mm pro těsnící zálivku v živičném krytu</t>
  </si>
  <si>
    <t>-861898172</t>
  </si>
  <si>
    <t>29</t>
  </si>
  <si>
    <t>919121213</t>
  </si>
  <si>
    <t>Těsnění spár zálivkou za studena pro komůrky š 10 mm hl 25 mm bez těsnicího profilu</t>
  </si>
  <si>
    <t>-141110713</t>
  </si>
  <si>
    <t>30</t>
  </si>
  <si>
    <t>997221551</t>
  </si>
  <si>
    <t>Vodorovná doprava suti ze sypkých materiálů do 1 km</t>
  </si>
  <si>
    <t>-1919172084</t>
  </si>
  <si>
    <t>31</t>
  </si>
  <si>
    <t>997221559</t>
  </si>
  <si>
    <t>Příplatek ZKD 1 km u vodorovné dopravy suti ze sypkých materiálů</t>
  </si>
  <si>
    <t>159604647</t>
  </si>
  <si>
    <t>132,213*3 'Přepočtené koeficientem množství</t>
  </si>
  <si>
    <t>32</t>
  </si>
  <si>
    <t>997221861</t>
  </si>
  <si>
    <t>Poplatek za uložení stavebního odpadu na recyklační skládce (skládkovné) z prostého betonu pod kódem 17 01 01</t>
  </si>
  <si>
    <t>-1733939793</t>
  </si>
  <si>
    <t>33</t>
  </si>
  <si>
    <t>997221873</t>
  </si>
  <si>
    <t>Poplatek za uložení stavebního odpadu na recyklační skládce (skládkovné) zeminy a kamení zatříděného do Katalogu odpadů pod kódem 17 05 04</t>
  </si>
  <si>
    <t>-643070476</t>
  </si>
  <si>
    <t>4,788*1,823</t>
  </si>
  <si>
    <t>34</t>
  </si>
  <si>
    <t>997221875</t>
  </si>
  <si>
    <t>Poplatek za uložení stavebního odpadu na recyklační skládce (skládkovné) asfaltového bez obsahu dehtu zatříděného do Katalogu odpadů pod kódem 17 03 02</t>
  </si>
  <si>
    <t>-1948239112</t>
  </si>
  <si>
    <t>6,244+117,24</t>
  </si>
  <si>
    <t>35</t>
  </si>
  <si>
    <t>R-895941111</t>
  </si>
  <si>
    <t>Stranové přeložení uliční vpusti vč. napojení - komplet</t>
  </si>
  <si>
    <t>-526271882</t>
  </si>
  <si>
    <t>997</t>
  </si>
  <si>
    <t>VON - vedlejší a ostatní náklady</t>
  </si>
  <si>
    <t>36</t>
  </si>
  <si>
    <t>005211030R</t>
  </si>
  <si>
    <t>Dočasná dopravní opatření včetně vyřízení veškerých povolení, zvláštní užívání komunikací, včetně poplatků za nájem a administrativu</t>
  </si>
  <si>
    <t>soubor</t>
  </si>
  <si>
    <t>808031762</t>
  </si>
  <si>
    <t>37</t>
  </si>
  <si>
    <t>012444000</t>
  </si>
  <si>
    <t>Geodetické měření skutečného provedení stavby</t>
  </si>
  <si>
    <t>1024</t>
  </si>
  <si>
    <t>1751201540</t>
  </si>
  <si>
    <t>VRN</t>
  </si>
  <si>
    <t>Vedlejší rozpočtové náklady</t>
  </si>
  <si>
    <t>VRN2</t>
  </si>
  <si>
    <t>Příprava staveniště</t>
  </si>
  <si>
    <t>38</t>
  </si>
  <si>
    <t>023403000</t>
  </si>
  <si>
    <t>Strojní čištění komunikace po fréze</t>
  </si>
  <si>
    <t>-2142102799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</si>
</sst>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36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2024012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komunikace ul. Olomoucká p.č. 217/105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Šternberk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4. 12. 2024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Šternberk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Petr Nikl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78</v>
      </c>
      <c r="BT94" s="116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24.75" customHeight="1">
      <c r="A95" s="117" t="s">
        <v>82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'2024012 - Oprava komunika...'!J28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83</v>
      </c>
      <c r="AR95" s="124"/>
      <c r="AS95" s="125">
        <v>0</v>
      </c>
      <c r="AT95" s="126">
        <f>ROUND(SUM(AV95:AW95),2)</f>
        <v>0</v>
      </c>
      <c r="AU95" s="127">
        <f>'2024012 - Oprava komunika...'!P122</f>
        <v>0</v>
      </c>
      <c r="AV95" s="126">
        <f>'2024012 - Oprava komunika...'!J31</f>
        <v>0</v>
      </c>
      <c r="AW95" s="126">
        <f>'2024012 - Oprava komunika...'!J32</f>
        <v>0</v>
      </c>
      <c r="AX95" s="126">
        <f>'2024012 - Oprava komunika...'!J33</f>
        <v>0</v>
      </c>
      <c r="AY95" s="126">
        <f>'2024012 - Oprava komunika...'!J34</f>
        <v>0</v>
      </c>
      <c r="AZ95" s="126">
        <f>'2024012 - Oprava komunika...'!F31</f>
        <v>0</v>
      </c>
      <c r="BA95" s="126">
        <f>'2024012 - Oprava komunika...'!F32</f>
        <v>0</v>
      </c>
      <c r="BB95" s="126">
        <f>'2024012 - Oprava komunika...'!F33</f>
        <v>0</v>
      </c>
      <c r="BC95" s="126">
        <f>'2024012 - Oprava komunika...'!F34</f>
        <v>0</v>
      </c>
      <c r="BD95" s="128">
        <f>'2024012 - Oprava komunika...'!F35</f>
        <v>0</v>
      </c>
      <c r="BE95" s="7"/>
      <c r="BT95" s="129" t="s">
        <v>84</v>
      </c>
      <c r="BU95" s="129" t="s">
        <v>85</v>
      </c>
      <c r="BV95" s="129" t="s">
        <v>80</v>
      </c>
      <c r="BW95" s="129" t="s">
        <v>5</v>
      </c>
      <c r="BX95" s="129" t="s">
        <v>81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/M1Ji/h/WBafBghoUxXtP8RUTbrYSvPNfdVossm0wnQhTKrn4uZx0FYc/X4e9G8yHWRA9ece90Hsedik7k9I6g==" hashValue="2cODXQuQrVERruQqy3v0KlP/qZV7QotZXvVgsAshxKP/fko0Z2asbSfYxO+0ilkiETc23EM6bYtF0KBaeRMty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012 - Oprava komunik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86</v>
      </c>
    </row>
    <row r="4" s="1" customFormat="1" ht="24.96" customHeight="1">
      <c r="B4" s="19"/>
      <c r="D4" s="132" t="s">
        <v>87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4. 12. 2024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27</v>
      </c>
      <c r="F13" s="37"/>
      <c r="G13" s="37"/>
      <c r="H13" s="37"/>
      <c r="I13" s="134" t="s">
        <v>28</v>
      </c>
      <c r="J13" s="136" t="s">
        <v>29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30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28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32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28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35</v>
      </c>
      <c r="E21" s="37"/>
      <c r="F21" s="37"/>
      <c r="G21" s="37"/>
      <c r="H21" s="37"/>
      <c r="I21" s="134" t="s">
        <v>25</v>
      </c>
      <c r="J21" s="136" t="s">
        <v>36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37</v>
      </c>
      <c r="F22" s="37"/>
      <c r="G22" s="37"/>
      <c r="H22" s="37"/>
      <c r="I22" s="134" t="s">
        <v>28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38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39</v>
      </c>
      <c r="E28" s="37"/>
      <c r="F28" s="37"/>
      <c r="G28" s="37"/>
      <c r="H28" s="37"/>
      <c r="I28" s="37"/>
      <c r="J28" s="144">
        <f>ROUND(J122,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41</v>
      </c>
      <c r="G30" s="37"/>
      <c r="H30" s="37"/>
      <c r="I30" s="145" t="s">
        <v>40</v>
      </c>
      <c r="J30" s="145" t="s">
        <v>42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43</v>
      </c>
      <c r="E31" s="134" t="s">
        <v>44</v>
      </c>
      <c r="F31" s="147">
        <f>ROUND((SUM(BE122:BE191)),  2)</f>
        <v>0</v>
      </c>
      <c r="G31" s="37"/>
      <c r="H31" s="37"/>
      <c r="I31" s="148">
        <v>0.20999999999999999</v>
      </c>
      <c r="J31" s="147">
        <f>ROUND(((SUM(BE122:BE191))*I31),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45</v>
      </c>
      <c r="F32" s="147">
        <f>ROUND((SUM(BF122:BF191)),  2)</f>
        <v>0</v>
      </c>
      <c r="G32" s="37"/>
      <c r="H32" s="37"/>
      <c r="I32" s="148">
        <v>0.12</v>
      </c>
      <c r="J32" s="147">
        <f>ROUND(((SUM(BF122:BF191))*I32),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46</v>
      </c>
      <c r="F33" s="147">
        <f>ROUND((SUM(BG122:BG191)),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47</v>
      </c>
      <c r="F34" s="147">
        <f>ROUND((SUM(BH122:BH191)),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48</v>
      </c>
      <c r="F35" s="147">
        <f>ROUND((SUM(BI122:BI191)),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49</v>
      </c>
      <c r="E37" s="151"/>
      <c r="F37" s="151"/>
      <c r="G37" s="152" t="s">
        <v>50</v>
      </c>
      <c r="H37" s="153" t="s">
        <v>51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52</v>
      </c>
      <c r="E50" s="157"/>
      <c r="F50" s="157"/>
      <c r="G50" s="156" t="s">
        <v>53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54</v>
      </c>
      <c r="E61" s="159"/>
      <c r="F61" s="160" t="s">
        <v>55</v>
      </c>
      <c r="G61" s="158" t="s">
        <v>54</v>
      </c>
      <c r="H61" s="159"/>
      <c r="I61" s="159"/>
      <c r="J61" s="161" t="s">
        <v>55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56</v>
      </c>
      <c r="E65" s="162"/>
      <c r="F65" s="162"/>
      <c r="G65" s="156" t="s">
        <v>57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54</v>
      </c>
      <c r="E76" s="159"/>
      <c r="F76" s="160" t="s">
        <v>55</v>
      </c>
      <c r="G76" s="158" t="s">
        <v>54</v>
      </c>
      <c r="H76" s="159"/>
      <c r="I76" s="159"/>
      <c r="J76" s="161" t="s">
        <v>55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Oprava komunikace ul. Olomoucká p.č. 217/105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Šternberk</v>
      </c>
      <c r="G87" s="39"/>
      <c r="H87" s="39"/>
      <c r="I87" s="31" t="s">
        <v>22</v>
      </c>
      <c r="J87" s="78" t="str">
        <f>IF(J10="","",J10)</f>
        <v>4. 12. 2024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>Město Šternberk</v>
      </c>
      <c r="G89" s="39"/>
      <c r="H89" s="39"/>
      <c r="I89" s="31" t="s">
        <v>32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30</v>
      </c>
      <c r="D90" s="39"/>
      <c r="E90" s="39"/>
      <c r="F90" s="26" t="str">
        <f>IF(E16="","",E16)</f>
        <v>Vyplň údaj</v>
      </c>
      <c r="G90" s="39"/>
      <c r="H90" s="39"/>
      <c r="I90" s="31" t="s">
        <v>35</v>
      </c>
      <c r="J90" s="35" t="str">
        <f>E22</f>
        <v>Petr Nikl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89</v>
      </c>
      <c r="D92" s="168"/>
      <c r="E92" s="168"/>
      <c r="F92" s="168"/>
      <c r="G92" s="168"/>
      <c r="H92" s="168"/>
      <c r="I92" s="168"/>
      <c r="J92" s="169" t="s">
        <v>90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91</v>
      </c>
      <c r="D94" s="39"/>
      <c r="E94" s="39"/>
      <c r="F94" s="39"/>
      <c r="G94" s="39"/>
      <c r="H94" s="39"/>
      <c r="I94" s="39"/>
      <c r="J94" s="109">
        <f>J122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92</v>
      </c>
    </row>
    <row r="95" s="9" customFormat="1" ht="24.96" customHeight="1">
      <c r="A95" s="9"/>
      <c r="B95" s="171"/>
      <c r="C95" s="172"/>
      <c r="D95" s="173" t="s">
        <v>93</v>
      </c>
      <c r="E95" s="174"/>
      <c r="F95" s="174"/>
      <c r="G95" s="174"/>
      <c r="H95" s="174"/>
      <c r="I95" s="174"/>
      <c r="J95" s="175">
        <f>J123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94</v>
      </c>
      <c r="E96" s="180"/>
      <c r="F96" s="180"/>
      <c r="G96" s="180"/>
      <c r="H96" s="180"/>
      <c r="I96" s="180"/>
      <c r="J96" s="181">
        <f>J124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95</v>
      </c>
      <c r="E97" s="180"/>
      <c r="F97" s="180"/>
      <c r="G97" s="180"/>
      <c r="H97" s="180"/>
      <c r="I97" s="180"/>
      <c r="J97" s="181">
        <f>J144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96</v>
      </c>
      <c r="E98" s="180"/>
      <c r="F98" s="180"/>
      <c r="G98" s="180"/>
      <c r="H98" s="180"/>
      <c r="I98" s="180"/>
      <c r="J98" s="181">
        <f>J146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97</v>
      </c>
      <c r="E99" s="180"/>
      <c r="F99" s="180"/>
      <c r="G99" s="180"/>
      <c r="H99" s="180"/>
      <c r="I99" s="180"/>
      <c r="J99" s="181">
        <f>J152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98</v>
      </c>
      <c r="E100" s="180"/>
      <c r="F100" s="180"/>
      <c r="G100" s="180"/>
      <c r="H100" s="180"/>
      <c r="I100" s="180"/>
      <c r="J100" s="181">
        <f>J155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99</v>
      </c>
      <c r="E101" s="180"/>
      <c r="F101" s="180"/>
      <c r="G101" s="180"/>
      <c r="H101" s="180"/>
      <c r="I101" s="180"/>
      <c r="J101" s="181">
        <f>J170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100</v>
      </c>
      <c r="E102" s="180"/>
      <c r="F102" s="180"/>
      <c r="G102" s="180"/>
      <c r="H102" s="180"/>
      <c r="I102" s="180"/>
      <c r="J102" s="181">
        <f>J186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1"/>
      <c r="C103" s="172"/>
      <c r="D103" s="173" t="s">
        <v>101</v>
      </c>
      <c r="E103" s="174"/>
      <c r="F103" s="174"/>
      <c r="G103" s="174"/>
      <c r="H103" s="174"/>
      <c r="I103" s="174"/>
      <c r="J103" s="175">
        <f>J189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7"/>
      <c r="C104" s="178"/>
      <c r="D104" s="179" t="s">
        <v>102</v>
      </c>
      <c r="E104" s="180"/>
      <c r="F104" s="180"/>
      <c r="G104" s="180"/>
      <c r="H104" s="180"/>
      <c r="I104" s="180"/>
      <c r="J104" s="181">
        <f>J190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103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E7</f>
        <v>Oprava komunikace ul. Olomoucká p.č. 217/105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F10</f>
        <v>Šternberk</v>
      </c>
      <c r="G116" s="39"/>
      <c r="H116" s="39"/>
      <c r="I116" s="31" t="s">
        <v>22</v>
      </c>
      <c r="J116" s="78" t="str">
        <f>IF(J10="","",J10)</f>
        <v>4. 12. 2024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E13</f>
        <v>Město Šternberk</v>
      </c>
      <c r="G118" s="39"/>
      <c r="H118" s="39"/>
      <c r="I118" s="31" t="s">
        <v>32</v>
      </c>
      <c r="J118" s="35" t="str">
        <f>E19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30</v>
      </c>
      <c r="D119" s="39"/>
      <c r="E119" s="39"/>
      <c r="F119" s="26" t="str">
        <f>IF(E16="","",E16)</f>
        <v>Vyplň údaj</v>
      </c>
      <c r="G119" s="39"/>
      <c r="H119" s="39"/>
      <c r="I119" s="31" t="s">
        <v>35</v>
      </c>
      <c r="J119" s="35" t="str">
        <f>E22</f>
        <v>Petr Nikl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83"/>
      <c r="B121" s="184"/>
      <c r="C121" s="185" t="s">
        <v>104</v>
      </c>
      <c r="D121" s="186" t="s">
        <v>64</v>
      </c>
      <c r="E121" s="186" t="s">
        <v>60</v>
      </c>
      <c r="F121" s="186" t="s">
        <v>61</v>
      </c>
      <c r="G121" s="186" t="s">
        <v>105</v>
      </c>
      <c r="H121" s="186" t="s">
        <v>106</v>
      </c>
      <c r="I121" s="186" t="s">
        <v>107</v>
      </c>
      <c r="J121" s="187" t="s">
        <v>90</v>
      </c>
      <c r="K121" s="188" t="s">
        <v>108</v>
      </c>
      <c r="L121" s="189"/>
      <c r="M121" s="99" t="s">
        <v>1</v>
      </c>
      <c r="N121" s="100" t="s">
        <v>43</v>
      </c>
      <c r="O121" s="100" t="s">
        <v>109</v>
      </c>
      <c r="P121" s="100" t="s">
        <v>110</v>
      </c>
      <c r="Q121" s="100" t="s">
        <v>111</v>
      </c>
      <c r="R121" s="100" t="s">
        <v>112</v>
      </c>
      <c r="S121" s="100" t="s">
        <v>113</v>
      </c>
      <c r="T121" s="101" t="s">
        <v>114</v>
      </c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</row>
    <row r="122" s="2" customFormat="1" ht="22.8" customHeight="1">
      <c r="A122" s="37"/>
      <c r="B122" s="38"/>
      <c r="C122" s="106" t="s">
        <v>115</v>
      </c>
      <c r="D122" s="39"/>
      <c r="E122" s="39"/>
      <c r="F122" s="39"/>
      <c r="G122" s="39"/>
      <c r="H122" s="39"/>
      <c r="I122" s="39"/>
      <c r="J122" s="190">
        <f>BK122</f>
        <v>0</v>
      </c>
      <c r="K122" s="39"/>
      <c r="L122" s="43"/>
      <c r="M122" s="102"/>
      <c r="N122" s="191"/>
      <c r="O122" s="103"/>
      <c r="P122" s="192">
        <f>P123+P189</f>
        <v>0</v>
      </c>
      <c r="Q122" s="103"/>
      <c r="R122" s="192">
        <f>R123+R189</f>
        <v>184.47158068000005</v>
      </c>
      <c r="S122" s="103"/>
      <c r="T122" s="193">
        <f>T123+T189</f>
        <v>137.4648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78</v>
      </c>
      <c r="AU122" s="16" t="s">
        <v>92</v>
      </c>
      <c r="BK122" s="194">
        <f>BK123+BK189</f>
        <v>0</v>
      </c>
    </row>
    <row r="123" s="12" customFormat="1" ht="25.92" customHeight="1">
      <c r="A123" s="12"/>
      <c r="B123" s="195"/>
      <c r="C123" s="196"/>
      <c r="D123" s="197" t="s">
        <v>78</v>
      </c>
      <c r="E123" s="198" t="s">
        <v>116</v>
      </c>
      <c r="F123" s="198" t="s">
        <v>117</v>
      </c>
      <c r="G123" s="196"/>
      <c r="H123" s="196"/>
      <c r="I123" s="199"/>
      <c r="J123" s="200">
        <f>BK123</f>
        <v>0</v>
      </c>
      <c r="K123" s="196"/>
      <c r="L123" s="201"/>
      <c r="M123" s="202"/>
      <c r="N123" s="203"/>
      <c r="O123" s="203"/>
      <c r="P123" s="204">
        <f>P124+P144+P146+P152+P155+P170+P186</f>
        <v>0</v>
      </c>
      <c r="Q123" s="203"/>
      <c r="R123" s="204">
        <f>R124+R144+R146+R152+R155+R170+R186</f>
        <v>184.47158068000005</v>
      </c>
      <c r="S123" s="203"/>
      <c r="T123" s="205">
        <f>T124+T144+T146+T152+T155+T170+T186</f>
        <v>137.4648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6" t="s">
        <v>84</v>
      </c>
      <c r="AT123" s="207" t="s">
        <v>78</v>
      </c>
      <c r="AU123" s="207" t="s">
        <v>79</v>
      </c>
      <c r="AY123" s="206" t="s">
        <v>118</v>
      </c>
      <c r="BK123" s="208">
        <f>BK124+BK144+BK146+BK152+BK155+BK170+BK186</f>
        <v>0</v>
      </c>
    </row>
    <row r="124" s="12" customFormat="1" ht="22.8" customHeight="1">
      <c r="A124" s="12"/>
      <c r="B124" s="195"/>
      <c r="C124" s="196"/>
      <c r="D124" s="197" t="s">
        <v>78</v>
      </c>
      <c r="E124" s="209" t="s">
        <v>84</v>
      </c>
      <c r="F124" s="209" t="s">
        <v>119</v>
      </c>
      <c r="G124" s="196"/>
      <c r="H124" s="196"/>
      <c r="I124" s="199"/>
      <c r="J124" s="210">
        <f>BK124</f>
        <v>0</v>
      </c>
      <c r="K124" s="196"/>
      <c r="L124" s="201"/>
      <c r="M124" s="202"/>
      <c r="N124" s="203"/>
      <c r="O124" s="203"/>
      <c r="P124" s="204">
        <f>SUM(P125:P143)</f>
        <v>0</v>
      </c>
      <c r="Q124" s="203"/>
      <c r="R124" s="204">
        <f>SUM(R125:R143)</f>
        <v>4.6939047999999994</v>
      </c>
      <c r="S124" s="203"/>
      <c r="T124" s="205">
        <f>SUM(T125:T143)</f>
        <v>123.4838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6" t="s">
        <v>84</v>
      </c>
      <c r="AT124" s="207" t="s">
        <v>78</v>
      </c>
      <c r="AU124" s="207" t="s">
        <v>84</v>
      </c>
      <c r="AY124" s="206" t="s">
        <v>118</v>
      </c>
      <c r="BK124" s="208">
        <f>SUM(BK125:BK143)</f>
        <v>0</v>
      </c>
    </row>
    <row r="125" s="2" customFormat="1" ht="24.15" customHeight="1">
      <c r="A125" s="37"/>
      <c r="B125" s="38"/>
      <c r="C125" s="211" t="s">
        <v>84</v>
      </c>
      <c r="D125" s="211" t="s">
        <v>120</v>
      </c>
      <c r="E125" s="212" t="s">
        <v>121</v>
      </c>
      <c r="F125" s="213" t="s">
        <v>122</v>
      </c>
      <c r="G125" s="214" t="s">
        <v>123</v>
      </c>
      <c r="H125" s="215">
        <v>28.379999999999999</v>
      </c>
      <c r="I125" s="216"/>
      <c r="J125" s="217">
        <f>ROUND(I125*H125,2)</f>
        <v>0</v>
      </c>
      <c r="K125" s="218"/>
      <c r="L125" s="43"/>
      <c r="M125" s="219" t="s">
        <v>1</v>
      </c>
      <c r="N125" s="220" t="s">
        <v>44</v>
      </c>
      <c r="O125" s="90"/>
      <c r="P125" s="221">
        <f>O125*H125</f>
        <v>0</v>
      </c>
      <c r="Q125" s="221">
        <v>0</v>
      </c>
      <c r="R125" s="221">
        <f>Q125*H125</f>
        <v>0</v>
      </c>
      <c r="S125" s="221">
        <v>0.22</v>
      </c>
      <c r="T125" s="222">
        <f>S125*H125</f>
        <v>6.2435999999999998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3" t="s">
        <v>124</v>
      </c>
      <c r="AT125" s="223" t="s">
        <v>120</v>
      </c>
      <c r="AU125" s="223" t="s">
        <v>86</v>
      </c>
      <c r="AY125" s="16" t="s">
        <v>118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6" t="s">
        <v>84</v>
      </c>
      <c r="BK125" s="224">
        <f>ROUND(I125*H125,2)</f>
        <v>0</v>
      </c>
      <c r="BL125" s="16" t="s">
        <v>124</v>
      </c>
      <c r="BM125" s="223" t="s">
        <v>125</v>
      </c>
    </row>
    <row r="126" s="2" customFormat="1" ht="24.15" customHeight="1">
      <c r="A126" s="37"/>
      <c r="B126" s="38"/>
      <c r="C126" s="211" t="s">
        <v>86</v>
      </c>
      <c r="D126" s="211" t="s">
        <v>120</v>
      </c>
      <c r="E126" s="212" t="s">
        <v>126</v>
      </c>
      <c r="F126" s="213" t="s">
        <v>127</v>
      </c>
      <c r="G126" s="214" t="s">
        <v>123</v>
      </c>
      <c r="H126" s="215">
        <v>1019.48</v>
      </c>
      <c r="I126" s="216"/>
      <c r="J126" s="217">
        <f>ROUND(I126*H126,2)</f>
        <v>0</v>
      </c>
      <c r="K126" s="218"/>
      <c r="L126" s="43"/>
      <c r="M126" s="219" t="s">
        <v>1</v>
      </c>
      <c r="N126" s="220" t="s">
        <v>44</v>
      </c>
      <c r="O126" s="90"/>
      <c r="P126" s="221">
        <f>O126*H126</f>
        <v>0</v>
      </c>
      <c r="Q126" s="221">
        <v>1.0000000000000001E-05</v>
      </c>
      <c r="R126" s="221">
        <f>Q126*H126</f>
        <v>0.0101948</v>
      </c>
      <c r="S126" s="221">
        <v>0.11500000000000001</v>
      </c>
      <c r="T126" s="222">
        <f>S126*H126</f>
        <v>117.2402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3" t="s">
        <v>124</v>
      </c>
      <c r="AT126" s="223" t="s">
        <v>120</v>
      </c>
      <c r="AU126" s="223" t="s">
        <v>86</v>
      </c>
      <c r="AY126" s="16" t="s">
        <v>118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6" t="s">
        <v>84</v>
      </c>
      <c r="BK126" s="224">
        <f>ROUND(I126*H126,2)</f>
        <v>0</v>
      </c>
      <c r="BL126" s="16" t="s">
        <v>124</v>
      </c>
      <c r="BM126" s="223" t="s">
        <v>128</v>
      </c>
    </row>
    <row r="127" s="13" customFormat="1">
      <c r="A127" s="13"/>
      <c r="B127" s="225"/>
      <c r="C127" s="226"/>
      <c r="D127" s="227" t="s">
        <v>129</v>
      </c>
      <c r="E127" s="228" t="s">
        <v>1</v>
      </c>
      <c r="F127" s="229" t="s">
        <v>130</v>
      </c>
      <c r="G127" s="226"/>
      <c r="H127" s="230">
        <v>934.69000000000005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129</v>
      </c>
      <c r="AU127" s="236" t="s">
        <v>86</v>
      </c>
      <c r="AV127" s="13" t="s">
        <v>86</v>
      </c>
      <c r="AW127" s="13" t="s">
        <v>34</v>
      </c>
      <c r="AX127" s="13" t="s">
        <v>79</v>
      </c>
      <c r="AY127" s="236" t="s">
        <v>118</v>
      </c>
    </row>
    <row r="128" s="13" customFormat="1">
      <c r="A128" s="13"/>
      <c r="B128" s="225"/>
      <c r="C128" s="226"/>
      <c r="D128" s="227" t="s">
        <v>129</v>
      </c>
      <c r="E128" s="228" t="s">
        <v>1</v>
      </c>
      <c r="F128" s="229" t="s">
        <v>131</v>
      </c>
      <c r="G128" s="226"/>
      <c r="H128" s="230">
        <v>84.790000000000006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129</v>
      </c>
      <c r="AU128" s="236" t="s">
        <v>86</v>
      </c>
      <c r="AV128" s="13" t="s">
        <v>86</v>
      </c>
      <c r="AW128" s="13" t="s">
        <v>34</v>
      </c>
      <c r="AX128" s="13" t="s">
        <v>79</v>
      </c>
      <c r="AY128" s="236" t="s">
        <v>118</v>
      </c>
    </row>
    <row r="129" s="14" customFormat="1">
      <c r="A129" s="14"/>
      <c r="B129" s="237"/>
      <c r="C129" s="238"/>
      <c r="D129" s="227" t="s">
        <v>129</v>
      </c>
      <c r="E129" s="239" t="s">
        <v>1</v>
      </c>
      <c r="F129" s="240" t="s">
        <v>132</v>
      </c>
      <c r="G129" s="238"/>
      <c r="H129" s="241">
        <v>1019.48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129</v>
      </c>
      <c r="AU129" s="247" t="s">
        <v>86</v>
      </c>
      <c r="AV129" s="14" t="s">
        <v>124</v>
      </c>
      <c r="AW129" s="14" t="s">
        <v>34</v>
      </c>
      <c r="AX129" s="14" t="s">
        <v>84</v>
      </c>
      <c r="AY129" s="247" t="s">
        <v>118</v>
      </c>
    </row>
    <row r="130" s="2" customFormat="1" ht="33" customHeight="1">
      <c r="A130" s="37"/>
      <c r="B130" s="38"/>
      <c r="C130" s="211" t="s">
        <v>133</v>
      </c>
      <c r="D130" s="211" t="s">
        <v>120</v>
      </c>
      <c r="E130" s="212" t="s">
        <v>134</v>
      </c>
      <c r="F130" s="213" t="s">
        <v>135</v>
      </c>
      <c r="G130" s="214" t="s">
        <v>136</v>
      </c>
      <c r="H130" s="215">
        <v>4.7880000000000003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44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124</v>
      </c>
      <c r="AT130" s="223" t="s">
        <v>120</v>
      </c>
      <c r="AU130" s="223" t="s">
        <v>86</v>
      </c>
      <c r="AY130" s="16" t="s">
        <v>118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84</v>
      </c>
      <c r="BK130" s="224">
        <f>ROUND(I130*H130,2)</f>
        <v>0</v>
      </c>
      <c r="BL130" s="16" t="s">
        <v>124</v>
      </c>
      <c r="BM130" s="223" t="s">
        <v>137</v>
      </c>
    </row>
    <row r="131" s="2" customFormat="1">
      <c r="A131" s="37"/>
      <c r="B131" s="38"/>
      <c r="C131" s="39"/>
      <c r="D131" s="227" t="s">
        <v>138</v>
      </c>
      <c r="E131" s="39"/>
      <c r="F131" s="248" t="s">
        <v>139</v>
      </c>
      <c r="G131" s="39"/>
      <c r="H131" s="39"/>
      <c r="I131" s="249"/>
      <c r="J131" s="39"/>
      <c r="K131" s="39"/>
      <c r="L131" s="43"/>
      <c r="M131" s="250"/>
      <c r="N131" s="251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138</v>
      </c>
      <c r="AU131" s="16" t="s">
        <v>86</v>
      </c>
    </row>
    <row r="132" s="13" customFormat="1">
      <c r="A132" s="13"/>
      <c r="B132" s="225"/>
      <c r="C132" s="226"/>
      <c r="D132" s="227" t="s">
        <v>129</v>
      </c>
      <c r="E132" s="228" t="s">
        <v>1</v>
      </c>
      <c r="F132" s="229" t="s">
        <v>140</v>
      </c>
      <c r="G132" s="226"/>
      <c r="H132" s="230">
        <v>4.7880000000000003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129</v>
      </c>
      <c r="AU132" s="236" t="s">
        <v>86</v>
      </c>
      <c r="AV132" s="13" t="s">
        <v>86</v>
      </c>
      <c r="AW132" s="13" t="s">
        <v>34</v>
      </c>
      <c r="AX132" s="13" t="s">
        <v>84</v>
      </c>
      <c r="AY132" s="236" t="s">
        <v>118</v>
      </c>
    </row>
    <row r="133" s="2" customFormat="1" ht="37.8" customHeight="1">
      <c r="A133" s="37"/>
      <c r="B133" s="38"/>
      <c r="C133" s="211" t="s">
        <v>124</v>
      </c>
      <c r="D133" s="211" t="s">
        <v>120</v>
      </c>
      <c r="E133" s="212" t="s">
        <v>141</v>
      </c>
      <c r="F133" s="213" t="s">
        <v>142</v>
      </c>
      <c r="G133" s="214" t="s">
        <v>136</v>
      </c>
      <c r="H133" s="215">
        <v>4.7880000000000003</v>
      </c>
      <c r="I133" s="216"/>
      <c r="J133" s="217">
        <f>ROUND(I133*H133,2)</f>
        <v>0</v>
      </c>
      <c r="K133" s="218"/>
      <c r="L133" s="43"/>
      <c r="M133" s="219" t="s">
        <v>1</v>
      </c>
      <c r="N133" s="220" t="s">
        <v>44</v>
      </c>
      <c r="O133" s="90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3" t="s">
        <v>124</v>
      </c>
      <c r="AT133" s="223" t="s">
        <v>120</v>
      </c>
      <c r="AU133" s="223" t="s">
        <v>86</v>
      </c>
      <c r="AY133" s="16" t="s">
        <v>118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6" t="s">
        <v>84</v>
      </c>
      <c r="BK133" s="224">
        <f>ROUND(I133*H133,2)</f>
        <v>0</v>
      </c>
      <c r="BL133" s="16" t="s">
        <v>124</v>
      </c>
      <c r="BM133" s="223" t="s">
        <v>143</v>
      </c>
    </row>
    <row r="134" s="2" customFormat="1" ht="24.15" customHeight="1">
      <c r="A134" s="37"/>
      <c r="B134" s="38"/>
      <c r="C134" s="211" t="s">
        <v>144</v>
      </c>
      <c r="D134" s="211" t="s">
        <v>120</v>
      </c>
      <c r="E134" s="212" t="s">
        <v>145</v>
      </c>
      <c r="F134" s="213" t="s">
        <v>146</v>
      </c>
      <c r="G134" s="214" t="s">
        <v>136</v>
      </c>
      <c r="H134" s="215">
        <v>4.7880000000000003</v>
      </c>
      <c r="I134" s="216"/>
      <c r="J134" s="217">
        <f>ROUND(I134*H134,2)</f>
        <v>0</v>
      </c>
      <c r="K134" s="218"/>
      <c r="L134" s="43"/>
      <c r="M134" s="219" t="s">
        <v>1</v>
      </c>
      <c r="N134" s="220" t="s">
        <v>44</v>
      </c>
      <c r="O134" s="90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124</v>
      </c>
      <c r="AT134" s="223" t="s">
        <v>120</v>
      </c>
      <c r="AU134" s="223" t="s">
        <v>86</v>
      </c>
      <c r="AY134" s="16" t="s">
        <v>118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84</v>
      </c>
      <c r="BK134" s="224">
        <f>ROUND(I134*H134,2)</f>
        <v>0</v>
      </c>
      <c r="BL134" s="16" t="s">
        <v>124</v>
      </c>
      <c r="BM134" s="223" t="s">
        <v>147</v>
      </c>
    </row>
    <row r="135" s="2" customFormat="1" ht="24.15" customHeight="1">
      <c r="A135" s="37"/>
      <c r="B135" s="38"/>
      <c r="C135" s="211" t="s">
        <v>148</v>
      </c>
      <c r="D135" s="211" t="s">
        <v>120</v>
      </c>
      <c r="E135" s="212" t="s">
        <v>149</v>
      </c>
      <c r="F135" s="213" t="s">
        <v>150</v>
      </c>
      <c r="G135" s="214" t="s">
        <v>136</v>
      </c>
      <c r="H135" s="215">
        <v>2.8380000000000001</v>
      </c>
      <c r="I135" s="216"/>
      <c r="J135" s="217">
        <f>ROUND(I135*H135,2)</f>
        <v>0</v>
      </c>
      <c r="K135" s="218"/>
      <c r="L135" s="43"/>
      <c r="M135" s="219" t="s">
        <v>1</v>
      </c>
      <c r="N135" s="220" t="s">
        <v>44</v>
      </c>
      <c r="O135" s="90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3" t="s">
        <v>124</v>
      </c>
      <c r="AT135" s="223" t="s">
        <v>120</v>
      </c>
      <c r="AU135" s="223" t="s">
        <v>86</v>
      </c>
      <c r="AY135" s="16" t="s">
        <v>118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6" t="s">
        <v>84</v>
      </c>
      <c r="BK135" s="224">
        <f>ROUND(I135*H135,2)</f>
        <v>0</v>
      </c>
      <c r="BL135" s="16" t="s">
        <v>124</v>
      </c>
      <c r="BM135" s="223" t="s">
        <v>151</v>
      </c>
    </row>
    <row r="136" s="2" customFormat="1">
      <c r="A136" s="37"/>
      <c r="B136" s="38"/>
      <c r="C136" s="39"/>
      <c r="D136" s="227" t="s">
        <v>138</v>
      </c>
      <c r="E136" s="39"/>
      <c r="F136" s="248" t="s">
        <v>152</v>
      </c>
      <c r="G136" s="39"/>
      <c r="H136" s="39"/>
      <c r="I136" s="249"/>
      <c r="J136" s="39"/>
      <c r="K136" s="39"/>
      <c r="L136" s="43"/>
      <c r="M136" s="250"/>
      <c r="N136" s="251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138</v>
      </c>
      <c r="AU136" s="16" t="s">
        <v>86</v>
      </c>
    </row>
    <row r="137" s="13" customFormat="1">
      <c r="A137" s="13"/>
      <c r="B137" s="225"/>
      <c r="C137" s="226"/>
      <c r="D137" s="227" t="s">
        <v>129</v>
      </c>
      <c r="E137" s="228" t="s">
        <v>1</v>
      </c>
      <c r="F137" s="229" t="s">
        <v>153</v>
      </c>
      <c r="G137" s="226"/>
      <c r="H137" s="230">
        <v>2.8380000000000001</v>
      </c>
      <c r="I137" s="231"/>
      <c r="J137" s="226"/>
      <c r="K137" s="226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129</v>
      </c>
      <c r="AU137" s="236" t="s">
        <v>86</v>
      </c>
      <c r="AV137" s="13" t="s">
        <v>86</v>
      </c>
      <c r="AW137" s="13" t="s">
        <v>34</v>
      </c>
      <c r="AX137" s="13" t="s">
        <v>84</v>
      </c>
      <c r="AY137" s="236" t="s">
        <v>118</v>
      </c>
    </row>
    <row r="138" s="2" customFormat="1" ht="16.5" customHeight="1">
      <c r="A138" s="37"/>
      <c r="B138" s="38"/>
      <c r="C138" s="252" t="s">
        <v>154</v>
      </c>
      <c r="D138" s="252" t="s">
        <v>155</v>
      </c>
      <c r="E138" s="253" t="s">
        <v>156</v>
      </c>
      <c r="F138" s="254" t="s">
        <v>157</v>
      </c>
      <c r="G138" s="255" t="s">
        <v>158</v>
      </c>
      <c r="H138" s="256">
        <v>4.6829999999999998</v>
      </c>
      <c r="I138" s="257"/>
      <c r="J138" s="258">
        <f>ROUND(I138*H138,2)</f>
        <v>0</v>
      </c>
      <c r="K138" s="259"/>
      <c r="L138" s="260"/>
      <c r="M138" s="261" t="s">
        <v>1</v>
      </c>
      <c r="N138" s="262" t="s">
        <v>44</v>
      </c>
      <c r="O138" s="90"/>
      <c r="P138" s="221">
        <f>O138*H138</f>
        <v>0</v>
      </c>
      <c r="Q138" s="221">
        <v>1</v>
      </c>
      <c r="R138" s="221">
        <f>Q138*H138</f>
        <v>4.6829999999999998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159</v>
      </c>
      <c r="AT138" s="223" t="s">
        <v>155</v>
      </c>
      <c r="AU138" s="223" t="s">
        <v>86</v>
      </c>
      <c r="AY138" s="16" t="s">
        <v>118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84</v>
      </c>
      <c r="BK138" s="224">
        <f>ROUND(I138*H138,2)</f>
        <v>0</v>
      </c>
      <c r="BL138" s="16" t="s">
        <v>124</v>
      </c>
      <c r="BM138" s="223" t="s">
        <v>160</v>
      </c>
    </row>
    <row r="139" s="13" customFormat="1">
      <c r="A139" s="13"/>
      <c r="B139" s="225"/>
      <c r="C139" s="226"/>
      <c r="D139" s="227" t="s">
        <v>129</v>
      </c>
      <c r="E139" s="228" t="s">
        <v>1</v>
      </c>
      <c r="F139" s="229" t="s">
        <v>161</v>
      </c>
      <c r="G139" s="226"/>
      <c r="H139" s="230">
        <v>4.6829999999999998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129</v>
      </c>
      <c r="AU139" s="236" t="s">
        <v>86</v>
      </c>
      <c r="AV139" s="13" t="s">
        <v>86</v>
      </c>
      <c r="AW139" s="13" t="s">
        <v>34</v>
      </c>
      <c r="AX139" s="13" t="s">
        <v>84</v>
      </c>
      <c r="AY139" s="236" t="s">
        <v>118</v>
      </c>
    </row>
    <row r="140" s="2" customFormat="1" ht="24.15" customHeight="1">
      <c r="A140" s="37"/>
      <c r="B140" s="38"/>
      <c r="C140" s="211" t="s">
        <v>159</v>
      </c>
      <c r="D140" s="211" t="s">
        <v>120</v>
      </c>
      <c r="E140" s="212" t="s">
        <v>162</v>
      </c>
      <c r="F140" s="213" t="s">
        <v>163</v>
      </c>
      <c r="G140" s="214" t="s">
        <v>123</v>
      </c>
      <c r="H140" s="215">
        <v>28.379999999999999</v>
      </c>
      <c r="I140" s="216"/>
      <c r="J140" s="217">
        <f>ROUND(I140*H140,2)</f>
        <v>0</v>
      </c>
      <c r="K140" s="218"/>
      <c r="L140" s="43"/>
      <c r="M140" s="219" t="s">
        <v>1</v>
      </c>
      <c r="N140" s="220" t="s">
        <v>44</v>
      </c>
      <c r="O140" s="90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124</v>
      </c>
      <c r="AT140" s="223" t="s">
        <v>120</v>
      </c>
      <c r="AU140" s="223" t="s">
        <v>86</v>
      </c>
      <c r="AY140" s="16" t="s">
        <v>118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84</v>
      </c>
      <c r="BK140" s="224">
        <f>ROUND(I140*H140,2)</f>
        <v>0</v>
      </c>
      <c r="BL140" s="16" t="s">
        <v>124</v>
      </c>
      <c r="BM140" s="223" t="s">
        <v>164</v>
      </c>
    </row>
    <row r="141" s="2" customFormat="1" ht="16.5" customHeight="1">
      <c r="A141" s="37"/>
      <c r="B141" s="38"/>
      <c r="C141" s="252" t="s">
        <v>165</v>
      </c>
      <c r="D141" s="252" t="s">
        <v>155</v>
      </c>
      <c r="E141" s="253" t="s">
        <v>166</v>
      </c>
      <c r="F141" s="254" t="s">
        <v>167</v>
      </c>
      <c r="G141" s="255" t="s">
        <v>168</v>
      </c>
      <c r="H141" s="256">
        <v>0.70999999999999996</v>
      </c>
      <c r="I141" s="257"/>
      <c r="J141" s="258">
        <f>ROUND(I141*H141,2)</f>
        <v>0</v>
      </c>
      <c r="K141" s="259"/>
      <c r="L141" s="260"/>
      <c r="M141" s="261" t="s">
        <v>1</v>
      </c>
      <c r="N141" s="262" t="s">
        <v>44</v>
      </c>
      <c r="O141" s="90"/>
      <c r="P141" s="221">
        <f>O141*H141</f>
        <v>0</v>
      </c>
      <c r="Q141" s="221">
        <v>0.001</v>
      </c>
      <c r="R141" s="221">
        <f>Q141*H141</f>
        <v>0.00071000000000000002</v>
      </c>
      <c r="S141" s="221">
        <v>0</v>
      </c>
      <c r="T141" s="22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3" t="s">
        <v>159</v>
      </c>
      <c r="AT141" s="223" t="s">
        <v>155</v>
      </c>
      <c r="AU141" s="223" t="s">
        <v>86</v>
      </c>
      <c r="AY141" s="16" t="s">
        <v>118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6" t="s">
        <v>84</v>
      </c>
      <c r="BK141" s="224">
        <f>ROUND(I141*H141,2)</f>
        <v>0</v>
      </c>
      <c r="BL141" s="16" t="s">
        <v>124</v>
      </c>
      <c r="BM141" s="223" t="s">
        <v>169</v>
      </c>
    </row>
    <row r="142" s="13" customFormat="1">
      <c r="A142" s="13"/>
      <c r="B142" s="225"/>
      <c r="C142" s="226"/>
      <c r="D142" s="227" t="s">
        <v>129</v>
      </c>
      <c r="E142" s="226"/>
      <c r="F142" s="229" t="s">
        <v>170</v>
      </c>
      <c r="G142" s="226"/>
      <c r="H142" s="230">
        <v>0.70999999999999996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129</v>
      </c>
      <c r="AU142" s="236" t="s">
        <v>86</v>
      </c>
      <c r="AV142" s="13" t="s">
        <v>86</v>
      </c>
      <c r="AW142" s="13" t="s">
        <v>4</v>
      </c>
      <c r="AX142" s="13" t="s">
        <v>84</v>
      </c>
      <c r="AY142" s="236" t="s">
        <v>118</v>
      </c>
    </row>
    <row r="143" s="2" customFormat="1" ht="24.15" customHeight="1">
      <c r="A143" s="37"/>
      <c r="B143" s="38"/>
      <c r="C143" s="211" t="s">
        <v>171</v>
      </c>
      <c r="D143" s="211" t="s">
        <v>120</v>
      </c>
      <c r="E143" s="212" t="s">
        <v>172</v>
      </c>
      <c r="F143" s="213" t="s">
        <v>173</v>
      </c>
      <c r="G143" s="214" t="s">
        <v>123</v>
      </c>
      <c r="H143" s="215">
        <v>24.239999999999998</v>
      </c>
      <c r="I143" s="216"/>
      <c r="J143" s="217">
        <f>ROUND(I143*H143,2)</f>
        <v>0</v>
      </c>
      <c r="K143" s="218"/>
      <c r="L143" s="43"/>
      <c r="M143" s="219" t="s">
        <v>1</v>
      </c>
      <c r="N143" s="220" t="s">
        <v>44</v>
      </c>
      <c r="O143" s="90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3" t="s">
        <v>124</v>
      </c>
      <c r="AT143" s="223" t="s">
        <v>120</v>
      </c>
      <c r="AU143" s="223" t="s">
        <v>86</v>
      </c>
      <c r="AY143" s="16" t="s">
        <v>118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6" t="s">
        <v>84</v>
      </c>
      <c r="BK143" s="224">
        <f>ROUND(I143*H143,2)</f>
        <v>0</v>
      </c>
      <c r="BL143" s="16" t="s">
        <v>124</v>
      </c>
      <c r="BM143" s="223" t="s">
        <v>174</v>
      </c>
    </row>
    <row r="144" s="12" customFormat="1" ht="22.8" customHeight="1">
      <c r="A144" s="12"/>
      <c r="B144" s="195"/>
      <c r="C144" s="196"/>
      <c r="D144" s="197" t="s">
        <v>78</v>
      </c>
      <c r="E144" s="209" t="s">
        <v>144</v>
      </c>
      <c r="F144" s="209" t="s">
        <v>175</v>
      </c>
      <c r="G144" s="196"/>
      <c r="H144" s="196"/>
      <c r="I144" s="199"/>
      <c r="J144" s="210">
        <f>BK144</f>
        <v>0</v>
      </c>
      <c r="K144" s="196"/>
      <c r="L144" s="201"/>
      <c r="M144" s="202"/>
      <c r="N144" s="203"/>
      <c r="O144" s="203"/>
      <c r="P144" s="204">
        <f>P145</f>
        <v>0</v>
      </c>
      <c r="Q144" s="203"/>
      <c r="R144" s="204">
        <f>R145</f>
        <v>5.5751999999999997</v>
      </c>
      <c r="S144" s="203"/>
      <c r="T144" s="205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6" t="s">
        <v>84</v>
      </c>
      <c r="AT144" s="207" t="s">
        <v>78</v>
      </c>
      <c r="AU144" s="207" t="s">
        <v>84</v>
      </c>
      <c r="AY144" s="206" t="s">
        <v>118</v>
      </c>
      <c r="BK144" s="208">
        <f>BK145</f>
        <v>0</v>
      </c>
    </row>
    <row r="145" s="2" customFormat="1" ht="24.15" customHeight="1">
      <c r="A145" s="37"/>
      <c r="B145" s="38"/>
      <c r="C145" s="211" t="s">
        <v>176</v>
      </c>
      <c r="D145" s="211" t="s">
        <v>120</v>
      </c>
      <c r="E145" s="212" t="s">
        <v>177</v>
      </c>
      <c r="F145" s="213" t="s">
        <v>178</v>
      </c>
      <c r="G145" s="214" t="s">
        <v>123</v>
      </c>
      <c r="H145" s="215">
        <v>24.239999999999998</v>
      </c>
      <c r="I145" s="216"/>
      <c r="J145" s="217">
        <f>ROUND(I145*H145,2)</f>
        <v>0</v>
      </c>
      <c r="K145" s="218"/>
      <c r="L145" s="43"/>
      <c r="M145" s="219" t="s">
        <v>1</v>
      </c>
      <c r="N145" s="220" t="s">
        <v>44</v>
      </c>
      <c r="O145" s="90"/>
      <c r="P145" s="221">
        <f>O145*H145</f>
        <v>0</v>
      </c>
      <c r="Q145" s="221">
        <v>0.23000000000000001</v>
      </c>
      <c r="R145" s="221">
        <f>Q145*H145</f>
        <v>5.5751999999999997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124</v>
      </c>
      <c r="AT145" s="223" t="s">
        <v>120</v>
      </c>
      <c r="AU145" s="223" t="s">
        <v>86</v>
      </c>
      <c r="AY145" s="16" t="s">
        <v>118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84</v>
      </c>
      <c r="BK145" s="224">
        <f>ROUND(I145*H145,2)</f>
        <v>0</v>
      </c>
      <c r="BL145" s="16" t="s">
        <v>124</v>
      </c>
      <c r="BM145" s="223" t="s">
        <v>179</v>
      </c>
    </row>
    <row r="146" s="12" customFormat="1" ht="22.8" customHeight="1">
      <c r="A146" s="12"/>
      <c r="B146" s="195"/>
      <c r="C146" s="196"/>
      <c r="D146" s="197" t="s">
        <v>78</v>
      </c>
      <c r="E146" s="209" t="s">
        <v>180</v>
      </c>
      <c r="F146" s="209" t="s">
        <v>181</v>
      </c>
      <c r="G146" s="196"/>
      <c r="H146" s="196"/>
      <c r="I146" s="199"/>
      <c r="J146" s="210">
        <f>BK146</f>
        <v>0</v>
      </c>
      <c r="K146" s="196"/>
      <c r="L146" s="201"/>
      <c r="M146" s="202"/>
      <c r="N146" s="203"/>
      <c r="O146" s="203"/>
      <c r="P146" s="204">
        <f>SUM(P147:P151)</f>
        <v>0</v>
      </c>
      <c r="Q146" s="203"/>
      <c r="R146" s="204">
        <f>SUM(R147:R151)</f>
        <v>132.75671160000002</v>
      </c>
      <c r="S146" s="203"/>
      <c r="T146" s="205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6" t="s">
        <v>84</v>
      </c>
      <c r="AT146" s="207" t="s">
        <v>78</v>
      </c>
      <c r="AU146" s="207" t="s">
        <v>84</v>
      </c>
      <c r="AY146" s="206" t="s">
        <v>118</v>
      </c>
      <c r="BK146" s="208">
        <f>SUM(BK147:BK151)</f>
        <v>0</v>
      </c>
    </row>
    <row r="147" s="2" customFormat="1" ht="24.15" customHeight="1">
      <c r="A147" s="37"/>
      <c r="B147" s="38"/>
      <c r="C147" s="211" t="s">
        <v>8</v>
      </c>
      <c r="D147" s="211" t="s">
        <v>120</v>
      </c>
      <c r="E147" s="212" t="s">
        <v>182</v>
      </c>
      <c r="F147" s="213" t="s">
        <v>183</v>
      </c>
      <c r="G147" s="214" t="s">
        <v>184</v>
      </c>
      <c r="H147" s="215">
        <v>60</v>
      </c>
      <c r="I147" s="216"/>
      <c r="J147" s="217">
        <f>ROUND(I147*H147,2)</f>
        <v>0</v>
      </c>
      <c r="K147" s="218"/>
      <c r="L147" s="43"/>
      <c r="M147" s="219" t="s">
        <v>1</v>
      </c>
      <c r="N147" s="220" t="s">
        <v>44</v>
      </c>
      <c r="O147" s="90"/>
      <c r="P147" s="221">
        <f>O147*H147</f>
        <v>0</v>
      </c>
      <c r="Q147" s="221">
        <v>0.00084999999999999995</v>
      </c>
      <c r="R147" s="221">
        <f>Q147*H147</f>
        <v>0.050999999999999997</v>
      </c>
      <c r="S147" s="221">
        <v>0</v>
      </c>
      <c r="T147" s="22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124</v>
      </c>
      <c r="AT147" s="223" t="s">
        <v>120</v>
      </c>
      <c r="AU147" s="223" t="s">
        <v>86</v>
      </c>
      <c r="AY147" s="16" t="s">
        <v>118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84</v>
      </c>
      <c r="BK147" s="224">
        <f>ROUND(I147*H147,2)</f>
        <v>0</v>
      </c>
      <c r="BL147" s="16" t="s">
        <v>124</v>
      </c>
      <c r="BM147" s="223" t="s">
        <v>185</v>
      </c>
    </row>
    <row r="148" s="2" customFormat="1">
      <c r="A148" s="37"/>
      <c r="B148" s="38"/>
      <c r="C148" s="39"/>
      <c r="D148" s="227" t="s">
        <v>138</v>
      </c>
      <c r="E148" s="39"/>
      <c r="F148" s="248" t="s">
        <v>186</v>
      </c>
      <c r="G148" s="39"/>
      <c r="H148" s="39"/>
      <c r="I148" s="249"/>
      <c r="J148" s="39"/>
      <c r="K148" s="39"/>
      <c r="L148" s="43"/>
      <c r="M148" s="250"/>
      <c r="N148" s="251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138</v>
      </c>
      <c r="AU148" s="16" t="s">
        <v>86</v>
      </c>
    </row>
    <row r="149" s="2" customFormat="1" ht="24.15" customHeight="1">
      <c r="A149" s="37"/>
      <c r="B149" s="38"/>
      <c r="C149" s="211" t="s">
        <v>187</v>
      </c>
      <c r="D149" s="211" t="s">
        <v>120</v>
      </c>
      <c r="E149" s="212" t="s">
        <v>188</v>
      </c>
      <c r="F149" s="213" t="s">
        <v>189</v>
      </c>
      <c r="G149" s="214" t="s">
        <v>123</v>
      </c>
      <c r="H149" s="215">
        <v>1019.48</v>
      </c>
      <c r="I149" s="216"/>
      <c r="J149" s="217">
        <f>ROUND(I149*H149,2)</f>
        <v>0</v>
      </c>
      <c r="K149" s="218"/>
      <c r="L149" s="43"/>
      <c r="M149" s="219" t="s">
        <v>1</v>
      </c>
      <c r="N149" s="220" t="s">
        <v>44</v>
      </c>
      <c r="O149" s="90"/>
      <c r="P149" s="221">
        <f>O149*H149</f>
        <v>0</v>
      </c>
      <c r="Q149" s="221">
        <v>0.00051000000000000004</v>
      </c>
      <c r="R149" s="221">
        <f>Q149*H149</f>
        <v>0.51993480000000003</v>
      </c>
      <c r="S149" s="221">
        <v>0</v>
      </c>
      <c r="T149" s="22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3" t="s">
        <v>124</v>
      </c>
      <c r="AT149" s="223" t="s">
        <v>120</v>
      </c>
      <c r="AU149" s="223" t="s">
        <v>86</v>
      </c>
      <c r="AY149" s="16" t="s">
        <v>118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6" t="s">
        <v>84</v>
      </c>
      <c r="BK149" s="224">
        <f>ROUND(I149*H149,2)</f>
        <v>0</v>
      </c>
      <c r="BL149" s="16" t="s">
        <v>124</v>
      </c>
      <c r="BM149" s="223" t="s">
        <v>190</v>
      </c>
    </row>
    <row r="150" s="2" customFormat="1" ht="33" customHeight="1">
      <c r="A150" s="37"/>
      <c r="B150" s="38"/>
      <c r="C150" s="211" t="s">
        <v>191</v>
      </c>
      <c r="D150" s="211" t="s">
        <v>120</v>
      </c>
      <c r="E150" s="212" t="s">
        <v>192</v>
      </c>
      <c r="F150" s="213" t="s">
        <v>193</v>
      </c>
      <c r="G150" s="214" t="s">
        <v>123</v>
      </c>
      <c r="H150" s="215">
        <v>1019.48</v>
      </c>
      <c r="I150" s="216"/>
      <c r="J150" s="217">
        <f>ROUND(I150*H150,2)</f>
        <v>0</v>
      </c>
      <c r="K150" s="218"/>
      <c r="L150" s="43"/>
      <c r="M150" s="219" t="s">
        <v>1</v>
      </c>
      <c r="N150" s="220" t="s">
        <v>44</v>
      </c>
      <c r="O150" s="90"/>
      <c r="P150" s="221">
        <f>O150*H150</f>
        <v>0</v>
      </c>
      <c r="Q150" s="221">
        <v>0.12966</v>
      </c>
      <c r="R150" s="221">
        <f>Q150*H150</f>
        <v>132.18577680000001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124</v>
      </c>
      <c r="AT150" s="223" t="s">
        <v>120</v>
      </c>
      <c r="AU150" s="223" t="s">
        <v>86</v>
      </c>
      <c r="AY150" s="16" t="s">
        <v>118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84</v>
      </c>
      <c r="BK150" s="224">
        <f>ROUND(I150*H150,2)</f>
        <v>0</v>
      </c>
      <c r="BL150" s="16" t="s">
        <v>124</v>
      </c>
      <c r="BM150" s="223" t="s">
        <v>194</v>
      </c>
    </row>
    <row r="151" s="2" customFormat="1" ht="33" customHeight="1">
      <c r="A151" s="37"/>
      <c r="B151" s="38"/>
      <c r="C151" s="211" t="s">
        <v>195</v>
      </c>
      <c r="D151" s="211" t="s">
        <v>120</v>
      </c>
      <c r="E151" s="212" t="s">
        <v>196</v>
      </c>
      <c r="F151" s="213" t="s">
        <v>197</v>
      </c>
      <c r="G151" s="214" t="s">
        <v>158</v>
      </c>
      <c r="H151" s="215">
        <v>165.89599999999999</v>
      </c>
      <c r="I151" s="216"/>
      <c r="J151" s="217">
        <f>ROUND(I151*H151,2)</f>
        <v>0</v>
      </c>
      <c r="K151" s="218"/>
      <c r="L151" s="43"/>
      <c r="M151" s="219" t="s">
        <v>1</v>
      </c>
      <c r="N151" s="220" t="s">
        <v>44</v>
      </c>
      <c r="O151" s="90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124</v>
      </c>
      <c r="AT151" s="223" t="s">
        <v>120</v>
      </c>
      <c r="AU151" s="223" t="s">
        <v>86</v>
      </c>
      <c r="AY151" s="16" t="s">
        <v>118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84</v>
      </c>
      <c r="BK151" s="224">
        <f>ROUND(I151*H151,2)</f>
        <v>0</v>
      </c>
      <c r="BL151" s="16" t="s">
        <v>124</v>
      </c>
      <c r="BM151" s="223" t="s">
        <v>198</v>
      </c>
    </row>
    <row r="152" s="12" customFormat="1" ht="22.8" customHeight="1">
      <c r="A152" s="12"/>
      <c r="B152" s="195"/>
      <c r="C152" s="196"/>
      <c r="D152" s="197" t="s">
        <v>78</v>
      </c>
      <c r="E152" s="209" t="s">
        <v>199</v>
      </c>
      <c r="F152" s="209" t="s">
        <v>200</v>
      </c>
      <c r="G152" s="196"/>
      <c r="H152" s="196"/>
      <c r="I152" s="199"/>
      <c r="J152" s="210">
        <f>BK152</f>
        <v>0</v>
      </c>
      <c r="K152" s="196"/>
      <c r="L152" s="201"/>
      <c r="M152" s="202"/>
      <c r="N152" s="203"/>
      <c r="O152" s="203"/>
      <c r="P152" s="204">
        <f>SUM(P153:P154)</f>
        <v>0</v>
      </c>
      <c r="Q152" s="203"/>
      <c r="R152" s="204">
        <f>SUM(R153:R154)</f>
        <v>1.68896</v>
      </c>
      <c r="S152" s="203"/>
      <c r="T152" s="205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6" t="s">
        <v>84</v>
      </c>
      <c r="AT152" s="207" t="s">
        <v>78</v>
      </c>
      <c r="AU152" s="207" t="s">
        <v>84</v>
      </c>
      <c r="AY152" s="206" t="s">
        <v>118</v>
      </c>
      <c r="BK152" s="208">
        <f>SUM(BK153:BK154)</f>
        <v>0</v>
      </c>
    </row>
    <row r="153" s="2" customFormat="1" ht="24.15" customHeight="1">
      <c r="A153" s="37"/>
      <c r="B153" s="38"/>
      <c r="C153" s="211" t="s">
        <v>201</v>
      </c>
      <c r="D153" s="211" t="s">
        <v>120</v>
      </c>
      <c r="E153" s="212" t="s">
        <v>202</v>
      </c>
      <c r="F153" s="213" t="s">
        <v>203</v>
      </c>
      <c r="G153" s="214" t="s">
        <v>204</v>
      </c>
      <c r="H153" s="215">
        <v>2</v>
      </c>
      <c r="I153" s="216"/>
      <c r="J153" s="217">
        <f>ROUND(I153*H153,2)</f>
        <v>0</v>
      </c>
      <c r="K153" s="218"/>
      <c r="L153" s="43"/>
      <c r="M153" s="219" t="s">
        <v>1</v>
      </c>
      <c r="N153" s="220" t="s">
        <v>44</v>
      </c>
      <c r="O153" s="90"/>
      <c r="P153" s="221">
        <f>O153*H153</f>
        <v>0</v>
      </c>
      <c r="Q153" s="221">
        <v>0.42368</v>
      </c>
      <c r="R153" s="221">
        <f>Q153*H153</f>
        <v>0.84736</v>
      </c>
      <c r="S153" s="221">
        <v>0</v>
      </c>
      <c r="T153" s="22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124</v>
      </c>
      <c r="AT153" s="223" t="s">
        <v>120</v>
      </c>
      <c r="AU153" s="223" t="s">
        <v>86</v>
      </c>
      <c r="AY153" s="16" t="s">
        <v>118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84</v>
      </c>
      <c r="BK153" s="224">
        <f>ROUND(I153*H153,2)</f>
        <v>0</v>
      </c>
      <c r="BL153" s="16" t="s">
        <v>124</v>
      </c>
      <c r="BM153" s="223" t="s">
        <v>205</v>
      </c>
    </row>
    <row r="154" s="2" customFormat="1" ht="24.15" customHeight="1">
      <c r="A154" s="37"/>
      <c r="B154" s="38"/>
      <c r="C154" s="211" t="s">
        <v>206</v>
      </c>
      <c r="D154" s="211" t="s">
        <v>120</v>
      </c>
      <c r="E154" s="212" t="s">
        <v>207</v>
      </c>
      <c r="F154" s="213" t="s">
        <v>208</v>
      </c>
      <c r="G154" s="214" t="s">
        <v>204</v>
      </c>
      <c r="H154" s="215">
        <v>2</v>
      </c>
      <c r="I154" s="216"/>
      <c r="J154" s="217">
        <f>ROUND(I154*H154,2)</f>
        <v>0</v>
      </c>
      <c r="K154" s="218"/>
      <c r="L154" s="43"/>
      <c r="M154" s="219" t="s">
        <v>1</v>
      </c>
      <c r="N154" s="220" t="s">
        <v>44</v>
      </c>
      <c r="O154" s="90"/>
      <c r="P154" s="221">
        <f>O154*H154</f>
        <v>0</v>
      </c>
      <c r="Q154" s="221">
        <v>0.42080000000000001</v>
      </c>
      <c r="R154" s="221">
        <f>Q154*H154</f>
        <v>0.84160000000000001</v>
      </c>
      <c r="S154" s="221">
        <v>0</v>
      </c>
      <c r="T154" s="22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3" t="s">
        <v>124</v>
      </c>
      <c r="AT154" s="223" t="s">
        <v>120</v>
      </c>
      <c r="AU154" s="223" t="s">
        <v>86</v>
      </c>
      <c r="AY154" s="16" t="s">
        <v>118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6" t="s">
        <v>84</v>
      </c>
      <c r="BK154" s="224">
        <f>ROUND(I154*H154,2)</f>
        <v>0</v>
      </c>
      <c r="BL154" s="16" t="s">
        <v>124</v>
      </c>
      <c r="BM154" s="223" t="s">
        <v>209</v>
      </c>
    </row>
    <row r="155" s="12" customFormat="1" ht="22.8" customHeight="1">
      <c r="A155" s="12"/>
      <c r="B155" s="195"/>
      <c r="C155" s="196"/>
      <c r="D155" s="197" t="s">
        <v>78</v>
      </c>
      <c r="E155" s="209" t="s">
        <v>165</v>
      </c>
      <c r="F155" s="209" t="s">
        <v>210</v>
      </c>
      <c r="G155" s="196"/>
      <c r="H155" s="196"/>
      <c r="I155" s="199"/>
      <c r="J155" s="210">
        <f>BK155</f>
        <v>0</v>
      </c>
      <c r="K155" s="196"/>
      <c r="L155" s="201"/>
      <c r="M155" s="202"/>
      <c r="N155" s="203"/>
      <c r="O155" s="203"/>
      <c r="P155" s="204">
        <f>SUM(P156:P169)</f>
        <v>0</v>
      </c>
      <c r="Q155" s="203"/>
      <c r="R155" s="204">
        <f>SUM(R156:R169)</f>
        <v>39.751876280000005</v>
      </c>
      <c r="S155" s="203"/>
      <c r="T155" s="205">
        <f>SUM(T156:T169)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6" t="s">
        <v>84</v>
      </c>
      <c r="AT155" s="207" t="s">
        <v>78</v>
      </c>
      <c r="AU155" s="207" t="s">
        <v>84</v>
      </c>
      <c r="AY155" s="206" t="s">
        <v>118</v>
      </c>
      <c r="BK155" s="208">
        <f>SUM(BK156:BK169)</f>
        <v>0</v>
      </c>
    </row>
    <row r="156" s="2" customFormat="1" ht="24.15" customHeight="1">
      <c r="A156" s="37"/>
      <c r="B156" s="38"/>
      <c r="C156" s="211" t="s">
        <v>211</v>
      </c>
      <c r="D156" s="211" t="s">
        <v>120</v>
      </c>
      <c r="E156" s="212" t="s">
        <v>212</v>
      </c>
      <c r="F156" s="213" t="s">
        <v>213</v>
      </c>
      <c r="G156" s="214" t="s">
        <v>184</v>
      </c>
      <c r="H156" s="215">
        <v>136.80000000000001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44</v>
      </c>
      <c r="O156" s="90"/>
      <c r="P156" s="221">
        <f>O156*H156</f>
        <v>0</v>
      </c>
      <c r="Q156" s="221">
        <v>0.089779999999999999</v>
      </c>
      <c r="R156" s="221">
        <f>Q156*H156</f>
        <v>12.281904000000001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124</v>
      </c>
      <c r="AT156" s="223" t="s">
        <v>120</v>
      </c>
      <c r="AU156" s="223" t="s">
        <v>86</v>
      </c>
      <c r="AY156" s="16" t="s">
        <v>118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84</v>
      </c>
      <c r="BK156" s="224">
        <f>ROUND(I156*H156,2)</f>
        <v>0</v>
      </c>
      <c r="BL156" s="16" t="s">
        <v>124</v>
      </c>
      <c r="BM156" s="223" t="s">
        <v>214</v>
      </c>
    </row>
    <row r="157" s="13" customFormat="1">
      <c r="A157" s="13"/>
      <c r="B157" s="225"/>
      <c r="C157" s="226"/>
      <c r="D157" s="227" t="s">
        <v>129</v>
      </c>
      <c r="E157" s="228" t="s">
        <v>1</v>
      </c>
      <c r="F157" s="229" t="s">
        <v>215</v>
      </c>
      <c r="G157" s="226"/>
      <c r="H157" s="230">
        <v>80.799999999999997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129</v>
      </c>
      <c r="AU157" s="236" t="s">
        <v>86</v>
      </c>
      <c r="AV157" s="13" t="s">
        <v>86</v>
      </c>
      <c r="AW157" s="13" t="s">
        <v>34</v>
      </c>
      <c r="AX157" s="13" t="s">
        <v>79</v>
      </c>
      <c r="AY157" s="236" t="s">
        <v>118</v>
      </c>
    </row>
    <row r="158" s="13" customFormat="1">
      <c r="A158" s="13"/>
      <c r="B158" s="225"/>
      <c r="C158" s="226"/>
      <c r="D158" s="227" t="s">
        <v>129</v>
      </c>
      <c r="E158" s="228" t="s">
        <v>1</v>
      </c>
      <c r="F158" s="229" t="s">
        <v>216</v>
      </c>
      <c r="G158" s="226"/>
      <c r="H158" s="230">
        <v>56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129</v>
      </c>
      <c r="AU158" s="236" t="s">
        <v>86</v>
      </c>
      <c r="AV158" s="13" t="s">
        <v>86</v>
      </c>
      <c r="AW158" s="13" t="s">
        <v>34</v>
      </c>
      <c r="AX158" s="13" t="s">
        <v>79</v>
      </c>
      <c r="AY158" s="236" t="s">
        <v>118</v>
      </c>
    </row>
    <row r="159" s="14" customFormat="1">
      <c r="A159" s="14"/>
      <c r="B159" s="237"/>
      <c r="C159" s="238"/>
      <c r="D159" s="227" t="s">
        <v>129</v>
      </c>
      <c r="E159" s="239" t="s">
        <v>1</v>
      </c>
      <c r="F159" s="240" t="s">
        <v>132</v>
      </c>
      <c r="G159" s="238"/>
      <c r="H159" s="241">
        <v>136.80000000000001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129</v>
      </c>
      <c r="AU159" s="247" t="s">
        <v>86</v>
      </c>
      <c r="AV159" s="14" t="s">
        <v>124</v>
      </c>
      <c r="AW159" s="14" t="s">
        <v>34</v>
      </c>
      <c r="AX159" s="14" t="s">
        <v>84</v>
      </c>
      <c r="AY159" s="247" t="s">
        <v>118</v>
      </c>
    </row>
    <row r="160" s="2" customFormat="1" ht="16.5" customHeight="1">
      <c r="A160" s="37"/>
      <c r="B160" s="38"/>
      <c r="C160" s="252" t="s">
        <v>217</v>
      </c>
      <c r="D160" s="252" t="s">
        <v>155</v>
      </c>
      <c r="E160" s="253" t="s">
        <v>218</v>
      </c>
      <c r="F160" s="254" t="s">
        <v>219</v>
      </c>
      <c r="G160" s="255" t="s">
        <v>123</v>
      </c>
      <c r="H160" s="256">
        <v>7.2539999999999996</v>
      </c>
      <c r="I160" s="257"/>
      <c r="J160" s="258">
        <f>ROUND(I160*H160,2)</f>
        <v>0</v>
      </c>
      <c r="K160" s="259"/>
      <c r="L160" s="260"/>
      <c r="M160" s="261" t="s">
        <v>1</v>
      </c>
      <c r="N160" s="262" t="s">
        <v>44</v>
      </c>
      <c r="O160" s="90"/>
      <c r="P160" s="221">
        <f>O160*H160</f>
        <v>0</v>
      </c>
      <c r="Q160" s="221">
        <v>0.222</v>
      </c>
      <c r="R160" s="221">
        <f>Q160*H160</f>
        <v>1.6103879999999999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159</v>
      </c>
      <c r="AT160" s="223" t="s">
        <v>155</v>
      </c>
      <c r="AU160" s="223" t="s">
        <v>86</v>
      </c>
      <c r="AY160" s="16" t="s">
        <v>118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84</v>
      </c>
      <c r="BK160" s="224">
        <f>ROUND(I160*H160,2)</f>
        <v>0</v>
      </c>
      <c r="BL160" s="16" t="s">
        <v>124</v>
      </c>
      <c r="BM160" s="223" t="s">
        <v>220</v>
      </c>
    </row>
    <row r="161" s="2" customFormat="1">
      <c r="A161" s="37"/>
      <c r="B161" s="38"/>
      <c r="C161" s="39"/>
      <c r="D161" s="227" t="s">
        <v>138</v>
      </c>
      <c r="E161" s="39"/>
      <c r="F161" s="248" t="s">
        <v>221</v>
      </c>
      <c r="G161" s="39"/>
      <c r="H161" s="39"/>
      <c r="I161" s="249"/>
      <c r="J161" s="39"/>
      <c r="K161" s="39"/>
      <c r="L161" s="43"/>
      <c r="M161" s="250"/>
      <c r="N161" s="251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138</v>
      </c>
      <c r="AU161" s="16" t="s">
        <v>86</v>
      </c>
    </row>
    <row r="162" s="13" customFormat="1">
      <c r="A162" s="13"/>
      <c r="B162" s="225"/>
      <c r="C162" s="226"/>
      <c r="D162" s="227" t="s">
        <v>129</v>
      </c>
      <c r="E162" s="226"/>
      <c r="F162" s="229" t="s">
        <v>222</v>
      </c>
      <c r="G162" s="226"/>
      <c r="H162" s="230">
        <v>7.2539999999999996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129</v>
      </c>
      <c r="AU162" s="236" t="s">
        <v>86</v>
      </c>
      <c r="AV162" s="13" t="s">
        <v>86</v>
      </c>
      <c r="AW162" s="13" t="s">
        <v>4</v>
      </c>
      <c r="AX162" s="13" t="s">
        <v>84</v>
      </c>
      <c r="AY162" s="236" t="s">
        <v>118</v>
      </c>
    </row>
    <row r="163" s="2" customFormat="1" ht="33" customHeight="1">
      <c r="A163" s="37"/>
      <c r="B163" s="38"/>
      <c r="C163" s="211" t="s">
        <v>223</v>
      </c>
      <c r="D163" s="211" t="s">
        <v>120</v>
      </c>
      <c r="E163" s="212" t="s">
        <v>224</v>
      </c>
      <c r="F163" s="213" t="s">
        <v>225</v>
      </c>
      <c r="G163" s="214" t="s">
        <v>184</v>
      </c>
      <c r="H163" s="215">
        <v>95.5</v>
      </c>
      <c r="I163" s="216"/>
      <c r="J163" s="217">
        <f>ROUND(I163*H163,2)</f>
        <v>0</v>
      </c>
      <c r="K163" s="218"/>
      <c r="L163" s="43"/>
      <c r="M163" s="219" t="s">
        <v>1</v>
      </c>
      <c r="N163" s="220" t="s">
        <v>44</v>
      </c>
      <c r="O163" s="90"/>
      <c r="P163" s="221">
        <f>O163*H163</f>
        <v>0</v>
      </c>
      <c r="Q163" s="221">
        <v>0.15540000000000001</v>
      </c>
      <c r="R163" s="221">
        <f>Q163*H163</f>
        <v>14.840700000000002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124</v>
      </c>
      <c r="AT163" s="223" t="s">
        <v>120</v>
      </c>
      <c r="AU163" s="223" t="s">
        <v>86</v>
      </c>
      <c r="AY163" s="16" t="s">
        <v>118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84</v>
      </c>
      <c r="BK163" s="224">
        <f>ROUND(I163*H163,2)</f>
        <v>0</v>
      </c>
      <c r="BL163" s="16" t="s">
        <v>124</v>
      </c>
      <c r="BM163" s="223" t="s">
        <v>226</v>
      </c>
    </row>
    <row r="164" s="2" customFormat="1" ht="16.5" customHeight="1">
      <c r="A164" s="37"/>
      <c r="B164" s="38"/>
      <c r="C164" s="252" t="s">
        <v>7</v>
      </c>
      <c r="D164" s="252" t="s">
        <v>155</v>
      </c>
      <c r="E164" s="253" t="s">
        <v>227</v>
      </c>
      <c r="F164" s="254" t="s">
        <v>228</v>
      </c>
      <c r="G164" s="255" t="s">
        <v>184</v>
      </c>
      <c r="H164" s="256">
        <v>70</v>
      </c>
      <c r="I164" s="257"/>
      <c r="J164" s="258">
        <f>ROUND(I164*H164,2)</f>
        <v>0</v>
      </c>
      <c r="K164" s="259"/>
      <c r="L164" s="260"/>
      <c r="M164" s="261" t="s">
        <v>1</v>
      </c>
      <c r="N164" s="262" t="s">
        <v>44</v>
      </c>
      <c r="O164" s="90"/>
      <c r="P164" s="221">
        <f>O164*H164</f>
        <v>0</v>
      </c>
      <c r="Q164" s="221">
        <v>0.080000000000000002</v>
      </c>
      <c r="R164" s="221">
        <f>Q164*H164</f>
        <v>5.6000000000000005</v>
      </c>
      <c r="S164" s="221">
        <v>0</v>
      </c>
      <c r="T164" s="22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159</v>
      </c>
      <c r="AT164" s="223" t="s">
        <v>155</v>
      </c>
      <c r="AU164" s="223" t="s">
        <v>86</v>
      </c>
      <c r="AY164" s="16" t="s">
        <v>118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84</v>
      </c>
      <c r="BK164" s="224">
        <f>ROUND(I164*H164,2)</f>
        <v>0</v>
      </c>
      <c r="BL164" s="16" t="s">
        <v>124</v>
      </c>
      <c r="BM164" s="223" t="s">
        <v>229</v>
      </c>
    </row>
    <row r="165" s="2" customFormat="1" ht="21.75" customHeight="1">
      <c r="A165" s="37"/>
      <c r="B165" s="38"/>
      <c r="C165" s="252" t="s">
        <v>230</v>
      </c>
      <c r="D165" s="252" t="s">
        <v>155</v>
      </c>
      <c r="E165" s="253" t="s">
        <v>231</v>
      </c>
      <c r="F165" s="254" t="s">
        <v>232</v>
      </c>
      <c r="G165" s="255" t="s">
        <v>184</v>
      </c>
      <c r="H165" s="256">
        <v>1</v>
      </c>
      <c r="I165" s="257"/>
      <c r="J165" s="258">
        <f>ROUND(I165*H165,2)</f>
        <v>0</v>
      </c>
      <c r="K165" s="259"/>
      <c r="L165" s="260"/>
      <c r="M165" s="261" t="s">
        <v>1</v>
      </c>
      <c r="N165" s="262" t="s">
        <v>44</v>
      </c>
      <c r="O165" s="90"/>
      <c r="P165" s="221">
        <f>O165*H165</f>
        <v>0</v>
      </c>
      <c r="Q165" s="221">
        <v>0.091999999999999998</v>
      </c>
      <c r="R165" s="221">
        <f>Q165*H165</f>
        <v>0.091999999999999998</v>
      </c>
      <c r="S165" s="221">
        <v>0</v>
      </c>
      <c r="T165" s="22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3" t="s">
        <v>159</v>
      </c>
      <c r="AT165" s="223" t="s">
        <v>155</v>
      </c>
      <c r="AU165" s="223" t="s">
        <v>86</v>
      </c>
      <c r="AY165" s="16" t="s">
        <v>118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6" t="s">
        <v>84</v>
      </c>
      <c r="BK165" s="224">
        <f>ROUND(I165*H165,2)</f>
        <v>0</v>
      </c>
      <c r="BL165" s="16" t="s">
        <v>124</v>
      </c>
      <c r="BM165" s="223" t="s">
        <v>233</v>
      </c>
    </row>
    <row r="166" s="2" customFormat="1" ht="24.15" customHeight="1">
      <c r="A166" s="37"/>
      <c r="B166" s="38"/>
      <c r="C166" s="252" t="s">
        <v>234</v>
      </c>
      <c r="D166" s="252" t="s">
        <v>155</v>
      </c>
      <c r="E166" s="253" t="s">
        <v>235</v>
      </c>
      <c r="F166" s="254" t="s">
        <v>236</v>
      </c>
      <c r="G166" s="255" t="s">
        <v>184</v>
      </c>
      <c r="H166" s="256">
        <v>23</v>
      </c>
      <c r="I166" s="257"/>
      <c r="J166" s="258">
        <f>ROUND(I166*H166,2)</f>
        <v>0</v>
      </c>
      <c r="K166" s="259"/>
      <c r="L166" s="260"/>
      <c r="M166" s="261" t="s">
        <v>1</v>
      </c>
      <c r="N166" s="262" t="s">
        <v>44</v>
      </c>
      <c r="O166" s="90"/>
      <c r="P166" s="221">
        <f>O166*H166</f>
        <v>0</v>
      </c>
      <c r="Q166" s="221">
        <v>0.055</v>
      </c>
      <c r="R166" s="221">
        <f>Q166*H166</f>
        <v>1.2649999999999999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159</v>
      </c>
      <c r="AT166" s="223" t="s">
        <v>155</v>
      </c>
      <c r="AU166" s="223" t="s">
        <v>86</v>
      </c>
      <c r="AY166" s="16" t="s">
        <v>118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84</v>
      </c>
      <c r="BK166" s="224">
        <f>ROUND(I166*H166,2)</f>
        <v>0</v>
      </c>
      <c r="BL166" s="16" t="s">
        <v>124</v>
      </c>
      <c r="BM166" s="223" t="s">
        <v>237</v>
      </c>
    </row>
    <row r="167" s="2" customFormat="1" ht="24.15" customHeight="1">
      <c r="A167" s="37"/>
      <c r="B167" s="38"/>
      <c r="C167" s="252" t="s">
        <v>238</v>
      </c>
      <c r="D167" s="252" t="s">
        <v>155</v>
      </c>
      <c r="E167" s="253" t="s">
        <v>239</v>
      </c>
      <c r="F167" s="254" t="s">
        <v>240</v>
      </c>
      <c r="G167" s="255" t="s">
        <v>184</v>
      </c>
      <c r="H167" s="256">
        <v>2</v>
      </c>
      <c r="I167" s="257"/>
      <c r="J167" s="258">
        <f>ROUND(I167*H167,2)</f>
        <v>0</v>
      </c>
      <c r="K167" s="259"/>
      <c r="L167" s="260"/>
      <c r="M167" s="261" t="s">
        <v>1</v>
      </c>
      <c r="N167" s="262" t="s">
        <v>44</v>
      </c>
      <c r="O167" s="90"/>
      <c r="P167" s="221">
        <f>O167*H167</f>
        <v>0</v>
      </c>
      <c r="Q167" s="221">
        <v>0.065670000000000006</v>
      </c>
      <c r="R167" s="221">
        <f>Q167*H167</f>
        <v>0.13134000000000001</v>
      </c>
      <c r="S167" s="221">
        <v>0</v>
      </c>
      <c r="T167" s="22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159</v>
      </c>
      <c r="AT167" s="223" t="s">
        <v>155</v>
      </c>
      <c r="AU167" s="223" t="s">
        <v>86</v>
      </c>
      <c r="AY167" s="16" t="s">
        <v>118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84</v>
      </c>
      <c r="BK167" s="224">
        <f>ROUND(I167*H167,2)</f>
        <v>0</v>
      </c>
      <c r="BL167" s="16" t="s">
        <v>124</v>
      </c>
      <c r="BM167" s="223" t="s">
        <v>241</v>
      </c>
    </row>
    <row r="168" s="2" customFormat="1" ht="24.15" customHeight="1">
      <c r="A168" s="37"/>
      <c r="B168" s="38"/>
      <c r="C168" s="211" t="s">
        <v>242</v>
      </c>
      <c r="D168" s="211" t="s">
        <v>120</v>
      </c>
      <c r="E168" s="212" t="s">
        <v>243</v>
      </c>
      <c r="F168" s="213" t="s">
        <v>244</v>
      </c>
      <c r="G168" s="214" t="s">
        <v>136</v>
      </c>
      <c r="H168" s="215">
        <v>1.742</v>
      </c>
      <c r="I168" s="216"/>
      <c r="J168" s="217">
        <f>ROUND(I168*H168,2)</f>
        <v>0</v>
      </c>
      <c r="K168" s="218"/>
      <c r="L168" s="43"/>
      <c r="M168" s="219" t="s">
        <v>1</v>
      </c>
      <c r="N168" s="220" t="s">
        <v>44</v>
      </c>
      <c r="O168" s="90"/>
      <c r="P168" s="221">
        <f>O168*H168</f>
        <v>0</v>
      </c>
      <c r="Q168" s="221">
        <v>2.2563399999999998</v>
      </c>
      <c r="R168" s="221">
        <f>Q168*H168</f>
        <v>3.9305442799999994</v>
      </c>
      <c r="S168" s="221">
        <v>0</v>
      </c>
      <c r="T168" s="22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124</v>
      </c>
      <c r="AT168" s="223" t="s">
        <v>120</v>
      </c>
      <c r="AU168" s="223" t="s">
        <v>86</v>
      </c>
      <c r="AY168" s="16" t="s">
        <v>118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84</v>
      </c>
      <c r="BK168" s="224">
        <f>ROUND(I168*H168,2)</f>
        <v>0</v>
      </c>
      <c r="BL168" s="16" t="s">
        <v>124</v>
      </c>
      <c r="BM168" s="223" t="s">
        <v>245</v>
      </c>
    </row>
    <row r="169" s="2" customFormat="1" ht="16.5" customHeight="1">
      <c r="A169" s="37"/>
      <c r="B169" s="38"/>
      <c r="C169" s="211" t="s">
        <v>246</v>
      </c>
      <c r="D169" s="211" t="s">
        <v>120</v>
      </c>
      <c r="E169" s="212" t="s">
        <v>247</v>
      </c>
      <c r="F169" s="213" t="s">
        <v>248</v>
      </c>
      <c r="G169" s="214" t="s">
        <v>184</v>
      </c>
      <c r="H169" s="215">
        <v>101.09999999999999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44</v>
      </c>
      <c r="O169" s="90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124</v>
      </c>
      <c r="AT169" s="223" t="s">
        <v>120</v>
      </c>
      <c r="AU169" s="223" t="s">
        <v>86</v>
      </c>
      <c r="AY169" s="16" t="s">
        <v>118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84</v>
      </c>
      <c r="BK169" s="224">
        <f>ROUND(I169*H169,2)</f>
        <v>0</v>
      </c>
      <c r="BL169" s="16" t="s">
        <v>124</v>
      </c>
      <c r="BM169" s="223" t="s">
        <v>249</v>
      </c>
    </row>
    <row r="170" s="12" customFormat="1" ht="22.8" customHeight="1">
      <c r="A170" s="12"/>
      <c r="B170" s="195"/>
      <c r="C170" s="196"/>
      <c r="D170" s="197" t="s">
        <v>78</v>
      </c>
      <c r="E170" s="209" t="s">
        <v>250</v>
      </c>
      <c r="F170" s="209" t="s">
        <v>251</v>
      </c>
      <c r="G170" s="196"/>
      <c r="H170" s="196"/>
      <c r="I170" s="199"/>
      <c r="J170" s="210">
        <f>BK170</f>
        <v>0</v>
      </c>
      <c r="K170" s="196"/>
      <c r="L170" s="201"/>
      <c r="M170" s="202"/>
      <c r="N170" s="203"/>
      <c r="O170" s="203"/>
      <c r="P170" s="204">
        <f>SUM(P171:P185)</f>
        <v>0</v>
      </c>
      <c r="Q170" s="203"/>
      <c r="R170" s="204">
        <f>SUM(R171:R185)</f>
        <v>0.0049280000000000001</v>
      </c>
      <c r="S170" s="203"/>
      <c r="T170" s="205">
        <f>SUM(T171:T185)</f>
        <v>13.981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6" t="s">
        <v>84</v>
      </c>
      <c r="AT170" s="207" t="s">
        <v>78</v>
      </c>
      <c r="AU170" s="207" t="s">
        <v>84</v>
      </c>
      <c r="AY170" s="206" t="s">
        <v>118</v>
      </c>
      <c r="BK170" s="208">
        <f>SUM(BK171:BK185)</f>
        <v>0</v>
      </c>
    </row>
    <row r="171" s="2" customFormat="1" ht="16.5" customHeight="1">
      <c r="A171" s="37"/>
      <c r="B171" s="38"/>
      <c r="C171" s="211" t="s">
        <v>252</v>
      </c>
      <c r="D171" s="211" t="s">
        <v>120</v>
      </c>
      <c r="E171" s="212" t="s">
        <v>253</v>
      </c>
      <c r="F171" s="213" t="s">
        <v>254</v>
      </c>
      <c r="G171" s="214" t="s">
        <v>184</v>
      </c>
      <c r="H171" s="215">
        <v>68.200000000000003</v>
      </c>
      <c r="I171" s="216"/>
      <c r="J171" s="217">
        <f>ROUND(I171*H171,2)</f>
        <v>0</v>
      </c>
      <c r="K171" s="218"/>
      <c r="L171" s="43"/>
      <c r="M171" s="219" t="s">
        <v>1</v>
      </c>
      <c r="N171" s="220" t="s">
        <v>44</v>
      </c>
      <c r="O171" s="90"/>
      <c r="P171" s="221">
        <f>O171*H171</f>
        <v>0</v>
      </c>
      <c r="Q171" s="221">
        <v>0</v>
      </c>
      <c r="R171" s="221">
        <f>Q171*H171</f>
        <v>0</v>
      </c>
      <c r="S171" s="221">
        <v>0.20499999999999999</v>
      </c>
      <c r="T171" s="222">
        <f>S171*H171</f>
        <v>13.981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124</v>
      </c>
      <c r="AT171" s="223" t="s">
        <v>120</v>
      </c>
      <c r="AU171" s="223" t="s">
        <v>86</v>
      </c>
      <c r="AY171" s="16" t="s">
        <v>118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84</v>
      </c>
      <c r="BK171" s="224">
        <f>ROUND(I171*H171,2)</f>
        <v>0</v>
      </c>
      <c r="BL171" s="16" t="s">
        <v>124</v>
      </c>
      <c r="BM171" s="223" t="s">
        <v>255</v>
      </c>
    </row>
    <row r="172" s="13" customFormat="1">
      <c r="A172" s="13"/>
      <c r="B172" s="225"/>
      <c r="C172" s="226"/>
      <c r="D172" s="227" t="s">
        <v>129</v>
      </c>
      <c r="E172" s="228" t="s">
        <v>1</v>
      </c>
      <c r="F172" s="229" t="s">
        <v>256</v>
      </c>
      <c r="G172" s="226"/>
      <c r="H172" s="230">
        <v>26.199999999999999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129</v>
      </c>
      <c r="AU172" s="236" t="s">
        <v>86</v>
      </c>
      <c r="AV172" s="13" t="s">
        <v>86</v>
      </c>
      <c r="AW172" s="13" t="s">
        <v>34</v>
      </c>
      <c r="AX172" s="13" t="s">
        <v>79</v>
      </c>
      <c r="AY172" s="236" t="s">
        <v>118</v>
      </c>
    </row>
    <row r="173" s="13" customFormat="1">
      <c r="A173" s="13"/>
      <c r="B173" s="225"/>
      <c r="C173" s="226"/>
      <c r="D173" s="227" t="s">
        <v>129</v>
      </c>
      <c r="E173" s="228" t="s">
        <v>1</v>
      </c>
      <c r="F173" s="229" t="s">
        <v>257</v>
      </c>
      <c r="G173" s="226"/>
      <c r="H173" s="230">
        <v>42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129</v>
      </c>
      <c r="AU173" s="236" t="s">
        <v>86</v>
      </c>
      <c r="AV173" s="13" t="s">
        <v>86</v>
      </c>
      <c r="AW173" s="13" t="s">
        <v>34</v>
      </c>
      <c r="AX173" s="13" t="s">
        <v>79</v>
      </c>
      <c r="AY173" s="236" t="s">
        <v>118</v>
      </c>
    </row>
    <row r="174" s="14" customFormat="1">
      <c r="A174" s="14"/>
      <c r="B174" s="237"/>
      <c r="C174" s="238"/>
      <c r="D174" s="227" t="s">
        <v>129</v>
      </c>
      <c r="E174" s="239" t="s">
        <v>1</v>
      </c>
      <c r="F174" s="240" t="s">
        <v>132</v>
      </c>
      <c r="G174" s="238"/>
      <c r="H174" s="241">
        <v>68.200000000000003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129</v>
      </c>
      <c r="AU174" s="247" t="s">
        <v>86</v>
      </c>
      <c r="AV174" s="14" t="s">
        <v>124</v>
      </c>
      <c r="AW174" s="14" t="s">
        <v>34</v>
      </c>
      <c r="AX174" s="14" t="s">
        <v>84</v>
      </c>
      <c r="AY174" s="247" t="s">
        <v>118</v>
      </c>
    </row>
    <row r="175" s="2" customFormat="1" ht="24.15" customHeight="1">
      <c r="A175" s="37"/>
      <c r="B175" s="38"/>
      <c r="C175" s="211" t="s">
        <v>258</v>
      </c>
      <c r="D175" s="211" t="s">
        <v>120</v>
      </c>
      <c r="E175" s="212" t="s">
        <v>259</v>
      </c>
      <c r="F175" s="213" t="s">
        <v>260</v>
      </c>
      <c r="G175" s="214" t="s">
        <v>184</v>
      </c>
      <c r="H175" s="215">
        <v>17.600000000000001</v>
      </c>
      <c r="I175" s="216"/>
      <c r="J175" s="217">
        <f>ROUND(I175*H175,2)</f>
        <v>0</v>
      </c>
      <c r="K175" s="218"/>
      <c r="L175" s="43"/>
      <c r="M175" s="219" t="s">
        <v>1</v>
      </c>
      <c r="N175" s="220" t="s">
        <v>44</v>
      </c>
      <c r="O175" s="90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3" t="s">
        <v>201</v>
      </c>
      <c r="AT175" s="223" t="s">
        <v>120</v>
      </c>
      <c r="AU175" s="223" t="s">
        <v>86</v>
      </c>
      <c r="AY175" s="16" t="s">
        <v>118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6" t="s">
        <v>84</v>
      </c>
      <c r="BK175" s="224">
        <f>ROUND(I175*H175,2)</f>
        <v>0</v>
      </c>
      <c r="BL175" s="16" t="s">
        <v>201</v>
      </c>
      <c r="BM175" s="223" t="s">
        <v>261</v>
      </c>
    </row>
    <row r="176" s="2" customFormat="1" ht="24.15" customHeight="1">
      <c r="A176" s="37"/>
      <c r="B176" s="38"/>
      <c r="C176" s="211" t="s">
        <v>262</v>
      </c>
      <c r="D176" s="211" t="s">
        <v>120</v>
      </c>
      <c r="E176" s="212" t="s">
        <v>263</v>
      </c>
      <c r="F176" s="213" t="s">
        <v>264</v>
      </c>
      <c r="G176" s="214" t="s">
        <v>184</v>
      </c>
      <c r="H176" s="215">
        <v>17.600000000000001</v>
      </c>
      <c r="I176" s="216"/>
      <c r="J176" s="217">
        <f>ROUND(I176*H176,2)</f>
        <v>0</v>
      </c>
      <c r="K176" s="218"/>
      <c r="L176" s="43"/>
      <c r="M176" s="219" t="s">
        <v>1</v>
      </c>
      <c r="N176" s="220" t="s">
        <v>44</v>
      </c>
      <c r="O176" s="90"/>
      <c r="P176" s="221">
        <f>O176*H176</f>
        <v>0</v>
      </c>
      <c r="Q176" s="221">
        <v>0.00027999999999999998</v>
      </c>
      <c r="R176" s="221">
        <f>Q176*H176</f>
        <v>0.0049280000000000001</v>
      </c>
      <c r="S176" s="221">
        <v>0</v>
      </c>
      <c r="T176" s="22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124</v>
      </c>
      <c r="AT176" s="223" t="s">
        <v>120</v>
      </c>
      <c r="AU176" s="223" t="s">
        <v>86</v>
      </c>
      <c r="AY176" s="16" t="s">
        <v>118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84</v>
      </c>
      <c r="BK176" s="224">
        <f>ROUND(I176*H176,2)</f>
        <v>0</v>
      </c>
      <c r="BL176" s="16" t="s">
        <v>124</v>
      </c>
      <c r="BM176" s="223" t="s">
        <v>265</v>
      </c>
    </row>
    <row r="177" s="2" customFormat="1" ht="21.75" customHeight="1">
      <c r="A177" s="37"/>
      <c r="B177" s="38"/>
      <c r="C177" s="211" t="s">
        <v>266</v>
      </c>
      <c r="D177" s="211" t="s">
        <v>120</v>
      </c>
      <c r="E177" s="212" t="s">
        <v>267</v>
      </c>
      <c r="F177" s="213" t="s">
        <v>268</v>
      </c>
      <c r="G177" s="214" t="s">
        <v>158</v>
      </c>
      <c r="H177" s="215">
        <v>132.21299999999999</v>
      </c>
      <c r="I177" s="216"/>
      <c r="J177" s="217">
        <f>ROUND(I177*H177,2)</f>
        <v>0</v>
      </c>
      <c r="K177" s="218"/>
      <c r="L177" s="43"/>
      <c r="M177" s="219" t="s">
        <v>1</v>
      </c>
      <c r="N177" s="220" t="s">
        <v>44</v>
      </c>
      <c r="O177" s="90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3" t="s">
        <v>124</v>
      </c>
      <c r="AT177" s="223" t="s">
        <v>120</v>
      </c>
      <c r="AU177" s="223" t="s">
        <v>86</v>
      </c>
      <c r="AY177" s="16" t="s">
        <v>118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6" t="s">
        <v>84</v>
      </c>
      <c r="BK177" s="224">
        <f>ROUND(I177*H177,2)</f>
        <v>0</v>
      </c>
      <c r="BL177" s="16" t="s">
        <v>124</v>
      </c>
      <c r="BM177" s="223" t="s">
        <v>269</v>
      </c>
    </row>
    <row r="178" s="2" customFormat="1" ht="24.15" customHeight="1">
      <c r="A178" s="37"/>
      <c r="B178" s="38"/>
      <c r="C178" s="211" t="s">
        <v>270</v>
      </c>
      <c r="D178" s="211" t="s">
        <v>120</v>
      </c>
      <c r="E178" s="212" t="s">
        <v>271</v>
      </c>
      <c r="F178" s="213" t="s">
        <v>272</v>
      </c>
      <c r="G178" s="214" t="s">
        <v>158</v>
      </c>
      <c r="H178" s="215">
        <v>396.63900000000001</v>
      </c>
      <c r="I178" s="216"/>
      <c r="J178" s="217">
        <f>ROUND(I178*H178,2)</f>
        <v>0</v>
      </c>
      <c r="K178" s="218"/>
      <c r="L178" s="43"/>
      <c r="M178" s="219" t="s">
        <v>1</v>
      </c>
      <c r="N178" s="220" t="s">
        <v>44</v>
      </c>
      <c r="O178" s="90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124</v>
      </c>
      <c r="AT178" s="223" t="s">
        <v>120</v>
      </c>
      <c r="AU178" s="223" t="s">
        <v>86</v>
      </c>
      <c r="AY178" s="16" t="s">
        <v>118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84</v>
      </c>
      <c r="BK178" s="224">
        <f>ROUND(I178*H178,2)</f>
        <v>0</v>
      </c>
      <c r="BL178" s="16" t="s">
        <v>124</v>
      </c>
      <c r="BM178" s="223" t="s">
        <v>273</v>
      </c>
    </row>
    <row r="179" s="13" customFormat="1">
      <c r="A179" s="13"/>
      <c r="B179" s="225"/>
      <c r="C179" s="226"/>
      <c r="D179" s="227" t="s">
        <v>129</v>
      </c>
      <c r="E179" s="226"/>
      <c r="F179" s="229" t="s">
        <v>274</v>
      </c>
      <c r="G179" s="226"/>
      <c r="H179" s="230">
        <v>396.63900000000001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129</v>
      </c>
      <c r="AU179" s="236" t="s">
        <v>86</v>
      </c>
      <c r="AV179" s="13" t="s">
        <v>86</v>
      </c>
      <c r="AW179" s="13" t="s">
        <v>4</v>
      </c>
      <c r="AX179" s="13" t="s">
        <v>84</v>
      </c>
      <c r="AY179" s="236" t="s">
        <v>118</v>
      </c>
    </row>
    <row r="180" s="2" customFormat="1" ht="37.8" customHeight="1">
      <c r="A180" s="37"/>
      <c r="B180" s="38"/>
      <c r="C180" s="211" t="s">
        <v>275</v>
      </c>
      <c r="D180" s="211" t="s">
        <v>120</v>
      </c>
      <c r="E180" s="212" t="s">
        <v>276</v>
      </c>
      <c r="F180" s="213" t="s">
        <v>277</v>
      </c>
      <c r="G180" s="214" t="s">
        <v>158</v>
      </c>
      <c r="H180" s="215">
        <v>13.981</v>
      </c>
      <c r="I180" s="216"/>
      <c r="J180" s="217">
        <f>ROUND(I180*H180,2)</f>
        <v>0</v>
      </c>
      <c r="K180" s="218"/>
      <c r="L180" s="43"/>
      <c r="M180" s="219" t="s">
        <v>1</v>
      </c>
      <c r="N180" s="220" t="s">
        <v>44</v>
      </c>
      <c r="O180" s="90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3" t="s">
        <v>124</v>
      </c>
      <c r="AT180" s="223" t="s">
        <v>120</v>
      </c>
      <c r="AU180" s="223" t="s">
        <v>86</v>
      </c>
      <c r="AY180" s="16" t="s">
        <v>118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6" t="s">
        <v>84</v>
      </c>
      <c r="BK180" s="224">
        <f>ROUND(I180*H180,2)</f>
        <v>0</v>
      </c>
      <c r="BL180" s="16" t="s">
        <v>124</v>
      </c>
      <c r="BM180" s="223" t="s">
        <v>278</v>
      </c>
    </row>
    <row r="181" s="2" customFormat="1" ht="44.25" customHeight="1">
      <c r="A181" s="37"/>
      <c r="B181" s="38"/>
      <c r="C181" s="211" t="s">
        <v>279</v>
      </c>
      <c r="D181" s="211" t="s">
        <v>120</v>
      </c>
      <c r="E181" s="212" t="s">
        <v>280</v>
      </c>
      <c r="F181" s="213" t="s">
        <v>281</v>
      </c>
      <c r="G181" s="214" t="s">
        <v>158</v>
      </c>
      <c r="H181" s="215">
        <v>8.7289999999999992</v>
      </c>
      <c r="I181" s="216"/>
      <c r="J181" s="217">
        <f>ROUND(I181*H181,2)</f>
        <v>0</v>
      </c>
      <c r="K181" s="218"/>
      <c r="L181" s="43"/>
      <c r="M181" s="219" t="s">
        <v>1</v>
      </c>
      <c r="N181" s="220" t="s">
        <v>44</v>
      </c>
      <c r="O181" s="90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124</v>
      </c>
      <c r="AT181" s="223" t="s">
        <v>120</v>
      </c>
      <c r="AU181" s="223" t="s">
        <v>86</v>
      </c>
      <c r="AY181" s="16" t="s">
        <v>118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84</v>
      </c>
      <c r="BK181" s="224">
        <f>ROUND(I181*H181,2)</f>
        <v>0</v>
      </c>
      <c r="BL181" s="16" t="s">
        <v>124</v>
      </c>
      <c r="BM181" s="223" t="s">
        <v>282</v>
      </c>
    </row>
    <row r="182" s="13" customFormat="1">
      <c r="A182" s="13"/>
      <c r="B182" s="225"/>
      <c r="C182" s="226"/>
      <c r="D182" s="227" t="s">
        <v>129</v>
      </c>
      <c r="E182" s="228" t="s">
        <v>1</v>
      </c>
      <c r="F182" s="229" t="s">
        <v>283</v>
      </c>
      <c r="G182" s="226"/>
      <c r="H182" s="230">
        <v>8.7289999999999992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129</v>
      </c>
      <c r="AU182" s="236" t="s">
        <v>86</v>
      </c>
      <c r="AV182" s="13" t="s">
        <v>86</v>
      </c>
      <c r="AW182" s="13" t="s">
        <v>34</v>
      </c>
      <c r="AX182" s="13" t="s">
        <v>84</v>
      </c>
      <c r="AY182" s="236" t="s">
        <v>118</v>
      </c>
    </row>
    <row r="183" s="2" customFormat="1" ht="44.25" customHeight="1">
      <c r="A183" s="37"/>
      <c r="B183" s="38"/>
      <c r="C183" s="211" t="s">
        <v>284</v>
      </c>
      <c r="D183" s="211" t="s">
        <v>120</v>
      </c>
      <c r="E183" s="212" t="s">
        <v>285</v>
      </c>
      <c r="F183" s="213" t="s">
        <v>286</v>
      </c>
      <c r="G183" s="214" t="s">
        <v>158</v>
      </c>
      <c r="H183" s="215">
        <v>123.484</v>
      </c>
      <c r="I183" s="216"/>
      <c r="J183" s="217">
        <f>ROUND(I183*H183,2)</f>
        <v>0</v>
      </c>
      <c r="K183" s="218"/>
      <c r="L183" s="43"/>
      <c r="M183" s="219" t="s">
        <v>1</v>
      </c>
      <c r="N183" s="220" t="s">
        <v>44</v>
      </c>
      <c r="O183" s="90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124</v>
      </c>
      <c r="AT183" s="223" t="s">
        <v>120</v>
      </c>
      <c r="AU183" s="223" t="s">
        <v>86</v>
      </c>
      <c r="AY183" s="16" t="s">
        <v>118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84</v>
      </c>
      <c r="BK183" s="224">
        <f>ROUND(I183*H183,2)</f>
        <v>0</v>
      </c>
      <c r="BL183" s="16" t="s">
        <v>124</v>
      </c>
      <c r="BM183" s="223" t="s">
        <v>287</v>
      </c>
    </row>
    <row r="184" s="13" customFormat="1">
      <c r="A184" s="13"/>
      <c r="B184" s="225"/>
      <c r="C184" s="226"/>
      <c r="D184" s="227" t="s">
        <v>129</v>
      </c>
      <c r="E184" s="228" t="s">
        <v>1</v>
      </c>
      <c r="F184" s="229" t="s">
        <v>288</v>
      </c>
      <c r="G184" s="226"/>
      <c r="H184" s="230">
        <v>123.484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129</v>
      </c>
      <c r="AU184" s="236" t="s">
        <v>86</v>
      </c>
      <c r="AV184" s="13" t="s">
        <v>86</v>
      </c>
      <c r="AW184" s="13" t="s">
        <v>34</v>
      </c>
      <c r="AX184" s="13" t="s">
        <v>84</v>
      </c>
      <c r="AY184" s="236" t="s">
        <v>118</v>
      </c>
    </row>
    <row r="185" s="2" customFormat="1" ht="21.75" customHeight="1">
      <c r="A185" s="37"/>
      <c r="B185" s="38"/>
      <c r="C185" s="211" t="s">
        <v>289</v>
      </c>
      <c r="D185" s="211" t="s">
        <v>120</v>
      </c>
      <c r="E185" s="212" t="s">
        <v>290</v>
      </c>
      <c r="F185" s="213" t="s">
        <v>291</v>
      </c>
      <c r="G185" s="214" t="s">
        <v>204</v>
      </c>
      <c r="H185" s="215">
        <v>1</v>
      </c>
      <c r="I185" s="216"/>
      <c r="J185" s="217">
        <f>ROUND(I185*H185,2)</f>
        <v>0</v>
      </c>
      <c r="K185" s="218"/>
      <c r="L185" s="43"/>
      <c r="M185" s="219" t="s">
        <v>1</v>
      </c>
      <c r="N185" s="220" t="s">
        <v>44</v>
      </c>
      <c r="O185" s="90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124</v>
      </c>
      <c r="AT185" s="223" t="s">
        <v>120</v>
      </c>
      <c r="AU185" s="223" t="s">
        <v>86</v>
      </c>
      <c r="AY185" s="16" t="s">
        <v>118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84</v>
      </c>
      <c r="BK185" s="224">
        <f>ROUND(I185*H185,2)</f>
        <v>0</v>
      </c>
      <c r="BL185" s="16" t="s">
        <v>124</v>
      </c>
      <c r="BM185" s="223" t="s">
        <v>292</v>
      </c>
    </row>
    <row r="186" s="12" customFormat="1" ht="22.8" customHeight="1">
      <c r="A186" s="12"/>
      <c r="B186" s="195"/>
      <c r="C186" s="196"/>
      <c r="D186" s="197" t="s">
        <v>78</v>
      </c>
      <c r="E186" s="209" t="s">
        <v>293</v>
      </c>
      <c r="F186" s="209" t="s">
        <v>294</v>
      </c>
      <c r="G186" s="196"/>
      <c r="H186" s="196"/>
      <c r="I186" s="199"/>
      <c r="J186" s="210">
        <f>BK186</f>
        <v>0</v>
      </c>
      <c r="K186" s="196"/>
      <c r="L186" s="201"/>
      <c r="M186" s="202"/>
      <c r="N186" s="203"/>
      <c r="O186" s="203"/>
      <c r="P186" s="204">
        <f>SUM(P187:P188)</f>
        <v>0</v>
      </c>
      <c r="Q186" s="203"/>
      <c r="R186" s="204">
        <f>SUM(R187:R188)</f>
        <v>0</v>
      </c>
      <c r="S186" s="203"/>
      <c r="T186" s="205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6" t="s">
        <v>84</v>
      </c>
      <c r="AT186" s="207" t="s">
        <v>78</v>
      </c>
      <c r="AU186" s="207" t="s">
        <v>84</v>
      </c>
      <c r="AY186" s="206" t="s">
        <v>118</v>
      </c>
      <c r="BK186" s="208">
        <f>SUM(BK187:BK188)</f>
        <v>0</v>
      </c>
    </row>
    <row r="187" s="2" customFormat="1" ht="37.8" customHeight="1">
      <c r="A187" s="37"/>
      <c r="B187" s="38"/>
      <c r="C187" s="211" t="s">
        <v>295</v>
      </c>
      <c r="D187" s="211" t="s">
        <v>120</v>
      </c>
      <c r="E187" s="212" t="s">
        <v>296</v>
      </c>
      <c r="F187" s="213" t="s">
        <v>297</v>
      </c>
      <c r="G187" s="214" t="s">
        <v>298</v>
      </c>
      <c r="H187" s="215">
        <v>1</v>
      </c>
      <c r="I187" s="216"/>
      <c r="J187" s="217">
        <f>ROUND(I187*H187,2)</f>
        <v>0</v>
      </c>
      <c r="K187" s="218"/>
      <c r="L187" s="43"/>
      <c r="M187" s="219" t="s">
        <v>1</v>
      </c>
      <c r="N187" s="220" t="s">
        <v>44</v>
      </c>
      <c r="O187" s="90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3" t="s">
        <v>124</v>
      </c>
      <c r="AT187" s="223" t="s">
        <v>120</v>
      </c>
      <c r="AU187" s="223" t="s">
        <v>86</v>
      </c>
      <c r="AY187" s="16" t="s">
        <v>118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6" t="s">
        <v>84</v>
      </c>
      <c r="BK187" s="224">
        <f>ROUND(I187*H187,2)</f>
        <v>0</v>
      </c>
      <c r="BL187" s="16" t="s">
        <v>124</v>
      </c>
      <c r="BM187" s="223" t="s">
        <v>299</v>
      </c>
    </row>
    <row r="188" s="2" customFormat="1" ht="16.5" customHeight="1">
      <c r="A188" s="37"/>
      <c r="B188" s="38"/>
      <c r="C188" s="211" t="s">
        <v>300</v>
      </c>
      <c r="D188" s="211" t="s">
        <v>120</v>
      </c>
      <c r="E188" s="212" t="s">
        <v>301</v>
      </c>
      <c r="F188" s="213" t="s">
        <v>302</v>
      </c>
      <c r="G188" s="214" t="s">
        <v>298</v>
      </c>
      <c r="H188" s="215">
        <v>1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44</v>
      </c>
      <c r="O188" s="90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303</v>
      </c>
      <c r="AT188" s="223" t="s">
        <v>120</v>
      </c>
      <c r="AU188" s="223" t="s">
        <v>86</v>
      </c>
      <c r="AY188" s="16" t="s">
        <v>118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84</v>
      </c>
      <c r="BK188" s="224">
        <f>ROUND(I188*H188,2)</f>
        <v>0</v>
      </c>
      <c r="BL188" s="16" t="s">
        <v>303</v>
      </c>
      <c r="BM188" s="223" t="s">
        <v>304</v>
      </c>
    </row>
    <row r="189" s="12" customFormat="1" ht="25.92" customHeight="1">
      <c r="A189" s="12"/>
      <c r="B189" s="195"/>
      <c r="C189" s="196"/>
      <c r="D189" s="197" t="s">
        <v>78</v>
      </c>
      <c r="E189" s="198" t="s">
        <v>305</v>
      </c>
      <c r="F189" s="198" t="s">
        <v>306</v>
      </c>
      <c r="G189" s="196"/>
      <c r="H189" s="196"/>
      <c r="I189" s="199"/>
      <c r="J189" s="200">
        <f>BK189</f>
        <v>0</v>
      </c>
      <c r="K189" s="196"/>
      <c r="L189" s="201"/>
      <c r="M189" s="202"/>
      <c r="N189" s="203"/>
      <c r="O189" s="203"/>
      <c r="P189" s="204">
        <f>P190</f>
        <v>0</v>
      </c>
      <c r="Q189" s="203"/>
      <c r="R189" s="204">
        <f>R190</f>
        <v>0</v>
      </c>
      <c r="S189" s="203"/>
      <c r="T189" s="205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6" t="s">
        <v>144</v>
      </c>
      <c r="AT189" s="207" t="s">
        <v>78</v>
      </c>
      <c r="AU189" s="207" t="s">
        <v>79</v>
      </c>
      <c r="AY189" s="206" t="s">
        <v>118</v>
      </c>
      <c r="BK189" s="208">
        <f>BK190</f>
        <v>0</v>
      </c>
    </row>
    <row r="190" s="12" customFormat="1" ht="22.8" customHeight="1">
      <c r="A190" s="12"/>
      <c r="B190" s="195"/>
      <c r="C190" s="196"/>
      <c r="D190" s="197" t="s">
        <v>78</v>
      </c>
      <c r="E190" s="209" t="s">
        <v>307</v>
      </c>
      <c r="F190" s="209" t="s">
        <v>308</v>
      </c>
      <c r="G190" s="196"/>
      <c r="H190" s="196"/>
      <c r="I190" s="199"/>
      <c r="J190" s="210">
        <f>BK190</f>
        <v>0</v>
      </c>
      <c r="K190" s="196"/>
      <c r="L190" s="201"/>
      <c r="M190" s="202"/>
      <c r="N190" s="203"/>
      <c r="O190" s="203"/>
      <c r="P190" s="204">
        <f>P191</f>
        <v>0</v>
      </c>
      <c r="Q190" s="203"/>
      <c r="R190" s="204">
        <f>R191</f>
        <v>0</v>
      </c>
      <c r="S190" s="203"/>
      <c r="T190" s="205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6" t="s">
        <v>144</v>
      </c>
      <c r="AT190" s="207" t="s">
        <v>78</v>
      </c>
      <c r="AU190" s="207" t="s">
        <v>84</v>
      </c>
      <c r="AY190" s="206" t="s">
        <v>118</v>
      </c>
      <c r="BK190" s="208">
        <f>BK191</f>
        <v>0</v>
      </c>
    </row>
    <row r="191" s="2" customFormat="1" ht="16.5" customHeight="1">
      <c r="A191" s="37"/>
      <c r="B191" s="38"/>
      <c r="C191" s="211" t="s">
        <v>309</v>
      </c>
      <c r="D191" s="211" t="s">
        <v>120</v>
      </c>
      <c r="E191" s="212" t="s">
        <v>310</v>
      </c>
      <c r="F191" s="213" t="s">
        <v>311</v>
      </c>
      <c r="G191" s="214" t="s">
        <v>123</v>
      </c>
      <c r="H191" s="215">
        <v>1019.48</v>
      </c>
      <c r="I191" s="216"/>
      <c r="J191" s="217">
        <f>ROUND(I191*H191,2)</f>
        <v>0</v>
      </c>
      <c r="K191" s="218"/>
      <c r="L191" s="43"/>
      <c r="M191" s="263" t="s">
        <v>1</v>
      </c>
      <c r="N191" s="264" t="s">
        <v>44</v>
      </c>
      <c r="O191" s="265"/>
      <c r="P191" s="266">
        <f>O191*H191</f>
        <v>0</v>
      </c>
      <c r="Q191" s="266">
        <v>0</v>
      </c>
      <c r="R191" s="266">
        <f>Q191*H191</f>
        <v>0</v>
      </c>
      <c r="S191" s="266">
        <v>0</v>
      </c>
      <c r="T191" s="26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303</v>
      </c>
      <c r="AT191" s="223" t="s">
        <v>120</v>
      </c>
      <c r="AU191" s="223" t="s">
        <v>86</v>
      </c>
      <c r="AY191" s="16" t="s">
        <v>118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84</v>
      </c>
      <c r="BK191" s="224">
        <f>ROUND(I191*H191,2)</f>
        <v>0</v>
      </c>
      <c r="BL191" s="16" t="s">
        <v>303</v>
      </c>
      <c r="BM191" s="223" t="s">
        <v>312</v>
      </c>
    </row>
    <row r="192" s="2" customFormat="1" ht="6.96" customHeight="1">
      <c r="A192" s="37"/>
      <c r="B192" s="65"/>
      <c r="C192" s="66"/>
      <c r="D192" s="66"/>
      <c r="E192" s="66"/>
      <c r="F192" s="66"/>
      <c r="G192" s="66"/>
      <c r="H192" s="66"/>
      <c r="I192" s="66"/>
      <c r="J192" s="66"/>
      <c r="K192" s="66"/>
      <c r="L192" s="43"/>
      <c r="M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</row>
  </sheetData>
  <sheetProtection sheet="1" autoFilter="0" formatColumns="0" formatRows="0" objects="1" scenarios="1" spinCount="100000" saltValue="waIyMjHWGZxMIjM4i++JsM2kuvExXXD08kDF7EZwQE8HpEoFBPz8A5UtKv0cHr9Whnl+TLnv4h8kR2acy7J05g==" hashValue="zF4cszSgWFjtLkFz/jpPP3qEPuqUzvyFdD29q6cZiAsJbxQZiaJdY7vqveFJ/8PM1+OOWkjX9UsSceieZEKQaw==" algorithmName="SHA-512" password="CC35"/>
  <autoFilter ref="C121:K191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NONAME\Petr</dc:creator>
  <cp:lastModifiedBy>NONAME\Petr</cp:lastModifiedBy>
  <dcterms:created xsi:type="dcterms:W3CDTF">2025-08-28T05:05:27Z</dcterms:created>
  <dcterms:modified xsi:type="dcterms:W3CDTF">2025-08-28T05:05:29Z</dcterms:modified>
</cp:coreProperties>
</file>