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zuzanamaturkanicova/Desktop/Kostolná/2025/VO Revitalizácia centra/rozpočty/"/>
    </mc:Choice>
  </mc:AlternateContent>
  <xr:revisionPtr revIDLastSave="0" documentId="13_ncr:1_{78338C2A-CAC7-9248-ADE4-D548EFAA0B07}" xr6:coauthVersionLast="36" xr6:coauthVersionMax="36" xr10:uidLastSave="{00000000-0000-0000-0000-000000000000}"/>
  <bookViews>
    <workbookView xWindow="-800" yWindow="500" windowWidth="20060" windowHeight="16300" firstSheet="5" activeTab="9" xr2:uid="{00000000-000D-0000-FFFF-FFFF00000000}"/>
  </bookViews>
  <sheets>
    <sheet name="Rekapitulácia stavby" sheetId="1" r:id="rId1"/>
    <sheet name="SO03 - Multifunkčný príst..." sheetId="2" r:id="rId2"/>
    <sheet name="SO04 - Altánky" sheetId="3" r:id="rId3"/>
    <sheet name="SO06 - Studňa pre úžitkov..." sheetId="4" r:id="rId4"/>
    <sheet name="SO07 - Zavlažovanie" sheetId="5" r:id="rId5"/>
    <sheet name="SO10 - Verejné osvetlenie" sheetId="6" r:id="rId6"/>
    <sheet name="SO11 - Sadovnícke úpravy" sheetId="7" r:id="rId7"/>
    <sheet name="SO12 - Spevnené plochy" sheetId="8" r:id="rId8"/>
    <sheet name="SO13 - Herné prvky" sheetId="9" r:id="rId9"/>
    <sheet name="SO14 - Mobiliár" sheetId="10" r:id="rId10"/>
    <sheet name="SO15 - Oplotenie" sheetId="11" r:id="rId11"/>
  </sheets>
  <definedNames>
    <definedName name="_xlnm._FilterDatabase" localSheetId="1" hidden="1">'SO03 - Multifunkčný príst...'!$C$125:$K$164</definedName>
    <definedName name="_xlnm._FilterDatabase" localSheetId="2" hidden="1">'SO04 - Altánky'!$C$125:$K$167</definedName>
    <definedName name="_xlnm._FilterDatabase" localSheetId="3" hidden="1">'SO06 - Studňa pre úžitkov...'!$C$120:$K$130</definedName>
    <definedName name="_xlnm._FilterDatabase" localSheetId="4" hidden="1">'SO07 - Zavlažovanie'!$C$123:$K$211</definedName>
    <definedName name="_xlnm._FilterDatabase" localSheetId="5" hidden="1">'SO10 - Verejné osvetlenie'!$C$116:$K$156</definedName>
    <definedName name="_xlnm._FilterDatabase" localSheetId="6" hidden="1">'SO11 - Sadovnícke úpravy'!$C$117:$K$256</definedName>
    <definedName name="_xlnm._FilterDatabase" localSheetId="7" hidden="1">'SO12 - Spevnené plochy'!$C$120:$K$149</definedName>
    <definedName name="_xlnm._FilterDatabase" localSheetId="8" hidden="1">'SO13 - Herné prvky'!$C$117:$K$130</definedName>
    <definedName name="_xlnm._FilterDatabase" localSheetId="9" hidden="1">'SO14 - Mobiliár'!$C$122:$K$186</definedName>
    <definedName name="_xlnm._FilterDatabase" localSheetId="10" hidden="1">'SO15 - Oplotenie'!$C$121:$K$135</definedName>
    <definedName name="_xlnm.Print_Titles" localSheetId="0">'Rekapitulácia stavby'!$92:$92</definedName>
    <definedName name="_xlnm.Print_Titles" localSheetId="1">'SO03 - Multifunkčný príst...'!$125:$125</definedName>
    <definedName name="_xlnm.Print_Titles" localSheetId="2">'SO04 - Altánky'!$125:$125</definedName>
    <definedName name="_xlnm.Print_Titles" localSheetId="3">'SO06 - Studňa pre úžitkov...'!$120:$120</definedName>
    <definedName name="_xlnm.Print_Titles" localSheetId="4">'SO07 - Zavlažovanie'!$123:$123</definedName>
    <definedName name="_xlnm.Print_Titles" localSheetId="5">'SO10 - Verejné osvetlenie'!$116:$116</definedName>
    <definedName name="_xlnm.Print_Titles" localSheetId="6">'SO11 - Sadovnícke úpravy'!$117:$117</definedName>
    <definedName name="_xlnm.Print_Titles" localSheetId="7">'SO12 - Spevnené plochy'!$120:$120</definedName>
    <definedName name="_xlnm.Print_Titles" localSheetId="8">'SO13 - Herné prvky'!$117:$117</definedName>
    <definedName name="_xlnm.Print_Titles" localSheetId="9">'SO14 - Mobiliár'!$122:$122</definedName>
    <definedName name="_xlnm.Print_Titles" localSheetId="10">'SO15 - Oplotenie'!$121:$121</definedName>
    <definedName name="_xlnm.Print_Area" localSheetId="0">'Rekapitulácia stavby'!$D$4:$AO$76,'Rekapitulácia stavby'!$C$82:$AQ$105</definedName>
    <definedName name="_xlnm.Print_Area" localSheetId="1">'SO03 - Multifunkčný príst...'!$C$4:$J$76,'SO03 - Multifunkčný príst...'!$C$82:$J$107,'SO03 - Multifunkčný príst...'!$C$113:$J$164</definedName>
    <definedName name="_xlnm.Print_Area" localSheetId="2">'SO04 - Altánky'!$C$4:$J$76,'SO04 - Altánky'!$C$82:$J$107,'SO04 - Altánky'!$C$113:$J$167</definedName>
    <definedName name="_xlnm.Print_Area" localSheetId="3">'SO06 - Studňa pre úžitkov...'!$C$4:$J$76,'SO06 - Studňa pre úžitkov...'!$C$82:$J$102,'SO06 - Studňa pre úžitkov...'!$C$108:$J$130</definedName>
    <definedName name="_xlnm.Print_Area" localSheetId="4">'SO07 - Zavlažovanie'!$C$4:$J$76,'SO07 - Zavlažovanie'!$C$82:$J$105,'SO07 - Zavlažovanie'!$C$111:$J$211</definedName>
    <definedName name="_xlnm.Print_Area" localSheetId="5">'SO10 - Verejné osvetlenie'!$C$4:$J$76,'SO10 - Verejné osvetlenie'!$C$82:$J$98,'SO10 - Verejné osvetlenie'!$C$104:$J$156</definedName>
    <definedName name="_xlnm.Print_Area" localSheetId="6">'SO11 - Sadovnícke úpravy'!$C$4:$J$76,'SO11 - Sadovnícke úpravy'!$C$82:$J$99,'SO11 - Sadovnícke úpravy'!$C$105:$J$256</definedName>
    <definedName name="_xlnm.Print_Area" localSheetId="7">'SO12 - Spevnené plochy'!$C$4:$J$76,'SO12 - Spevnené plochy'!$C$82:$J$102,'SO12 - Spevnené plochy'!$C$108:$J$149</definedName>
    <definedName name="_xlnm.Print_Area" localSheetId="8">'SO13 - Herné prvky'!$C$4:$J$76,'SO13 - Herné prvky'!$C$82:$J$99,'SO13 - Herné prvky'!$C$105:$J$130</definedName>
    <definedName name="_xlnm.Print_Area" localSheetId="9">'SO14 - Mobiliár'!$C$4:$J$76,'SO14 - Mobiliár'!$C$82:$J$104,'SO14 - Mobiliár'!$C$110:$J$186</definedName>
    <definedName name="_xlnm.Print_Area" localSheetId="10">'SO15 - Oplotenie'!$C$4:$J$76,'SO15 - Oplotenie'!$C$82:$J$103,'SO15 - Oplotenie'!$C$109:$J$135</definedName>
  </definedNames>
  <calcPr calcId="181029"/>
</workbook>
</file>

<file path=xl/calcChain.xml><?xml version="1.0" encoding="utf-8"?>
<calcChain xmlns="http://schemas.openxmlformats.org/spreadsheetml/2006/main">
  <c r="J37" i="11" l="1"/>
  <c r="J36" i="11"/>
  <c r="AY104" i="1" s="1"/>
  <c r="J35" i="11"/>
  <c r="AX104" i="1"/>
  <c r="BI135" i="11"/>
  <c r="BH135" i="11"/>
  <c r="BG135" i="11"/>
  <c r="BE135" i="11"/>
  <c r="T135" i="11"/>
  <c r="R135" i="11"/>
  <c r="P135" i="11"/>
  <c r="BI134" i="11"/>
  <c r="BH134" i="11"/>
  <c r="BG134" i="11"/>
  <c r="BE134" i="11"/>
  <c r="T134" i="11"/>
  <c r="R134" i="11"/>
  <c r="R133" i="11" s="1"/>
  <c r="R132" i="11" s="1"/>
  <c r="P134" i="11"/>
  <c r="BI131" i="11"/>
  <c r="BH131" i="11"/>
  <c r="BG131" i="11"/>
  <c r="BE131" i="11"/>
  <c r="T131" i="11"/>
  <c r="R131" i="11"/>
  <c r="P131" i="11"/>
  <c r="BI130" i="11"/>
  <c r="BH130" i="11"/>
  <c r="BG130" i="11"/>
  <c r="BE130" i="11"/>
  <c r="T130" i="11"/>
  <c r="R130" i="11"/>
  <c r="P130" i="11"/>
  <c r="BI129" i="11"/>
  <c r="BH129" i="11"/>
  <c r="BG129" i="11"/>
  <c r="BE129" i="11"/>
  <c r="T129" i="11"/>
  <c r="R129" i="11"/>
  <c r="P129" i="11"/>
  <c r="BI127" i="11"/>
  <c r="BH127" i="11"/>
  <c r="BG127" i="11"/>
  <c r="BE127" i="11"/>
  <c r="T127" i="11"/>
  <c r="T126" i="11" s="1"/>
  <c r="R127" i="11"/>
  <c r="R126" i="11"/>
  <c r="P127" i="11"/>
  <c r="P126" i="11" s="1"/>
  <c r="BI125" i="11"/>
  <c r="BH125" i="11"/>
  <c r="BG125" i="11"/>
  <c r="BE125" i="11"/>
  <c r="T125" i="11"/>
  <c r="T124" i="11"/>
  <c r="R125" i="11"/>
  <c r="R124" i="11" s="1"/>
  <c r="P125" i="11"/>
  <c r="P124" i="11"/>
  <c r="J118" i="11"/>
  <c r="F118" i="11"/>
  <c r="F116" i="11"/>
  <c r="E114" i="11"/>
  <c r="J91" i="11"/>
  <c r="F91" i="11"/>
  <c r="F89" i="11"/>
  <c r="E87" i="11"/>
  <c r="J24" i="11"/>
  <c r="E24" i="11"/>
  <c r="J119" i="11" s="1"/>
  <c r="J23" i="11"/>
  <c r="J18" i="11"/>
  <c r="E18" i="11"/>
  <c r="F119" i="11" s="1"/>
  <c r="J17" i="11"/>
  <c r="J12" i="11"/>
  <c r="J116" i="11" s="1"/>
  <c r="E7" i="11"/>
  <c r="E85" i="11"/>
  <c r="J37" i="10"/>
  <c r="J36" i="10"/>
  <c r="AY103" i="1" s="1"/>
  <c r="J35" i="10"/>
  <c r="AX103" i="1" s="1"/>
  <c r="BI186" i="10"/>
  <c r="BH186" i="10"/>
  <c r="BG186" i="10"/>
  <c r="BE186" i="10"/>
  <c r="T186" i="10"/>
  <c r="T185" i="10" s="1"/>
  <c r="R186" i="10"/>
  <c r="R185" i="10" s="1"/>
  <c r="P186" i="10"/>
  <c r="P185" i="10" s="1"/>
  <c r="BI184" i="10"/>
  <c r="BH184" i="10"/>
  <c r="BG184" i="10"/>
  <c r="BE184" i="10"/>
  <c r="T184" i="10"/>
  <c r="R184" i="10"/>
  <c r="P184" i="10"/>
  <c r="BI183" i="10"/>
  <c r="BH183" i="10"/>
  <c r="BG183" i="10"/>
  <c r="BE183" i="10"/>
  <c r="T183" i="10"/>
  <c r="R183" i="10"/>
  <c r="P183" i="10"/>
  <c r="BI182" i="10"/>
  <c r="BH182" i="10"/>
  <c r="BG182" i="10"/>
  <c r="BE182" i="10"/>
  <c r="T182" i="10"/>
  <c r="R182" i="10"/>
  <c r="P182" i="10"/>
  <c r="BI180" i="10"/>
  <c r="BH180" i="10"/>
  <c r="BG180" i="10"/>
  <c r="BE180" i="10"/>
  <c r="T180" i="10"/>
  <c r="R180" i="10"/>
  <c r="P180" i="10"/>
  <c r="BI179" i="10"/>
  <c r="BH179" i="10"/>
  <c r="BG179" i="10"/>
  <c r="BE179" i="10"/>
  <c r="T179" i="10"/>
  <c r="R179" i="10"/>
  <c r="P179" i="10"/>
  <c r="BI178" i="10"/>
  <c r="BH178" i="10"/>
  <c r="BG178" i="10"/>
  <c r="BE178" i="10"/>
  <c r="T178" i="10"/>
  <c r="R178" i="10"/>
  <c r="P178" i="10"/>
  <c r="BI177" i="10"/>
  <c r="BH177" i="10"/>
  <c r="BG177" i="10"/>
  <c r="BE177" i="10"/>
  <c r="T177" i="10"/>
  <c r="R177" i="10"/>
  <c r="P177" i="10"/>
  <c r="BI176" i="10"/>
  <c r="BH176" i="10"/>
  <c r="BG176" i="10"/>
  <c r="BE176" i="10"/>
  <c r="T176" i="10"/>
  <c r="R176" i="10"/>
  <c r="P176" i="10"/>
  <c r="BI175" i="10"/>
  <c r="BH175" i="10"/>
  <c r="BG175" i="10"/>
  <c r="BE175" i="10"/>
  <c r="T175" i="10"/>
  <c r="R175" i="10"/>
  <c r="P175" i="10"/>
  <c r="BI172" i="10"/>
  <c r="BH172" i="10"/>
  <c r="BG172" i="10"/>
  <c r="BE172" i="10"/>
  <c r="T172" i="10"/>
  <c r="R172" i="10"/>
  <c r="P172" i="10"/>
  <c r="BI171" i="10"/>
  <c r="BH171" i="10"/>
  <c r="BG171" i="10"/>
  <c r="BE171" i="10"/>
  <c r="T171" i="10"/>
  <c r="R171" i="10"/>
  <c r="P171" i="10"/>
  <c r="BI170" i="10"/>
  <c r="BH170" i="10"/>
  <c r="BG170" i="10"/>
  <c r="BE170" i="10"/>
  <c r="T170" i="10"/>
  <c r="R170" i="10"/>
  <c r="P170" i="10"/>
  <c r="BI169" i="10"/>
  <c r="BH169" i="10"/>
  <c r="BG169" i="10"/>
  <c r="BE169" i="10"/>
  <c r="T169" i="10"/>
  <c r="R169" i="10"/>
  <c r="P169" i="10"/>
  <c r="BI168" i="10"/>
  <c r="BH168" i="10"/>
  <c r="BG168" i="10"/>
  <c r="BE168" i="10"/>
  <c r="T168" i="10"/>
  <c r="R168" i="10"/>
  <c r="P168" i="10"/>
  <c r="BI167" i="10"/>
  <c r="BH167" i="10"/>
  <c r="BG167" i="10"/>
  <c r="BE167" i="10"/>
  <c r="T167" i="10"/>
  <c r="R167" i="10"/>
  <c r="P167" i="10"/>
  <c r="BI166" i="10"/>
  <c r="BH166" i="10"/>
  <c r="BG166" i="10"/>
  <c r="BE166" i="10"/>
  <c r="T166" i="10"/>
  <c r="R166" i="10"/>
  <c r="P166" i="10"/>
  <c r="BI165" i="10"/>
  <c r="BH165" i="10"/>
  <c r="BG165" i="10"/>
  <c r="BE165" i="10"/>
  <c r="T165" i="10"/>
  <c r="R165" i="10"/>
  <c r="P165" i="10"/>
  <c r="BI164" i="10"/>
  <c r="BH164" i="10"/>
  <c r="BG164" i="10"/>
  <c r="BE164" i="10"/>
  <c r="T164" i="10"/>
  <c r="R164" i="10"/>
  <c r="P164" i="10"/>
  <c r="BI163" i="10"/>
  <c r="BH163" i="10"/>
  <c r="BG163" i="10"/>
  <c r="BE163" i="10"/>
  <c r="T163" i="10"/>
  <c r="R163" i="10"/>
  <c r="P163" i="10"/>
  <c r="BI162" i="10"/>
  <c r="BH162" i="10"/>
  <c r="BG162" i="10"/>
  <c r="BE162" i="10"/>
  <c r="T162" i="10"/>
  <c r="R162" i="10"/>
  <c r="P162" i="10"/>
  <c r="BI161" i="10"/>
  <c r="BH161" i="10"/>
  <c r="BG161" i="10"/>
  <c r="BE161" i="10"/>
  <c r="T161" i="10"/>
  <c r="R161" i="10"/>
  <c r="P161" i="10"/>
  <c r="BI160" i="10"/>
  <c r="BH160" i="10"/>
  <c r="BG160" i="10"/>
  <c r="BE160" i="10"/>
  <c r="T160" i="10"/>
  <c r="R160" i="10"/>
  <c r="P160" i="10"/>
  <c r="BI159" i="10"/>
  <c r="BH159" i="10"/>
  <c r="BG159" i="10"/>
  <c r="BE159" i="10"/>
  <c r="T159" i="10"/>
  <c r="R159" i="10"/>
  <c r="P159" i="10"/>
  <c r="BI158" i="10"/>
  <c r="BH158" i="10"/>
  <c r="BG158" i="10"/>
  <c r="BE158" i="10"/>
  <c r="T158" i="10"/>
  <c r="R158" i="10"/>
  <c r="P158" i="10"/>
  <c r="BI157" i="10"/>
  <c r="BH157" i="10"/>
  <c r="BG157" i="10"/>
  <c r="BE157" i="10"/>
  <c r="T157" i="10"/>
  <c r="R157" i="10"/>
  <c r="P157" i="10"/>
  <c r="BI156" i="10"/>
  <c r="BH156" i="10"/>
  <c r="BG156" i="10"/>
  <c r="BE156" i="10"/>
  <c r="T156" i="10"/>
  <c r="R156" i="10"/>
  <c r="P156" i="10"/>
  <c r="BI155" i="10"/>
  <c r="BH155" i="10"/>
  <c r="BG155" i="10"/>
  <c r="BE155" i="10"/>
  <c r="T155" i="10"/>
  <c r="R155" i="10"/>
  <c r="P155" i="10"/>
  <c r="BI154" i="10"/>
  <c r="BH154" i="10"/>
  <c r="BG154" i="10"/>
  <c r="BE154" i="10"/>
  <c r="T154" i="10"/>
  <c r="R154" i="10"/>
  <c r="P154" i="10"/>
  <c r="BI153" i="10"/>
  <c r="BH153" i="10"/>
  <c r="BG153" i="10"/>
  <c r="BE153" i="10"/>
  <c r="T153" i="10"/>
  <c r="R153" i="10"/>
  <c r="P153" i="10"/>
  <c r="BI152" i="10"/>
  <c r="BH152" i="10"/>
  <c r="BG152" i="10"/>
  <c r="BE152" i="10"/>
  <c r="T152" i="10"/>
  <c r="R152" i="10"/>
  <c r="P152" i="10"/>
  <c r="BI151" i="10"/>
  <c r="BH151" i="10"/>
  <c r="BG151" i="10"/>
  <c r="BE151" i="10"/>
  <c r="T151" i="10"/>
  <c r="R151" i="10"/>
  <c r="P151" i="10"/>
  <c r="BI150" i="10"/>
  <c r="BH150" i="10"/>
  <c r="BG150" i="10"/>
  <c r="BE150" i="10"/>
  <c r="T150" i="10"/>
  <c r="R150" i="10"/>
  <c r="P150" i="10"/>
  <c r="BI149" i="10"/>
  <c r="BH149" i="10"/>
  <c r="BG149" i="10"/>
  <c r="BE149" i="10"/>
  <c r="T149" i="10"/>
  <c r="R149" i="10"/>
  <c r="P149" i="10"/>
  <c r="BI148" i="10"/>
  <c r="BH148" i="10"/>
  <c r="BG148" i="10"/>
  <c r="BE148" i="10"/>
  <c r="T148" i="10"/>
  <c r="R148" i="10"/>
  <c r="P148" i="10"/>
  <c r="BI147" i="10"/>
  <c r="BH147" i="10"/>
  <c r="BG147" i="10"/>
  <c r="BE147" i="10"/>
  <c r="T147" i="10"/>
  <c r="R147" i="10"/>
  <c r="P147" i="10"/>
  <c r="BI146" i="10"/>
  <c r="BH146" i="10"/>
  <c r="BG146" i="10"/>
  <c r="BE146" i="10"/>
  <c r="T146" i="10"/>
  <c r="R146" i="10"/>
  <c r="P146" i="10"/>
  <c r="BI145" i="10"/>
  <c r="BH145" i="10"/>
  <c r="BG145" i="10"/>
  <c r="BE145" i="10"/>
  <c r="T145" i="10"/>
  <c r="R145" i="10"/>
  <c r="P145" i="10"/>
  <c r="BI144" i="10"/>
  <c r="BH144" i="10"/>
  <c r="BG144" i="10"/>
  <c r="BE144" i="10"/>
  <c r="T144" i="10"/>
  <c r="R144" i="10"/>
  <c r="P144" i="10"/>
  <c r="BI143" i="10"/>
  <c r="BH143" i="10"/>
  <c r="BG143" i="10"/>
  <c r="BE143" i="10"/>
  <c r="T143" i="10"/>
  <c r="R143" i="10"/>
  <c r="P143" i="10"/>
  <c r="BI142" i="10"/>
  <c r="BH142" i="10"/>
  <c r="BG142" i="10"/>
  <c r="BE142" i="10"/>
  <c r="T142" i="10"/>
  <c r="R142" i="10"/>
  <c r="P142" i="10"/>
  <c r="BI141" i="10"/>
  <c r="BH141" i="10"/>
  <c r="BG141" i="10"/>
  <c r="BE141" i="10"/>
  <c r="T141" i="10"/>
  <c r="R141" i="10"/>
  <c r="P141" i="10"/>
  <c r="BI140" i="10"/>
  <c r="BH140" i="10"/>
  <c r="BG140" i="10"/>
  <c r="BE140" i="10"/>
  <c r="T140" i="10"/>
  <c r="R140" i="10"/>
  <c r="P140" i="10"/>
  <c r="BI139" i="10"/>
  <c r="BH139" i="10"/>
  <c r="BG139" i="10"/>
  <c r="BE139" i="10"/>
  <c r="T139" i="10"/>
  <c r="R139" i="10"/>
  <c r="P139" i="10"/>
  <c r="BI138" i="10"/>
  <c r="BH138" i="10"/>
  <c r="BG138" i="10"/>
  <c r="BE138" i="10"/>
  <c r="T138" i="10"/>
  <c r="R138" i="10"/>
  <c r="P138" i="10"/>
  <c r="BI137" i="10"/>
  <c r="BH137" i="10"/>
  <c r="BG137" i="10"/>
  <c r="BE137" i="10"/>
  <c r="T137" i="10"/>
  <c r="R137" i="10"/>
  <c r="P137" i="10"/>
  <c r="BI136" i="10"/>
  <c r="BH136" i="10"/>
  <c r="BG136" i="10"/>
  <c r="BE136" i="10"/>
  <c r="T136" i="10"/>
  <c r="R136" i="10"/>
  <c r="P136" i="10"/>
  <c r="BI135" i="10"/>
  <c r="BH135" i="10"/>
  <c r="BG135" i="10"/>
  <c r="BE135" i="10"/>
  <c r="T135" i="10"/>
  <c r="R135" i="10"/>
  <c r="P135" i="10"/>
  <c r="BI134" i="10"/>
  <c r="BH134" i="10"/>
  <c r="BG134" i="10"/>
  <c r="BE134" i="10"/>
  <c r="T134" i="10"/>
  <c r="R134" i="10"/>
  <c r="P134" i="10"/>
  <c r="BI133" i="10"/>
  <c r="BH133" i="10"/>
  <c r="BG133" i="10"/>
  <c r="BE133" i="10"/>
  <c r="T133" i="10"/>
  <c r="R133" i="10"/>
  <c r="P133" i="10"/>
  <c r="BI132" i="10"/>
  <c r="BH132" i="10"/>
  <c r="BG132" i="10"/>
  <c r="BE132" i="10"/>
  <c r="T132" i="10"/>
  <c r="R132" i="10"/>
  <c r="P132" i="10"/>
  <c r="BI131" i="10"/>
  <c r="BH131" i="10"/>
  <c r="BG131" i="10"/>
  <c r="BE131" i="10"/>
  <c r="T131" i="10"/>
  <c r="R131" i="10"/>
  <c r="P131" i="10"/>
  <c r="BI129" i="10"/>
  <c r="BH129" i="10"/>
  <c r="BG129" i="10"/>
  <c r="BE129" i="10"/>
  <c r="T129" i="10"/>
  <c r="R129" i="10"/>
  <c r="P129" i="10"/>
  <c r="BI128" i="10"/>
  <c r="BH128" i="10"/>
  <c r="BG128" i="10"/>
  <c r="BE128" i="10"/>
  <c r="T128" i="10"/>
  <c r="R128" i="10"/>
  <c r="P128" i="10"/>
  <c r="BI127" i="10"/>
  <c r="BH127" i="10"/>
  <c r="BG127" i="10"/>
  <c r="BE127" i="10"/>
  <c r="T127" i="10"/>
  <c r="R127" i="10"/>
  <c r="P127" i="10"/>
  <c r="BI126" i="10"/>
  <c r="BH126" i="10"/>
  <c r="BG126" i="10"/>
  <c r="BE126" i="10"/>
  <c r="T126" i="10"/>
  <c r="R126" i="10"/>
  <c r="P126" i="10"/>
  <c r="J119" i="10"/>
  <c r="F119" i="10"/>
  <c r="F117" i="10"/>
  <c r="E115" i="10"/>
  <c r="J91" i="10"/>
  <c r="F91" i="10"/>
  <c r="F89" i="10"/>
  <c r="E87" i="10"/>
  <c r="J24" i="10"/>
  <c r="E24" i="10"/>
  <c r="J92" i="10" s="1"/>
  <c r="J23" i="10"/>
  <c r="J18" i="10"/>
  <c r="E18" i="10"/>
  <c r="F120" i="10" s="1"/>
  <c r="J17" i="10"/>
  <c r="J12" i="10"/>
  <c r="J117" i="10" s="1"/>
  <c r="E7" i="10"/>
  <c r="E113" i="10"/>
  <c r="J37" i="9"/>
  <c r="J36" i="9"/>
  <c r="AY102" i="1" s="1"/>
  <c r="J35" i="9"/>
  <c r="AX102" i="1" s="1"/>
  <c r="BI130" i="9"/>
  <c r="BH130" i="9"/>
  <c r="BG130" i="9"/>
  <c r="BE130" i="9"/>
  <c r="T130" i="9"/>
  <c r="R130" i="9"/>
  <c r="P130" i="9"/>
  <c r="BI129" i="9"/>
  <c r="BH129" i="9"/>
  <c r="BG129" i="9"/>
  <c r="BE129" i="9"/>
  <c r="T129" i="9"/>
  <c r="R129" i="9"/>
  <c r="P129" i="9"/>
  <c r="BI128" i="9"/>
  <c r="BH128" i="9"/>
  <c r="BG128" i="9"/>
  <c r="BE128" i="9"/>
  <c r="T128" i="9"/>
  <c r="R128" i="9"/>
  <c r="P128" i="9"/>
  <c r="BI127" i="9"/>
  <c r="BH127" i="9"/>
  <c r="BG127" i="9"/>
  <c r="BE127" i="9"/>
  <c r="T127" i="9"/>
  <c r="R127" i="9"/>
  <c r="P127" i="9"/>
  <c r="BI126" i="9"/>
  <c r="BH126" i="9"/>
  <c r="BG126" i="9"/>
  <c r="BE126" i="9"/>
  <c r="T126" i="9"/>
  <c r="R126" i="9"/>
  <c r="P126" i="9"/>
  <c r="BI125" i="9"/>
  <c r="BH125" i="9"/>
  <c r="BG125" i="9"/>
  <c r="BE125" i="9"/>
  <c r="T125" i="9"/>
  <c r="R125" i="9"/>
  <c r="P125" i="9"/>
  <c r="BI124" i="9"/>
  <c r="BH124" i="9"/>
  <c r="BG124" i="9"/>
  <c r="BE124" i="9"/>
  <c r="T124" i="9"/>
  <c r="R124" i="9"/>
  <c r="P124" i="9"/>
  <c r="BI123" i="9"/>
  <c r="BH123" i="9"/>
  <c r="BG123" i="9"/>
  <c r="BE123" i="9"/>
  <c r="T123" i="9"/>
  <c r="R123" i="9"/>
  <c r="P123" i="9"/>
  <c r="BI122" i="9"/>
  <c r="BH122" i="9"/>
  <c r="BG122" i="9"/>
  <c r="BE122" i="9"/>
  <c r="T122" i="9"/>
  <c r="R122" i="9"/>
  <c r="P122" i="9"/>
  <c r="BI121" i="9"/>
  <c r="BH121" i="9"/>
  <c r="BG121" i="9"/>
  <c r="BE121" i="9"/>
  <c r="T121" i="9"/>
  <c r="R121" i="9"/>
  <c r="P121" i="9"/>
  <c r="J114" i="9"/>
  <c r="F114" i="9"/>
  <c r="F112" i="9"/>
  <c r="E110" i="9"/>
  <c r="J91" i="9"/>
  <c r="F91" i="9"/>
  <c r="F89" i="9"/>
  <c r="E87" i="9"/>
  <c r="J24" i="9"/>
  <c r="E24" i="9"/>
  <c r="J115" i="9" s="1"/>
  <c r="J23" i="9"/>
  <c r="J18" i="9"/>
  <c r="E18" i="9"/>
  <c r="F92" i="9" s="1"/>
  <c r="J17" i="9"/>
  <c r="J12" i="9"/>
  <c r="J112" i="9" s="1"/>
  <c r="E7" i="9"/>
  <c r="E108" i="9" s="1"/>
  <c r="J37" i="8"/>
  <c r="J36" i="8"/>
  <c r="AY101" i="1" s="1"/>
  <c r="J35" i="8"/>
  <c r="AX101" i="1"/>
  <c r="BI149" i="8"/>
  <c r="BH149" i="8"/>
  <c r="BG149" i="8"/>
  <c r="BE149" i="8"/>
  <c r="T149" i="8"/>
  <c r="T148" i="8" s="1"/>
  <c r="R149" i="8"/>
  <c r="R148" i="8"/>
  <c r="P149" i="8"/>
  <c r="P148" i="8" s="1"/>
  <c r="BI147" i="8"/>
  <c r="BH147" i="8"/>
  <c r="BG147" i="8"/>
  <c r="BE147" i="8"/>
  <c r="T147" i="8"/>
  <c r="R147" i="8"/>
  <c r="P147" i="8"/>
  <c r="BI146" i="8"/>
  <c r="BH146" i="8"/>
  <c r="BG146" i="8"/>
  <c r="BE146" i="8"/>
  <c r="T146" i="8"/>
  <c r="R146" i="8"/>
  <c r="P146" i="8"/>
  <c r="BI145" i="8"/>
  <c r="BH145" i="8"/>
  <c r="BG145" i="8"/>
  <c r="BE145" i="8"/>
  <c r="T145" i="8"/>
  <c r="R145" i="8"/>
  <c r="P145" i="8"/>
  <c r="BI144" i="8"/>
  <c r="BH144" i="8"/>
  <c r="BG144" i="8"/>
  <c r="BE144" i="8"/>
  <c r="T144" i="8"/>
  <c r="R144" i="8"/>
  <c r="P144" i="8"/>
  <c r="BI142" i="8"/>
  <c r="BH142" i="8"/>
  <c r="BG142" i="8"/>
  <c r="BE142" i="8"/>
  <c r="T142" i="8"/>
  <c r="R142" i="8"/>
  <c r="P142" i="8"/>
  <c r="BI141" i="8"/>
  <c r="BH141" i="8"/>
  <c r="BG141" i="8"/>
  <c r="BE141" i="8"/>
  <c r="T141" i="8"/>
  <c r="R141" i="8"/>
  <c r="P141" i="8"/>
  <c r="BI140" i="8"/>
  <c r="BH140" i="8"/>
  <c r="BG140" i="8"/>
  <c r="BE140" i="8"/>
  <c r="T140" i="8"/>
  <c r="R140" i="8"/>
  <c r="P140" i="8"/>
  <c r="BI139" i="8"/>
  <c r="BH139" i="8"/>
  <c r="BG139" i="8"/>
  <c r="BE139" i="8"/>
  <c r="T139" i="8"/>
  <c r="R139" i="8"/>
  <c r="P139" i="8"/>
  <c r="BI138" i="8"/>
  <c r="BH138" i="8"/>
  <c r="BG138" i="8"/>
  <c r="BE138" i="8"/>
  <c r="T138" i="8"/>
  <c r="R138" i="8"/>
  <c r="P138" i="8"/>
  <c r="BI137" i="8"/>
  <c r="BH137" i="8"/>
  <c r="BG137" i="8"/>
  <c r="BE137" i="8"/>
  <c r="T137" i="8"/>
  <c r="R137" i="8"/>
  <c r="P137" i="8"/>
  <c r="BI136" i="8"/>
  <c r="BH136" i="8"/>
  <c r="BG136" i="8"/>
  <c r="BE136" i="8"/>
  <c r="T136" i="8"/>
  <c r="R136" i="8"/>
  <c r="P136" i="8"/>
  <c r="BI135" i="8"/>
  <c r="BH135" i="8"/>
  <c r="BG135" i="8"/>
  <c r="BE135" i="8"/>
  <c r="T135" i="8"/>
  <c r="R135" i="8"/>
  <c r="P135" i="8"/>
  <c r="BI134" i="8"/>
  <c r="BH134" i="8"/>
  <c r="BG134" i="8"/>
  <c r="BE134" i="8"/>
  <c r="T134" i="8"/>
  <c r="R134" i="8"/>
  <c r="P134" i="8"/>
  <c r="BI133" i="8"/>
  <c r="BH133" i="8"/>
  <c r="BG133" i="8"/>
  <c r="BE133" i="8"/>
  <c r="T133" i="8"/>
  <c r="R133" i="8"/>
  <c r="P133" i="8"/>
  <c r="BI132" i="8"/>
  <c r="BH132" i="8"/>
  <c r="BG132" i="8"/>
  <c r="BE132" i="8"/>
  <c r="T132" i="8"/>
  <c r="R132" i="8"/>
  <c r="P132" i="8"/>
  <c r="BI131" i="8"/>
  <c r="BH131" i="8"/>
  <c r="BG131" i="8"/>
  <c r="BE131" i="8"/>
  <c r="T131" i="8"/>
  <c r="R131" i="8"/>
  <c r="P131" i="8"/>
  <c r="BI130" i="8"/>
  <c r="BH130" i="8"/>
  <c r="BG130" i="8"/>
  <c r="BE130" i="8"/>
  <c r="T130" i="8"/>
  <c r="R130" i="8"/>
  <c r="P130" i="8"/>
  <c r="BI129" i="8"/>
  <c r="BH129" i="8"/>
  <c r="BG129" i="8"/>
  <c r="BE129" i="8"/>
  <c r="T129" i="8"/>
  <c r="R129" i="8"/>
  <c r="P129" i="8"/>
  <c r="BI128" i="8"/>
  <c r="BH128" i="8"/>
  <c r="BG128" i="8"/>
  <c r="BE128" i="8"/>
  <c r="T128" i="8"/>
  <c r="R128" i="8"/>
  <c r="P128" i="8"/>
  <c r="BI126" i="8"/>
  <c r="BH126" i="8"/>
  <c r="BG126" i="8"/>
  <c r="BE126" i="8"/>
  <c r="T126" i="8"/>
  <c r="R126" i="8"/>
  <c r="P126" i="8"/>
  <c r="BI125" i="8"/>
  <c r="BH125" i="8"/>
  <c r="BG125" i="8"/>
  <c r="BE125" i="8"/>
  <c r="T125" i="8"/>
  <c r="R125" i="8"/>
  <c r="P125" i="8"/>
  <c r="BI124" i="8"/>
  <c r="BH124" i="8"/>
  <c r="BG124" i="8"/>
  <c r="BE124" i="8"/>
  <c r="T124" i="8"/>
  <c r="R124" i="8"/>
  <c r="P124" i="8"/>
  <c r="J117" i="8"/>
  <c r="F117" i="8"/>
  <c r="F115" i="8"/>
  <c r="E113" i="8"/>
  <c r="J91" i="8"/>
  <c r="F91" i="8"/>
  <c r="F89" i="8"/>
  <c r="E87" i="8"/>
  <c r="J24" i="8"/>
  <c r="E24" i="8"/>
  <c r="J118" i="8" s="1"/>
  <c r="J23" i="8"/>
  <c r="J18" i="8"/>
  <c r="E18" i="8"/>
  <c r="F118" i="8" s="1"/>
  <c r="J17" i="8"/>
  <c r="J12" i="8"/>
  <c r="J115" i="8" s="1"/>
  <c r="E7" i="8"/>
  <c r="E85" i="8"/>
  <c r="J37" i="7"/>
  <c r="J36" i="7"/>
  <c r="AY100" i="1" s="1"/>
  <c r="J35" i="7"/>
  <c r="AX100" i="1" s="1"/>
  <c r="BI256" i="7"/>
  <c r="BH256" i="7"/>
  <c r="BG256" i="7"/>
  <c r="BE256" i="7"/>
  <c r="T256" i="7"/>
  <c r="R256" i="7"/>
  <c r="P256" i="7"/>
  <c r="BI255" i="7"/>
  <c r="BH255" i="7"/>
  <c r="BG255" i="7"/>
  <c r="BE255" i="7"/>
  <c r="T255" i="7"/>
  <c r="R255" i="7"/>
  <c r="P255" i="7"/>
  <c r="BI254" i="7"/>
  <c r="BH254" i="7"/>
  <c r="BG254" i="7"/>
  <c r="BE254" i="7"/>
  <c r="T254" i="7"/>
  <c r="R254" i="7"/>
  <c r="P254" i="7"/>
  <c r="BI253" i="7"/>
  <c r="BH253" i="7"/>
  <c r="BG253" i="7"/>
  <c r="BE253" i="7"/>
  <c r="T253" i="7"/>
  <c r="R253" i="7"/>
  <c r="P253" i="7"/>
  <c r="BI252" i="7"/>
  <c r="BH252" i="7"/>
  <c r="BG252" i="7"/>
  <c r="BE252" i="7"/>
  <c r="T252" i="7"/>
  <c r="R252" i="7"/>
  <c r="P252" i="7"/>
  <c r="BI251" i="7"/>
  <c r="BH251" i="7"/>
  <c r="BG251" i="7"/>
  <c r="BE251" i="7"/>
  <c r="T251" i="7"/>
  <c r="R251" i="7"/>
  <c r="P251" i="7"/>
  <c r="BI250" i="7"/>
  <c r="BH250" i="7"/>
  <c r="BG250" i="7"/>
  <c r="BE250" i="7"/>
  <c r="T250" i="7"/>
  <c r="R250" i="7"/>
  <c r="P250" i="7"/>
  <c r="BI249" i="7"/>
  <c r="BH249" i="7"/>
  <c r="BG249" i="7"/>
  <c r="BE249" i="7"/>
  <c r="T249" i="7"/>
  <c r="R249" i="7"/>
  <c r="P249" i="7"/>
  <c r="BI248" i="7"/>
  <c r="BH248" i="7"/>
  <c r="BG248" i="7"/>
  <c r="BE248" i="7"/>
  <c r="T248" i="7"/>
  <c r="R248" i="7"/>
  <c r="P248" i="7"/>
  <c r="BI247" i="7"/>
  <c r="BH247" i="7"/>
  <c r="BG247" i="7"/>
  <c r="BE247" i="7"/>
  <c r="T247" i="7"/>
  <c r="R247" i="7"/>
  <c r="P247" i="7"/>
  <c r="BI246" i="7"/>
  <c r="BH246" i="7"/>
  <c r="BG246" i="7"/>
  <c r="BE246" i="7"/>
  <c r="T246" i="7"/>
  <c r="R246" i="7"/>
  <c r="P246" i="7"/>
  <c r="BI245" i="7"/>
  <c r="BH245" i="7"/>
  <c r="BG245" i="7"/>
  <c r="BE245" i="7"/>
  <c r="T245" i="7"/>
  <c r="R245" i="7"/>
  <c r="P245" i="7"/>
  <c r="BI244" i="7"/>
  <c r="BH244" i="7"/>
  <c r="BG244" i="7"/>
  <c r="BE244" i="7"/>
  <c r="T244" i="7"/>
  <c r="R244" i="7"/>
  <c r="P244" i="7"/>
  <c r="BI243" i="7"/>
  <c r="BH243" i="7"/>
  <c r="BG243" i="7"/>
  <c r="BE243" i="7"/>
  <c r="T243" i="7"/>
  <c r="R243" i="7"/>
  <c r="P243" i="7"/>
  <c r="BI242" i="7"/>
  <c r="BH242" i="7"/>
  <c r="BG242" i="7"/>
  <c r="BE242" i="7"/>
  <c r="T242" i="7"/>
  <c r="R242" i="7"/>
  <c r="P242" i="7"/>
  <c r="BI241" i="7"/>
  <c r="BH241" i="7"/>
  <c r="BG241" i="7"/>
  <c r="BE241" i="7"/>
  <c r="T241" i="7"/>
  <c r="R241" i="7"/>
  <c r="P241" i="7"/>
  <c r="BI240" i="7"/>
  <c r="BH240" i="7"/>
  <c r="BG240" i="7"/>
  <c r="BE240" i="7"/>
  <c r="T240" i="7"/>
  <c r="R240" i="7"/>
  <c r="P240" i="7"/>
  <c r="BI239" i="7"/>
  <c r="BH239" i="7"/>
  <c r="BG239" i="7"/>
  <c r="BE239" i="7"/>
  <c r="T239" i="7"/>
  <c r="R239" i="7"/>
  <c r="P239" i="7"/>
  <c r="BI238" i="7"/>
  <c r="BH238" i="7"/>
  <c r="BG238" i="7"/>
  <c r="BE238" i="7"/>
  <c r="T238" i="7"/>
  <c r="R238" i="7"/>
  <c r="P238" i="7"/>
  <c r="BI237" i="7"/>
  <c r="BH237" i="7"/>
  <c r="BG237" i="7"/>
  <c r="BE237" i="7"/>
  <c r="T237" i="7"/>
  <c r="R237" i="7"/>
  <c r="P237" i="7"/>
  <c r="BI236" i="7"/>
  <c r="BH236" i="7"/>
  <c r="BG236" i="7"/>
  <c r="BE236" i="7"/>
  <c r="T236" i="7"/>
  <c r="R236" i="7"/>
  <c r="P236" i="7"/>
  <c r="BI235" i="7"/>
  <c r="BH235" i="7"/>
  <c r="BG235" i="7"/>
  <c r="BE235" i="7"/>
  <c r="T235" i="7"/>
  <c r="R235" i="7"/>
  <c r="P235" i="7"/>
  <c r="BI234" i="7"/>
  <c r="BH234" i="7"/>
  <c r="BG234" i="7"/>
  <c r="BE234" i="7"/>
  <c r="T234" i="7"/>
  <c r="R234" i="7"/>
  <c r="P234" i="7"/>
  <c r="BI233" i="7"/>
  <c r="BH233" i="7"/>
  <c r="BG233" i="7"/>
  <c r="BE233" i="7"/>
  <c r="T233" i="7"/>
  <c r="R233" i="7"/>
  <c r="P233" i="7"/>
  <c r="BI232" i="7"/>
  <c r="BH232" i="7"/>
  <c r="BG232" i="7"/>
  <c r="BE232" i="7"/>
  <c r="T232" i="7"/>
  <c r="R232" i="7"/>
  <c r="P232" i="7"/>
  <c r="BI231" i="7"/>
  <c r="BH231" i="7"/>
  <c r="BG231" i="7"/>
  <c r="BE231" i="7"/>
  <c r="T231" i="7"/>
  <c r="R231" i="7"/>
  <c r="P231" i="7"/>
  <c r="BI230" i="7"/>
  <c r="BH230" i="7"/>
  <c r="BG230" i="7"/>
  <c r="BE230" i="7"/>
  <c r="T230" i="7"/>
  <c r="R230" i="7"/>
  <c r="P230" i="7"/>
  <c r="BI229" i="7"/>
  <c r="BH229" i="7"/>
  <c r="BG229" i="7"/>
  <c r="BE229" i="7"/>
  <c r="T229" i="7"/>
  <c r="R229" i="7"/>
  <c r="P229" i="7"/>
  <c r="BI228" i="7"/>
  <c r="BH228" i="7"/>
  <c r="BG228" i="7"/>
  <c r="BE228" i="7"/>
  <c r="T228" i="7"/>
  <c r="R228" i="7"/>
  <c r="P228" i="7"/>
  <c r="BI227" i="7"/>
  <c r="BH227" i="7"/>
  <c r="BG227" i="7"/>
  <c r="BE227" i="7"/>
  <c r="T227" i="7"/>
  <c r="R227" i="7"/>
  <c r="P227" i="7"/>
  <c r="BI226" i="7"/>
  <c r="BH226" i="7"/>
  <c r="BG226" i="7"/>
  <c r="BE226" i="7"/>
  <c r="T226" i="7"/>
  <c r="R226" i="7"/>
  <c r="P226" i="7"/>
  <c r="BI225" i="7"/>
  <c r="BH225" i="7"/>
  <c r="BG225" i="7"/>
  <c r="BE225" i="7"/>
  <c r="T225" i="7"/>
  <c r="R225" i="7"/>
  <c r="P225" i="7"/>
  <c r="BI224" i="7"/>
  <c r="BH224" i="7"/>
  <c r="BG224" i="7"/>
  <c r="BE224" i="7"/>
  <c r="T224" i="7"/>
  <c r="R224" i="7"/>
  <c r="P224" i="7"/>
  <c r="BI223" i="7"/>
  <c r="BH223" i="7"/>
  <c r="BG223" i="7"/>
  <c r="BE223" i="7"/>
  <c r="T223" i="7"/>
  <c r="R223" i="7"/>
  <c r="P223" i="7"/>
  <c r="BI222" i="7"/>
  <c r="BH222" i="7"/>
  <c r="BG222" i="7"/>
  <c r="BE222" i="7"/>
  <c r="T222" i="7"/>
  <c r="R222" i="7"/>
  <c r="P222" i="7"/>
  <c r="BI221" i="7"/>
  <c r="BH221" i="7"/>
  <c r="BG221" i="7"/>
  <c r="BE221" i="7"/>
  <c r="T221" i="7"/>
  <c r="R221" i="7"/>
  <c r="P221" i="7"/>
  <c r="BI220" i="7"/>
  <c r="BH220" i="7"/>
  <c r="BG220" i="7"/>
  <c r="BE220" i="7"/>
  <c r="T220" i="7"/>
  <c r="R220" i="7"/>
  <c r="P220" i="7"/>
  <c r="BI219" i="7"/>
  <c r="BH219" i="7"/>
  <c r="BG219" i="7"/>
  <c r="BE219" i="7"/>
  <c r="T219" i="7"/>
  <c r="R219" i="7"/>
  <c r="P219" i="7"/>
  <c r="BI218" i="7"/>
  <c r="BH218" i="7"/>
  <c r="BG218" i="7"/>
  <c r="BE218" i="7"/>
  <c r="T218" i="7"/>
  <c r="R218" i="7"/>
  <c r="P218" i="7"/>
  <c r="BI217" i="7"/>
  <c r="BH217" i="7"/>
  <c r="BG217" i="7"/>
  <c r="BE217" i="7"/>
  <c r="T217" i="7"/>
  <c r="R217" i="7"/>
  <c r="P217" i="7"/>
  <c r="BI216" i="7"/>
  <c r="BH216" i="7"/>
  <c r="BG216" i="7"/>
  <c r="BE216" i="7"/>
  <c r="T216" i="7"/>
  <c r="R216" i="7"/>
  <c r="P216" i="7"/>
  <c r="BI215" i="7"/>
  <c r="BH215" i="7"/>
  <c r="BG215" i="7"/>
  <c r="BE215" i="7"/>
  <c r="T215" i="7"/>
  <c r="R215" i="7"/>
  <c r="P215" i="7"/>
  <c r="BI214" i="7"/>
  <c r="BH214" i="7"/>
  <c r="BG214" i="7"/>
  <c r="BE214" i="7"/>
  <c r="T214" i="7"/>
  <c r="R214" i="7"/>
  <c r="P214" i="7"/>
  <c r="BI213" i="7"/>
  <c r="BH213" i="7"/>
  <c r="BG213" i="7"/>
  <c r="BE213" i="7"/>
  <c r="T213" i="7"/>
  <c r="R213" i="7"/>
  <c r="P213" i="7"/>
  <c r="BI212" i="7"/>
  <c r="BH212" i="7"/>
  <c r="BG212" i="7"/>
  <c r="BE212" i="7"/>
  <c r="T212" i="7"/>
  <c r="R212" i="7"/>
  <c r="P212" i="7"/>
  <c r="BI211" i="7"/>
  <c r="BH211" i="7"/>
  <c r="BG211" i="7"/>
  <c r="BE211" i="7"/>
  <c r="T211" i="7"/>
  <c r="R211" i="7"/>
  <c r="P211" i="7"/>
  <c r="BI210" i="7"/>
  <c r="BH210" i="7"/>
  <c r="BG210" i="7"/>
  <c r="BE210" i="7"/>
  <c r="T210" i="7"/>
  <c r="R210" i="7"/>
  <c r="P210" i="7"/>
  <c r="BI209" i="7"/>
  <c r="BH209" i="7"/>
  <c r="BG209" i="7"/>
  <c r="BE209" i="7"/>
  <c r="T209" i="7"/>
  <c r="R209" i="7"/>
  <c r="P209" i="7"/>
  <c r="BI208" i="7"/>
  <c r="BH208" i="7"/>
  <c r="BG208" i="7"/>
  <c r="BE208" i="7"/>
  <c r="T208" i="7"/>
  <c r="R208" i="7"/>
  <c r="P208" i="7"/>
  <c r="BI207" i="7"/>
  <c r="BH207" i="7"/>
  <c r="BG207" i="7"/>
  <c r="BE207" i="7"/>
  <c r="T207" i="7"/>
  <c r="R207" i="7"/>
  <c r="P207" i="7"/>
  <c r="BI206" i="7"/>
  <c r="BH206" i="7"/>
  <c r="BG206" i="7"/>
  <c r="BE206" i="7"/>
  <c r="T206" i="7"/>
  <c r="R206" i="7"/>
  <c r="P206" i="7"/>
  <c r="BI205" i="7"/>
  <c r="BH205" i="7"/>
  <c r="BG205" i="7"/>
  <c r="BE205" i="7"/>
  <c r="T205" i="7"/>
  <c r="R205" i="7"/>
  <c r="P205" i="7"/>
  <c r="BI204" i="7"/>
  <c r="BH204" i="7"/>
  <c r="BG204" i="7"/>
  <c r="BE204" i="7"/>
  <c r="T204" i="7"/>
  <c r="R204" i="7"/>
  <c r="P204" i="7"/>
  <c r="BI203" i="7"/>
  <c r="BH203" i="7"/>
  <c r="BG203" i="7"/>
  <c r="BE203" i="7"/>
  <c r="T203" i="7"/>
  <c r="R203" i="7"/>
  <c r="P203" i="7"/>
  <c r="BI202" i="7"/>
  <c r="BH202" i="7"/>
  <c r="BG202" i="7"/>
  <c r="BE202" i="7"/>
  <c r="T202" i="7"/>
  <c r="R202" i="7"/>
  <c r="P202" i="7"/>
  <c r="BI201" i="7"/>
  <c r="BH201" i="7"/>
  <c r="BG201" i="7"/>
  <c r="BE201" i="7"/>
  <c r="T201" i="7"/>
  <c r="R201" i="7"/>
  <c r="P201" i="7"/>
  <c r="BI200" i="7"/>
  <c r="BH200" i="7"/>
  <c r="BG200" i="7"/>
  <c r="BE200" i="7"/>
  <c r="T200" i="7"/>
  <c r="R200" i="7"/>
  <c r="P200" i="7"/>
  <c r="BI199" i="7"/>
  <c r="BH199" i="7"/>
  <c r="BG199" i="7"/>
  <c r="BE199" i="7"/>
  <c r="T199" i="7"/>
  <c r="R199" i="7"/>
  <c r="P199" i="7"/>
  <c r="BI198" i="7"/>
  <c r="BH198" i="7"/>
  <c r="BG198" i="7"/>
  <c r="BE198" i="7"/>
  <c r="T198" i="7"/>
  <c r="R198" i="7"/>
  <c r="P198" i="7"/>
  <c r="BI197" i="7"/>
  <c r="BH197" i="7"/>
  <c r="BG197" i="7"/>
  <c r="BE197" i="7"/>
  <c r="T197" i="7"/>
  <c r="R197" i="7"/>
  <c r="P197" i="7"/>
  <c r="BI196" i="7"/>
  <c r="BH196" i="7"/>
  <c r="BG196" i="7"/>
  <c r="BE196" i="7"/>
  <c r="T196" i="7"/>
  <c r="R196" i="7"/>
  <c r="P196" i="7"/>
  <c r="BI195" i="7"/>
  <c r="BH195" i="7"/>
  <c r="BG195" i="7"/>
  <c r="BE195" i="7"/>
  <c r="T195" i="7"/>
  <c r="R195" i="7"/>
  <c r="P195" i="7"/>
  <c r="BI194" i="7"/>
  <c r="BH194" i="7"/>
  <c r="BG194" i="7"/>
  <c r="BE194" i="7"/>
  <c r="T194" i="7"/>
  <c r="R194" i="7"/>
  <c r="P194" i="7"/>
  <c r="BI193" i="7"/>
  <c r="BH193" i="7"/>
  <c r="BG193" i="7"/>
  <c r="BE193" i="7"/>
  <c r="T193" i="7"/>
  <c r="R193" i="7"/>
  <c r="P193" i="7"/>
  <c r="BI192" i="7"/>
  <c r="BH192" i="7"/>
  <c r="BG192" i="7"/>
  <c r="BE192" i="7"/>
  <c r="T192" i="7"/>
  <c r="R192" i="7"/>
  <c r="P192" i="7"/>
  <c r="BI191" i="7"/>
  <c r="BH191" i="7"/>
  <c r="BG191" i="7"/>
  <c r="BE191" i="7"/>
  <c r="T191" i="7"/>
  <c r="R191" i="7"/>
  <c r="P191" i="7"/>
  <c r="BI190" i="7"/>
  <c r="BH190" i="7"/>
  <c r="BG190" i="7"/>
  <c r="BE190" i="7"/>
  <c r="T190" i="7"/>
  <c r="R190" i="7"/>
  <c r="P190" i="7"/>
  <c r="BI189" i="7"/>
  <c r="BH189" i="7"/>
  <c r="BG189" i="7"/>
  <c r="BE189" i="7"/>
  <c r="T189" i="7"/>
  <c r="R189" i="7"/>
  <c r="P189" i="7"/>
  <c r="BI188" i="7"/>
  <c r="BH188" i="7"/>
  <c r="BG188" i="7"/>
  <c r="BE188" i="7"/>
  <c r="T188" i="7"/>
  <c r="R188" i="7"/>
  <c r="P188" i="7"/>
  <c r="BI187" i="7"/>
  <c r="BH187" i="7"/>
  <c r="BG187" i="7"/>
  <c r="BE187" i="7"/>
  <c r="T187" i="7"/>
  <c r="R187" i="7"/>
  <c r="P187" i="7"/>
  <c r="BI186" i="7"/>
  <c r="BH186" i="7"/>
  <c r="BG186" i="7"/>
  <c r="BE186" i="7"/>
  <c r="T186" i="7"/>
  <c r="R186" i="7"/>
  <c r="P186" i="7"/>
  <c r="BI185" i="7"/>
  <c r="BH185" i="7"/>
  <c r="BG185" i="7"/>
  <c r="BE185" i="7"/>
  <c r="T185" i="7"/>
  <c r="R185" i="7"/>
  <c r="P185" i="7"/>
  <c r="BI184" i="7"/>
  <c r="BH184" i="7"/>
  <c r="BG184" i="7"/>
  <c r="BE184" i="7"/>
  <c r="T184" i="7"/>
  <c r="R184" i="7"/>
  <c r="P184" i="7"/>
  <c r="BI183" i="7"/>
  <c r="BH183" i="7"/>
  <c r="BG183" i="7"/>
  <c r="BE183" i="7"/>
  <c r="T183" i="7"/>
  <c r="R183" i="7"/>
  <c r="P183" i="7"/>
  <c r="BI182" i="7"/>
  <c r="BH182" i="7"/>
  <c r="BG182" i="7"/>
  <c r="BE182" i="7"/>
  <c r="T182" i="7"/>
  <c r="R182" i="7"/>
  <c r="P182" i="7"/>
  <c r="BI181" i="7"/>
  <c r="BH181" i="7"/>
  <c r="BG181" i="7"/>
  <c r="BE181" i="7"/>
  <c r="T181" i="7"/>
  <c r="R181" i="7"/>
  <c r="P181" i="7"/>
  <c r="BI180" i="7"/>
  <c r="BH180" i="7"/>
  <c r="BG180" i="7"/>
  <c r="BE180" i="7"/>
  <c r="T180" i="7"/>
  <c r="R180" i="7"/>
  <c r="P180" i="7"/>
  <c r="BI179" i="7"/>
  <c r="BH179" i="7"/>
  <c r="BG179" i="7"/>
  <c r="BE179" i="7"/>
  <c r="T179" i="7"/>
  <c r="R179" i="7"/>
  <c r="P179" i="7"/>
  <c r="BI178" i="7"/>
  <c r="BH178" i="7"/>
  <c r="BG178" i="7"/>
  <c r="BE178" i="7"/>
  <c r="T178" i="7"/>
  <c r="R178" i="7"/>
  <c r="P178" i="7"/>
  <c r="BI177" i="7"/>
  <c r="BH177" i="7"/>
  <c r="BG177" i="7"/>
  <c r="BE177" i="7"/>
  <c r="T177" i="7"/>
  <c r="R177" i="7"/>
  <c r="P177" i="7"/>
  <c r="BI176" i="7"/>
  <c r="BH176" i="7"/>
  <c r="BG176" i="7"/>
  <c r="BE176" i="7"/>
  <c r="T176" i="7"/>
  <c r="R176" i="7"/>
  <c r="P176" i="7"/>
  <c r="BI175" i="7"/>
  <c r="BH175" i="7"/>
  <c r="BG175" i="7"/>
  <c r="BE175" i="7"/>
  <c r="T175" i="7"/>
  <c r="R175" i="7"/>
  <c r="P175" i="7"/>
  <c r="BI174" i="7"/>
  <c r="BH174" i="7"/>
  <c r="BG174" i="7"/>
  <c r="BE174" i="7"/>
  <c r="T174" i="7"/>
  <c r="R174" i="7"/>
  <c r="P174" i="7"/>
  <c r="BI173" i="7"/>
  <c r="BH173" i="7"/>
  <c r="BG173" i="7"/>
  <c r="BE173" i="7"/>
  <c r="T173" i="7"/>
  <c r="R173" i="7"/>
  <c r="P173" i="7"/>
  <c r="BI172" i="7"/>
  <c r="BH172" i="7"/>
  <c r="BG172" i="7"/>
  <c r="BE172" i="7"/>
  <c r="T172" i="7"/>
  <c r="R172" i="7"/>
  <c r="P172" i="7"/>
  <c r="BI171" i="7"/>
  <c r="BH171" i="7"/>
  <c r="BG171" i="7"/>
  <c r="BE171" i="7"/>
  <c r="T171" i="7"/>
  <c r="R171" i="7"/>
  <c r="P171" i="7"/>
  <c r="BI170" i="7"/>
  <c r="BH170" i="7"/>
  <c r="BG170" i="7"/>
  <c r="BE170" i="7"/>
  <c r="T170" i="7"/>
  <c r="R170" i="7"/>
  <c r="P170" i="7"/>
  <c r="BI169" i="7"/>
  <c r="BH169" i="7"/>
  <c r="BG169" i="7"/>
  <c r="BE169" i="7"/>
  <c r="T169" i="7"/>
  <c r="R169" i="7"/>
  <c r="P169" i="7"/>
  <c r="BI168" i="7"/>
  <c r="BH168" i="7"/>
  <c r="BG168" i="7"/>
  <c r="BE168" i="7"/>
  <c r="T168" i="7"/>
  <c r="R168" i="7"/>
  <c r="P168" i="7"/>
  <c r="BI167" i="7"/>
  <c r="BH167" i="7"/>
  <c r="BG167" i="7"/>
  <c r="BE167" i="7"/>
  <c r="T167" i="7"/>
  <c r="R167" i="7"/>
  <c r="P167" i="7"/>
  <c r="BI166" i="7"/>
  <c r="BH166" i="7"/>
  <c r="BG166" i="7"/>
  <c r="BE166" i="7"/>
  <c r="T166" i="7"/>
  <c r="R166" i="7"/>
  <c r="P166" i="7"/>
  <c r="BI165" i="7"/>
  <c r="BH165" i="7"/>
  <c r="BG165" i="7"/>
  <c r="BE165" i="7"/>
  <c r="T165" i="7"/>
  <c r="R165" i="7"/>
  <c r="P165" i="7"/>
  <c r="BI164" i="7"/>
  <c r="BH164" i="7"/>
  <c r="BG164" i="7"/>
  <c r="BE164" i="7"/>
  <c r="T164" i="7"/>
  <c r="R164" i="7"/>
  <c r="P164" i="7"/>
  <c r="BI163" i="7"/>
  <c r="BH163" i="7"/>
  <c r="BG163" i="7"/>
  <c r="BE163" i="7"/>
  <c r="T163" i="7"/>
  <c r="R163" i="7"/>
  <c r="P163" i="7"/>
  <c r="BI162" i="7"/>
  <c r="BH162" i="7"/>
  <c r="BG162" i="7"/>
  <c r="BE162" i="7"/>
  <c r="T162" i="7"/>
  <c r="R162" i="7"/>
  <c r="P162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9" i="7"/>
  <c r="BH159" i="7"/>
  <c r="BG159" i="7"/>
  <c r="BE159" i="7"/>
  <c r="T159" i="7"/>
  <c r="R159" i="7"/>
  <c r="P159" i="7"/>
  <c r="BI158" i="7"/>
  <c r="BH158" i="7"/>
  <c r="BG158" i="7"/>
  <c r="BE158" i="7"/>
  <c r="T158" i="7"/>
  <c r="R158" i="7"/>
  <c r="P158" i="7"/>
  <c r="BI157" i="7"/>
  <c r="BH157" i="7"/>
  <c r="BG157" i="7"/>
  <c r="BE157" i="7"/>
  <c r="T157" i="7"/>
  <c r="R157" i="7"/>
  <c r="P157" i="7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BI132" i="7"/>
  <c r="BH132" i="7"/>
  <c r="BG132" i="7"/>
  <c r="BE132" i="7"/>
  <c r="T132" i="7"/>
  <c r="R132" i="7"/>
  <c r="P132" i="7"/>
  <c r="BI131" i="7"/>
  <c r="BH131" i="7"/>
  <c r="BG131" i="7"/>
  <c r="BE131" i="7"/>
  <c r="T131" i="7"/>
  <c r="R131" i="7"/>
  <c r="P131" i="7"/>
  <c r="BI130" i="7"/>
  <c r="BH130" i="7"/>
  <c r="BG130" i="7"/>
  <c r="BE130" i="7"/>
  <c r="T130" i="7"/>
  <c r="R130" i="7"/>
  <c r="P130" i="7"/>
  <c r="BI129" i="7"/>
  <c r="BH129" i="7"/>
  <c r="BG129" i="7"/>
  <c r="BE129" i="7"/>
  <c r="T129" i="7"/>
  <c r="R129" i="7"/>
  <c r="P129" i="7"/>
  <c r="BI128" i="7"/>
  <c r="BH128" i="7"/>
  <c r="BG128" i="7"/>
  <c r="BE128" i="7"/>
  <c r="T128" i="7"/>
  <c r="R128" i="7"/>
  <c r="P128" i="7"/>
  <c r="BI127" i="7"/>
  <c r="BH127" i="7"/>
  <c r="BG127" i="7"/>
  <c r="BE127" i="7"/>
  <c r="T127" i="7"/>
  <c r="R127" i="7"/>
  <c r="P127" i="7"/>
  <c r="BI126" i="7"/>
  <c r="BH126" i="7"/>
  <c r="BG126" i="7"/>
  <c r="BE126" i="7"/>
  <c r="T126" i="7"/>
  <c r="R126" i="7"/>
  <c r="P126" i="7"/>
  <c r="BI125" i="7"/>
  <c r="BH125" i="7"/>
  <c r="BG125" i="7"/>
  <c r="BE125" i="7"/>
  <c r="T125" i="7"/>
  <c r="R125" i="7"/>
  <c r="P125" i="7"/>
  <c r="BI124" i="7"/>
  <c r="BH124" i="7"/>
  <c r="BG124" i="7"/>
  <c r="BE124" i="7"/>
  <c r="T124" i="7"/>
  <c r="R124" i="7"/>
  <c r="P124" i="7"/>
  <c r="BI123" i="7"/>
  <c r="BH123" i="7"/>
  <c r="BG123" i="7"/>
  <c r="BE123" i="7"/>
  <c r="T123" i="7"/>
  <c r="R123" i="7"/>
  <c r="P123" i="7"/>
  <c r="BI122" i="7"/>
  <c r="BH122" i="7"/>
  <c r="BG122" i="7"/>
  <c r="BE122" i="7"/>
  <c r="T122" i="7"/>
  <c r="R122" i="7"/>
  <c r="P122" i="7"/>
  <c r="BI121" i="7"/>
  <c r="BH121" i="7"/>
  <c r="BG121" i="7"/>
  <c r="BE121" i="7"/>
  <c r="T121" i="7"/>
  <c r="R121" i="7"/>
  <c r="P121" i="7"/>
  <c r="J114" i="7"/>
  <c r="F114" i="7"/>
  <c r="F112" i="7"/>
  <c r="E110" i="7"/>
  <c r="J91" i="7"/>
  <c r="F91" i="7"/>
  <c r="F89" i="7"/>
  <c r="E87" i="7"/>
  <c r="J24" i="7"/>
  <c r="E24" i="7"/>
  <c r="J115" i="7"/>
  <c r="J23" i="7"/>
  <c r="J18" i="7"/>
  <c r="E18" i="7"/>
  <c r="F92" i="7"/>
  <c r="J17" i="7"/>
  <c r="J12" i="7"/>
  <c r="J112" i="7" s="1"/>
  <c r="E7" i="7"/>
  <c r="E108" i="7" s="1"/>
  <c r="J37" i="6"/>
  <c r="J36" i="6"/>
  <c r="AY99" i="1"/>
  <c r="J35" i="6"/>
  <c r="AX99" i="1" s="1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5" i="6"/>
  <c r="BH135" i="6"/>
  <c r="BG135" i="6"/>
  <c r="BE135" i="6"/>
  <c r="T135" i="6"/>
  <c r="R135" i="6"/>
  <c r="P135" i="6"/>
  <c r="BI134" i="6"/>
  <c r="BH134" i="6"/>
  <c r="BG134" i="6"/>
  <c r="BE134" i="6"/>
  <c r="T134" i="6"/>
  <c r="R134" i="6"/>
  <c r="P134" i="6"/>
  <c r="BI133" i="6"/>
  <c r="BH133" i="6"/>
  <c r="BG133" i="6"/>
  <c r="BE133" i="6"/>
  <c r="T133" i="6"/>
  <c r="R133" i="6"/>
  <c r="P133" i="6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BI130" i="6"/>
  <c r="BH130" i="6"/>
  <c r="BG130" i="6"/>
  <c r="BE130" i="6"/>
  <c r="T130" i="6"/>
  <c r="R130" i="6"/>
  <c r="P130" i="6"/>
  <c r="BI129" i="6"/>
  <c r="BH129" i="6"/>
  <c r="BG129" i="6"/>
  <c r="BE129" i="6"/>
  <c r="T129" i="6"/>
  <c r="R129" i="6"/>
  <c r="P129" i="6"/>
  <c r="BI128" i="6"/>
  <c r="BH128" i="6"/>
  <c r="BG128" i="6"/>
  <c r="BE128" i="6"/>
  <c r="T128" i="6"/>
  <c r="R128" i="6"/>
  <c r="P128" i="6"/>
  <c r="BI127" i="6"/>
  <c r="BH127" i="6"/>
  <c r="BG127" i="6"/>
  <c r="BE127" i="6"/>
  <c r="T127" i="6"/>
  <c r="R127" i="6"/>
  <c r="P127" i="6"/>
  <c r="BI126" i="6"/>
  <c r="BH126" i="6"/>
  <c r="BG126" i="6"/>
  <c r="BE126" i="6"/>
  <c r="T126" i="6"/>
  <c r="R126" i="6"/>
  <c r="P126" i="6"/>
  <c r="BI125" i="6"/>
  <c r="BH125" i="6"/>
  <c r="BG125" i="6"/>
  <c r="BE125" i="6"/>
  <c r="T125" i="6"/>
  <c r="R125" i="6"/>
  <c r="P125" i="6"/>
  <c r="BI124" i="6"/>
  <c r="BH124" i="6"/>
  <c r="BG124" i="6"/>
  <c r="BE124" i="6"/>
  <c r="T124" i="6"/>
  <c r="R124" i="6"/>
  <c r="P124" i="6"/>
  <c r="BI123" i="6"/>
  <c r="BH123" i="6"/>
  <c r="BG123" i="6"/>
  <c r="BE123" i="6"/>
  <c r="T123" i="6"/>
  <c r="R123" i="6"/>
  <c r="P123" i="6"/>
  <c r="BI122" i="6"/>
  <c r="BH122" i="6"/>
  <c r="BG122" i="6"/>
  <c r="BE122" i="6"/>
  <c r="T122" i="6"/>
  <c r="R122" i="6"/>
  <c r="P122" i="6"/>
  <c r="BI121" i="6"/>
  <c r="BH121" i="6"/>
  <c r="BG121" i="6"/>
  <c r="BE121" i="6"/>
  <c r="T121" i="6"/>
  <c r="R121" i="6"/>
  <c r="P121" i="6"/>
  <c r="BI120" i="6"/>
  <c r="BH120" i="6"/>
  <c r="BG120" i="6"/>
  <c r="BE120" i="6"/>
  <c r="T120" i="6"/>
  <c r="R120" i="6"/>
  <c r="P120" i="6"/>
  <c r="BI119" i="6"/>
  <c r="BH119" i="6"/>
  <c r="BG119" i="6"/>
  <c r="BE119" i="6"/>
  <c r="T119" i="6"/>
  <c r="R119" i="6"/>
  <c r="P119" i="6"/>
  <c r="J113" i="6"/>
  <c r="F113" i="6"/>
  <c r="F111" i="6"/>
  <c r="E109" i="6"/>
  <c r="J91" i="6"/>
  <c r="F91" i="6"/>
  <c r="F89" i="6"/>
  <c r="E87" i="6"/>
  <c r="J24" i="6"/>
  <c r="E24" i="6"/>
  <c r="J92" i="6" s="1"/>
  <c r="J23" i="6"/>
  <c r="J18" i="6"/>
  <c r="E18" i="6"/>
  <c r="F92" i="6" s="1"/>
  <c r="J17" i="6"/>
  <c r="J12" i="6"/>
  <c r="J111" i="6" s="1"/>
  <c r="E7" i="6"/>
  <c r="E107" i="6"/>
  <c r="J37" i="5"/>
  <c r="J36" i="5"/>
  <c r="AY98" i="1" s="1"/>
  <c r="J35" i="5"/>
  <c r="AX98" i="1" s="1"/>
  <c r="BI211" i="5"/>
  <c r="BH211" i="5"/>
  <c r="BG211" i="5"/>
  <c r="BE211" i="5"/>
  <c r="T211" i="5"/>
  <c r="R211" i="5"/>
  <c r="P211" i="5"/>
  <c r="BI210" i="5"/>
  <c r="BH210" i="5"/>
  <c r="BG210" i="5"/>
  <c r="BE210" i="5"/>
  <c r="T210" i="5"/>
  <c r="R210" i="5"/>
  <c r="P210" i="5"/>
  <c r="BI209" i="5"/>
  <c r="BH209" i="5"/>
  <c r="BG209" i="5"/>
  <c r="BE209" i="5"/>
  <c r="T209" i="5"/>
  <c r="R209" i="5"/>
  <c r="P209" i="5"/>
  <c r="BI208" i="5"/>
  <c r="BH208" i="5"/>
  <c r="BG208" i="5"/>
  <c r="BE208" i="5"/>
  <c r="T208" i="5"/>
  <c r="R208" i="5"/>
  <c r="P208" i="5"/>
  <c r="BI207" i="5"/>
  <c r="BH207" i="5"/>
  <c r="BG207" i="5"/>
  <c r="BE207" i="5"/>
  <c r="T207" i="5"/>
  <c r="R207" i="5"/>
  <c r="P207" i="5"/>
  <c r="BI206" i="5"/>
  <c r="BH206" i="5"/>
  <c r="BG206" i="5"/>
  <c r="BE206" i="5"/>
  <c r="T206" i="5"/>
  <c r="R206" i="5"/>
  <c r="P206" i="5"/>
  <c r="BI205" i="5"/>
  <c r="BH205" i="5"/>
  <c r="BG205" i="5"/>
  <c r="BE205" i="5"/>
  <c r="T205" i="5"/>
  <c r="R205" i="5"/>
  <c r="P205" i="5"/>
  <c r="BI204" i="5"/>
  <c r="BH204" i="5"/>
  <c r="BG204" i="5"/>
  <c r="BE204" i="5"/>
  <c r="T204" i="5"/>
  <c r="R204" i="5"/>
  <c r="P204" i="5"/>
  <c r="BI203" i="5"/>
  <c r="BH203" i="5"/>
  <c r="BG203" i="5"/>
  <c r="BE203" i="5"/>
  <c r="T203" i="5"/>
  <c r="R203" i="5"/>
  <c r="P203" i="5"/>
  <c r="BI202" i="5"/>
  <c r="BH202" i="5"/>
  <c r="BG202" i="5"/>
  <c r="BE202" i="5"/>
  <c r="T202" i="5"/>
  <c r="R202" i="5"/>
  <c r="P202" i="5"/>
  <c r="BI201" i="5"/>
  <c r="BH201" i="5"/>
  <c r="BG201" i="5"/>
  <c r="BE201" i="5"/>
  <c r="T201" i="5"/>
  <c r="R201" i="5"/>
  <c r="P201" i="5"/>
  <c r="BI199" i="5"/>
  <c r="BH199" i="5"/>
  <c r="BG199" i="5"/>
  <c r="BE199" i="5"/>
  <c r="T199" i="5"/>
  <c r="R199" i="5"/>
  <c r="P199" i="5"/>
  <c r="BI198" i="5"/>
  <c r="BH198" i="5"/>
  <c r="BG198" i="5"/>
  <c r="BE198" i="5"/>
  <c r="T198" i="5"/>
  <c r="R198" i="5"/>
  <c r="P198" i="5"/>
  <c r="BI197" i="5"/>
  <c r="BH197" i="5"/>
  <c r="BG197" i="5"/>
  <c r="BE197" i="5"/>
  <c r="T197" i="5"/>
  <c r="R197" i="5"/>
  <c r="P197" i="5"/>
  <c r="BI196" i="5"/>
  <c r="BH196" i="5"/>
  <c r="BG196" i="5"/>
  <c r="BE196" i="5"/>
  <c r="T196" i="5"/>
  <c r="R196" i="5"/>
  <c r="P196" i="5"/>
  <c r="BI195" i="5"/>
  <c r="BH195" i="5"/>
  <c r="BG195" i="5"/>
  <c r="BE195" i="5"/>
  <c r="T195" i="5"/>
  <c r="R195" i="5"/>
  <c r="P195" i="5"/>
  <c r="BI194" i="5"/>
  <c r="BH194" i="5"/>
  <c r="BG194" i="5"/>
  <c r="BE194" i="5"/>
  <c r="T194" i="5"/>
  <c r="R194" i="5"/>
  <c r="P194" i="5"/>
  <c r="BI192" i="5"/>
  <c r="BH192" i="5"/>
  <c r="BG192" i="5"/>
  <c r="BE192" i="5"/>
  <c r="T192" i="5"/>
  <c r="R192" i="5"/>
  <c r="P192" i="5"/>
  <c r="BI191" i="5"/>
  <c r="BH191" i="5"/>
  <c r="BG191" i="5"/>
  <c r="BE191" i="5"/>
  <c r="T191" i="5"/>
  <c r="R191" i="5"/>
  <c r="P191" i="5"/>
  <c r="BI190" i="5"/>
  <c r="BH190" i="5"/>
  <c r="BG190" i="5"/>
  <c r="BE190" i="5"/>
  <c r="T190" i="5"/>
  <c r="R190" i="5"/>
  <c r="P190" i="5"/>
  <c r="BI189" i="5"/>
  <c r="BH189" i="5"/>
  <c r="BG189" i="5"/>
  <c r="BE189" i="5"/>
  <c r="T189" i="5"/>
  <c r="R189" i="5"/>
  <c r="P189" i="5"/>
  <c r="BI188" i="5"/>
  <c r="BH188" i="5"/>
  <c r="BG188" i="5"/>
  <c r="BE188" i="5"/>
  <c r="T188" i="5"/>
  <c r="R188" i="5"/>
  <c r="P188" i="5"/>
  <c r="BI187" i="5"/>
  <c r="BH187" i="5"/>
  <c r="BG187" i="5"/>
  <c r="BE187" i="5"/>
  <c r="T187" i="5"/>
  <c r="R187" i="5"/>
  <c r="P187" i="5"/>
  <c r="BI185" i="5"/>
  <c r="BH185" i="5"/>
  <c r="BG185" i="5"/>
  <c r="BE185" i="5"/>
  <c r="T185" i="5"/>
  <c r="R185" i="5"/>
  <c r="P185" i="5"/>
  <c r="BI184" i="5"/>
  <c r="BH184" i="5"/>
  <c r="BG184" i="5"/>
  <c r="BE184" i="5"/>
  <c r="T184" i="5"/>
  <c r="R184" i="5"/>
  <c r="P184" i="5"/>
  <c r="BI183" i="5"/>
  <c r="BH183" i="5"/>
  <c r="BG183" i="5"/>
  <c r="BE183" i="5"/>
  <c r="T183" i="5"/>
  <c r="R183" i="5"/>
  <c r="P183" i="5"/>
  <c r="BI182" i="5"/>
  <c r="BH182" i="5"/>
  <c r="BG182" i="5"/>
  <c r="BE182" i="5"/>
  <c r="T182" i="5"/>
  <c r="R182" i="5"/>
  <c r="P182" i="5"/>
  <c r="BI181" i="5"/>
  <c r="BH181" i="5"/>
  <c r="BG181" i="5"/>
  <c r="BE181" i="5"/>
  <c r="T181" i="5"/>
  <c r="R181" i="5"/>
  <c r="P181" i="5"/>
  <c r="BI180" i="5"/>
  <c r="BH180" i="5"/>
  <c r="BG180" i="5"/>
  <c r="BE180" i="5"/>
  <c r="T180" i="5"/>
  <c r="R180" i="5"/>
  <c r="P180" i="5"/>
  <c r="BI179" i="5"/>
  <c r="BH179" i="5"/>
  <c r="BG179" i="5"/>
  <c r="BE179" i="5"/>
  <c r="T179" i="5"/>
  <c r="R179" i="5"/>
  <c r="P179" i="5"/>
  <c r="BI178" i="5"/>
  <c r="BH178" i="5"/>
  <c r="BG178" i="5"/>
  <c r="BE178" i="5"/>
  <c r="T178" i="5"/>
  <c r="R178" i="5"/>
  <c r="P178" i="5"/>
  <c r="BI177" i="5"/>
  <c r="BH177" i="5"/>
  <c r="BG177" i="5"/>
  <c r="BE177" i="5"/>
  <c r="T177" i="5"/>
  <c r="R177" i="5"/>
  <c r="P177" i="5"/>
  <c r="BI176" i="5"/>
  <c r="BH176" i="5"/>
  <c r="BG176" i="5"/>
  <c r="BE176" i="5"/>
  <c r="T176" i="5"/>
  <c r="R176" i="5"/>
  <c r="P176" i="5"/>
  <c r="BI175" i="5"/>
  <c r="BH175" i="5"/>
  <c r="BG175" i="5"/>
  <c r="BE175" i="5"/>
  <c r="T175" i="5"/>
  <c r="R175" i="5"/>
  <c r="P175" i="5"/>
  <c r="BI174" i="5"/>
  <c r="BH174" i="5"/>
  <c r="BG174" i="5"/>
  <c r="BE174" i="5"/>
  <c r="T174" i="5"/>
  <c r="R174" i="5"/>
  <c r="P174" i="5"/>
  <c r="BI172" i="5"/>
  <c r="BH172" i="5"/>
  <c r="BG172" i="5"/>
  <c r="BE172" i="5"/>
  <c r="T172" i="5"/>
  <c r="R172" i="5"/>
  <c r="P172" i="5"/>
  <c r="BI171" i="5"/>
  <c r="BH171" i="5"/>
  <c r="BG171" i="5"/>
  <c r="BE171" i="5"/>
  <c r="T171" i="5"/>
  <c r="R171" i="5"/>
  <c r="P171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9" i="5"/>
  <c r="BH129" i="5"/>
  <c r="BG129" i="5"/>
  <c r="BE129" i="5"/>
  <c r="T129" i="5"/>
  <c r="R129" i="5"/>
  <c r="P129" i="5"/>
  <c r="BI128" i="5"/>
  <c r="BH128" i="5"/>
  <c r="BG128" i="5"/>
  <c r="BE128" i="5"/>
  <c r="T128" i="5"/>
  <c r="R128" i="5"/>
  <c r="P128" i="5"/>
  <c r="BI127" i="5"/>
  <c r="BH127" i="5"/>
  <c r="BG127" i="5"/>
  <c r="BE127" i="5"/>
  <c r="T127" i="5"/>
  <c r="R127" i="5"/>
  <c r="P127" i="5"/>
  <c r="BI126" i="5"/>
  <c r="BH126" i="5"/>
  <c r="BG126" i="5"/>
  <c r="BE126" i="5"/>
  <c r="T126" i="5"/>
  <c r="R126" i="5"/>
  <c r="P126" i="5"/>
  <c r="J120" i="5"/>
  <c r="F120" i="5"/>
  <c r="F118" i="5"/>
  <c r="E116" i="5"/>
  <c r="J91" i="5"/>
  <c r="F91" i="5"/>
  <c r="F89" i="5"/>
  <c r="E87" i="5"/>
  <c r="J24" i="5"/>
  <c r="E24" i="5"/>
  <c r="J121" i="5" s="1"/>
  <c r="J23" i="5"/>
  <c r="J18" i="5"/>
  <c r="E18" i="5"/>
  <c r="F121" i="5" s="1"/>
  <c r="J17" i="5"/>
  <c r="J12" i="5"/>
  <c r="J89" i="5"/>
  <c r="E7" i="5"/>
  <c r="E114" i="5" s="1"/>
  <c r="J37" i="4"/>
  <c r="J36" i="4"/>
  <c r="AY97" i="1" s="1"/>
  <c r="J35" i="4"/>
  <c r="AX97" i="1"/>
  <c r="BI130" i="4"/>
  <c r="BH130" i="4"/>
  <c r="BG130" i="4"/>
  <c r="BE130" i="4"/>
  <c r="T130" i="4"/>
  <c r="T129" i="4" s="1"/>
  <c r="T128" i="4" s="1"/>
  <c r="R130" i="4"/>
  <c r="R129" i="4"/>
  <c r="R128" i="4" s="1"/>
  <c r="P130" i="4"/>
  <c r="P129" i="4"/>
  <c r="P128" i="4"/>
  <c r="BI127" i="4"/>
  <c r="BH127" i="4"/>
  <c r="BG127" i="4"/>
  <c r="BE127" i="4"/>
  <c r="T127" i="4"/>
  <c r="R127" i="4"/>
  <c r="P127" i="4"/>
  <c r="BI126" i="4"/>
  <c r="BH126" i="4"/>
  <c r="BG126" i="4"/>
  <c r="BE126" i="4"/>
  <c r="T126" i="4"/>
  <c r="R126" i="4"/>
  <c r="P126" i="4"/>
  <c r="BI124" i="4"/>
  <c r="BH124" i="4"/>
  <c r="BG124" i="4"/>
  <c r="BE124" i="4"/>
  <c r="T124" i="4"/>
  <c r="T123" i="4"/>
  <c r="R124" i="4"/>
  <c r="R123" i="4" s="1"/>
  <c r="P124" i="4"/>
  <c r="P123" i="4"/>
  <c r="J117" i="4"/>
  <c r="F117" i="4"/>
  <c r="F115" i="4"/>
  <c r="E113" i="4"/>
  <c r="J91" i="4"/>
  <c r="F91" i="4"/>
  <c r="F89" i="4"/>
  <c r="E87" i="4"/>
  <c r="J24" i="4"/>
  <c r="E24" i="4"/>
  <c r="J118" i="4" s="1"/>
  <c r="J23" i="4"/>
  <c r="J18" i="4"/>
  <c r="E18" i="4"/>
  <c r="F92" i="4" s="1"/>
  <c r="J17" i="4"/>
  <c r="J12" i="4"/>
  <c r="J89" i="4" s="1"/>
  <c r="E7" i="4"/>
  <c r="E85" i="4"/>
  <c r="J37" i="3"/>
  <c r="J36" i="3"/>
  <c r="AY96" i="1" s="1"/>
  <c r="J35" i="3"/>
  <c r="AX96" i="1" s="1"/>
  <c r="BI167" i="3"/>
  <c r="BH167" i="3"/>
  <c r="BG167" i="3"/>
  <c r="BE167" i="3"/>
  <c r="T167" i="3"/>
  <c r="T166" i="3"/>
  <c r="R167" i="3"/>
  <c r="R166" i="3" s="1"/>
  <c r="P167" i="3"/>
  <c r="P166" i="3"/>
  <c r="BI165" i="3"/>
  <c r="BH165" i="3"/>
  <c r="BG165" i="3"/>
  <c r="BE165" i="3"/>
  <c r="T165" i="3"/>
  <c r="T164" i="3" s="1"/>
  <c r="R165" i="3"/>
  <c r="R164" i="3"/>
  <c r="P165" i="3"/>
  <c r="P164" i="3" s="1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7" i="3"/>
  <c r="BH137" i="3"/>
  <c r="BG137" i="3"/>
  <c r="BE137" i="3"/>
  <c r="T137" i="3"/>
  <c r="T136" i="3"/>
  <c r="R137" i="3"/>
  <c r="R136" i="3"/>
  <c r="P137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BI129" i="3"/>
  <c r="BH129" i="3"/>
  <c r="BG129" i="3"/>
  <c r="BE129" i="3"/>
  <c r="T129" i="3"/>
  <c r="T128" i="3" s="1"/>
  <c r="R129" i="3"/>
  <c r="R128" i="3"/>
  <c r="P129" i="3"/>
  <c r="P128" i="3" s="1"/>
  <c r="J122" i="3"/>
  <c r="F122" i="3"/>
  <c r="F120" i="3"/>
  <c r="E118" i="3"/>
  <c r="J91" i="3"/>
  <c r="F91" i="3"/>
  <c r="F89" i="3"/>
  <c r="E87" i="3"/>
  <c r="J24" i="3"/>
  <c r="E24" i="3"/>
  <c r="J123" i="3"/>
  <c r="J23" i="3"/>
  <c r="J18" i="3"/>
  <c r="E18" i="3"/>
  <c r="F92" i="3"/>
  <c r="J17" i="3"/>
  <c r="J12" i="3"/>
  <c r="J89" i="3"/>
  <c r="E7" i="3"/>
  <c r="E116" i="3" s="1"/>
  <c r="J37" i="2"/>
  <c r="J36" i="2"/>
  <c r="AY95" i="1"/>
  <c r="J35" i="2"/>
  <c r="AX95" i="1"/>
  <c r="BI164" i="2"/>
  <c r="BH164" i="2"/>
  <c r="BG164" i="2"/>
  <c r="BE164" i="2"/>
  <c r="T164" i="2"/>
  <c r="T163" i="2"/>
  <c r="R164" i="2"/>
  <c r="R163" i="2"/>
  <c r="P164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7" i="2"/>
  <c r="BH137" i="2"/>
  <c r="BG137" i="2"/>
  <c r="BE137" i="2"/>
  <c r="T137" i="2"/>
  <c r="T136" i="2"/>
  <c r="R137" i="2"/>
  <c r="R136" i="2"/>
  <c r="P137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29" i="2"/>
  <c r="BH129" i="2"/>
  <c r="BG129" i="2"/>
  <c r="BE129" i="2"/>
  <c r="T129" i="2"/>
  <c r="T128" i="2"/>
  <c r="R129" i="2"/>
  <c r="R128" i="2" s="1"/>
  <c r="P129" i="2"/>
  <c r="P128" i="2"/>
  <c r="J122" i="2"/>
  <c r="F122" i="2"/>
  <c r="F120" i="2"/>
  <c r="E118" i="2"/>
  <c r="J91" i="2"/>
  <c r="F91" i="2"/>
  <c r="F89" i="2"/>
  <c r="E87" i="2"/>
  <c r="J24" i="2"/>
  <c r="E24" i="2"/>
  <c r="J92" i="2" s="1"/>
  <c r="J23" i="2"/>
  <c r="J18" i="2"/>
  <c r="E18" i="2"/>
  <c r="F92" i="2" s="1"/>
  <c r="J17" i="2"/>
  <c r="J12" i="2"/>
  <c r="J89" i="2" s="1"/>
  <c r="E7" i="2"/>
  <c r="E85" i="2"/>
  <c r="L90" i="1"/>
  <c r="AM90" i="1"/>
  <c r="AM89" i="1"/>
  <c r="L89" i="1"/>
  <c r="AM87" i="1"/>
  <c r="L87" i="1"/>
  <c r="L85" i="1"/>
  <c r="L84" i="1"/>
  <c r="BK135" i="11"/>
  <c r="BK134" i="11"/>
  <c r="BK130" i="11"/>
  <c r="J129" i="11"/>
  <c r="BK127" i="11"/>
  <c r="J184" i="10"/>
  <c r="BK183" i="10"/>
  <c r="J182" i="10"/>
  <c r="J180" i="10"/>
  <c r="J179" i="10"/>
  <c r="J178" i="10"/>
  <c r="BK177" i="10"/>
  <c r="J175" i="10"/>
  <c r="BK172" i="10"/>
  <c r="BK171" i="10"/>
  <c r="J170" i="10"/>
  <c r="J169" i="10"/>
  <c r="J168" i="10"/>
  <c r="BK167" i="10"/>
  <c r="J166" i="10"/>
  <c r="BK164" i="10"/>
  <c r="J163" i="10"/>
  <c r="BK162" i="10"/>
  <c r="J161" i="10"/>
  <c r="J158" i="10"/>
  <c r="J154" i="10"/>
  <c r="J153" i="10"/>
  <c r="J149" i="10"/>
  <c r="BK143" i="10"/>
  <c r="J143" i="10"/>
  <c r="J142" i="10"/>
  <c r="BK141" i="10"/>
  <c r="J140" i="10"/>
  <c r="J139" i="10"/>
  <c r="J138" i="10"/>
  <c r="J137" i="10"/>
  <c r="J136" i="10"/>
  <c r="BK135" i="10"/>
  <c r="BK134" i="10"/>
  <c r="J133" i="10"/>
  <c r="J128" i="10"/>
  <c r="BK127" i="10"/>
  <c r="BK126" i="10"/>
  <c r="J130" i="9"/>
  <c r="BK129" i="9"/>
  <c r="BK124" i="9"/>
  <c r="BK122" i="9"/>
  <c r="J121" i="9"/>
  <c r="J147" i="8"/>
  <c r="J146" i="8"/>
  <c r="BK144" i="8"/>
  <c r="J142" i="8"/>
  <c r="BK141" i="8"/>
  <c r="J140" i="8"/>
  <c r="BK139" i="8"/>
  <c r="BK135" i="8"/>
  <c r="J134" i="8"/>
  <c r="J132" i="8"/>
  <c r="BK131" i="8"/>
  <c r="BK130" i="8"/>
  <c r="J129" i="8"/>
  <c r="J126" i="8"/>
  <c r="BK125" i="8"/>
  <c r="BK256" i="7"/>
  <c r="BK255" i="7"/>
  <c r="BK254" i="7"/>
  <c r="J253" i="7"/>
  <c r="J252" i="7"/>
  <c r="BK251" i="7"/>
  <c r="BK250" i="7"/>
  <c r="J249" i="7"/>
  <c r="BK248" i="7"/>
  <c r="J247" i="7"/>
  <c r="BK246" i="7"/>
  <c r="J245" i="7"/>
  <c r="J244" i="7"/>
  <c r="J243" i="7"/>
  <c r="BK241" i="7"/>
  <c r="BK240" i="7"/>
  <c r="J238" i="7"/>
  <c r="J237" i="7"/>
  <c r="BK235" i="7"/>
  <c r="BK234" i="7"/>
  <c r="J233" i="7"/>
  <c r="J231" i="7"/>
  <c r="BK230" i="7"/>
  <c r="J229" i="7"/>
  <c r="BK226" i="7"/>
  <c r="J225" i="7"/>
  <c r="BK224" i="7"/>
  <c r="J222" i="7"/>
  <c r="J221" i="7"/>
  <c r="J220" i="7"/>
  <c r="BK218" i="7"/>
  <c r="BK217" i="7"/>
  <c r="J216" i="7"/>
  <c r="BK214" i="7"/>
  <c r="BK213" i="7"/>
  <c r="BK212" i="7"/>
  <c r="BK211" i="7"/>
  <c r="BK210" i="7"/>
  <c r="J209" i="7"/>
  <c r="J208" i="7"/>
  <c r="J207" i="7"/>
  <c r="J206" i="7"/>
  <c r="J205" i="7"/>
  <c r="J203" i="7"/>
  <c r="BK202" i="7"/>
  <c r="BK200" i="7"/>
  <c r="BK198" i="7"/>
  <c r="J196" i="7"/>
  <c r="J195" i="7"/>
  <c r="BK194" i="7"/>
  <c r="BK192" i="7"/>
  <c r="J191" i="7"/>
  <c r="BK190" i="7"/>
  <c r="J189" i="7"/>
  <c r="J186" i="7"/>
  <c r="J184" i="7"/>
  <c r="J183" i="7"/>
  <c r="BK181" i="7"/>
  <c r="J180" i="7"/>
  <c r="J179" i="7"/>
  <c r="J178" i="7"/>
  <c r="J177" i="7"/>
  <c r="J176" i="7"/>
  <c r="J175" i="7"/>
  <c r="J174" i="7"/>
  <c r="BK173" i="7"/>
  <c r="J172" i="7"/>
  <c r="J171" i="7"/>
  <c r="BK170" i="7"/>
  <c r="BK169" i="7"/>
  <c r="J168" i="7"/>
  <c r="J164" i="7"/>
  <c r="J163" i="7"/>
  <c r="J162" i="7"/>
  <c r="BK161" i="7"/>
  <c r="BK160" i="7"/>
  <c r="J159" i="7"/>
  <c r="BK158" i="7"/>
  <c r="BK157" i="7"/>
  <c r="BK156" i="7"/>
  <c r="J153" i="7"/>
  <c r="J152" i="7"/>
  <c r="J151" i="7"/>
  <c r="J148" i="7"/>
  <c r="J143" i="7"/>
  <c r="BK142" i="7"/>
  <c r="BK141" i="7"/>
  <c r="J139" i="7"/>
  <c r="J138" i="7"/>
  <c r="J137" i="7"/>
  <c r="J136" i="7"/>
  <c r="J135" i="7"/>
  <c r="J134" i="7"/>
  <c r="BK133" i="7"/>
  <c r="J129" i="7"/>
  <c r="J125" i="7"/>
  <c r="J153" i="6"/>
  <c r="J148" i="6"/>
  <c r="J147" i="6"/>
  <c r="BK145" i="6"/>
  <c r="J143" i="6"/>
  <c r="BK140" i="6"/>
  <c r="BK133" i="6"/>
  <c r="BK132" i="6"/>
  <c r="J131" i="6"/>
  <c r="J130" i="6"/>
  <c r="BK128" i="6"/>
  <c r="BK126" i="6"/>
  <c r="BK124" i="6"/>
  <c r="BK122" i="6"/>
  <c r="BK119" i="6"/>
  <c r="J211" i="5"/>
  <c r="J207" i="5"/>
  <c r="BK206" i="5"/>
  <c r="BK205" i="5"/>
  <c r="J199" i="5"/>
  <c r="BK197" i="5"/>
  <c r="J196" i="5"/>
  <c r="BK194" i="5"/>
  <c r="J192" i="5"/>
  <c r="J191" i="5"/>
  <c r="BK190" i="5"/>
  <c r="J188" i="5"/>
  <c r="J184" i="5"/>
  <c r="BK183" i="5"/>
  <c r="BK180" i="5"/>
  <c r="BK177" i="5"/>
  <c r="BK176" i="5"/>
  <c r="BK175" i="5"/>
  <c r="J174" i="5"/>
  <c r="BK171" i="5"/>
  <c r="BK168" i="5"/>
  <c r="J167" i="5"/>
  <c r="J164" i="5"/>
  <c r="J159" i="5"/>
  <c r="BK158" i="5"/>
  <c r="BK157" i="5"/>
  <c r="BK156" i="5"/>
  <c r="BK154" i="5"/>
  <c r="J153" i="5"/>
  <c r="BK151" i="5"/>
  <c r="J146" i="5"/>
  <c r="J144" i="5"/>
  <c r="BK143" i="5"/>
  <c r="BK141" i="5"/>
  <c r="J140" i="5"/>
  <c r="J139" i="5"/>
  <c r="BK137" i="5"/>
  <c r="BK136" i="5"/>
  <c r="BK135" i="5"/>
  <c r="J132" i="5"/>
  <c r="BK129" i="5"/>
  <c r="BK126" i="5"/>
  <c r="J130" i="4"/>
  <c r="J126" i="4"/>
  <c r="J124" i="4"/>
  <c r="J167" i="3"/>
  <c r="BK165" i="3"/>
  <c r="J163" i="3"/>
  <c r="J127" i="7"/>
  <c r="J126" i="7"/>
  <c r="BK125" i="7"/>
  <c r="BK124" i="7"/>
  <c r="J122" i="7"/>
  <c r="BK121" i="7"/>
  <c r="J156" i="6"/>
  <c r="BK150" i="6"/>
  <c r="BK149" i="6"/>
  <c r="BK148" i="6"/>
  <c r="BK146" i="6"/>
  <c r="BK142" i="6"/>
  <c r="J141" i="6"/>
  <c r="J139" i="6"/>
  <c r="J138" i="6"/>
  <c r="BK135" i="6"/>
  <c r="BK134" i="6"/>
  <c r="BK130" i="6"/>
  <c r="J127" i="6"/>
  <c r="J126" i="6"/>
  <c r="J125" i="6"/>
  <c r="J124" i="6"/>
  <c r="BK123" i="6"/>
  <c r="J122" i="6"/>
  <c r="BK120" i="6"/>
  <c r="BK211" i="5"/>
  <c r="J210" i="5"/>
  <c r="J209" i="5"/>
  <c r="BK207" i="5"/>
  <c r="J205" i="5"/>
  <c r="BK204" i="5"/>
  <c r="J203" i="5"/>
  <c r="J201" i="5"/>
  <c r="BK199" i="5"/>
  <c r="J198" i="5"/>
  <c r="J197" i="5"/>
  <c r="BK196" i="5"/>
  <c r="BK195" i="5"/>
  <c r="BK192" i="5"/>
  <c r="BK191" i="5"/>
  <c r="BK189" i="5"/>
  <c r="BK187" i="5"/>
  <c r="J185" i="5"/>
  <c r="J183" i="5"/>
  <c r="J178" i="5"/>
  <c r="J177" i="5"/>
  <c r="J169" i="5"/>
  <c r="BK165" i="5"/>
  <c r="BK161" i="3"/>
  <c r="J160" i="3"/>
  <c r="J159" i="3"/>
  <c r="J158" i="3"/>
  <c r="BK155" i="3"/>
  <c r="BK154" i="3"/>
  <c r="BK153" i="3"/>
  <c r="J151" i="3"/>
  <c r="BK148" i="3"/>
  <c r="J147" i="3"/>
  <c r="BK145" i="3"/>
  <c r="BK144" i="3"/>
  <c r="J143" i="3"/>
  <c r="BK135" i="3"/>
  <c r="J134" i="3"/>
  <c r="J133" i="3"/>
  <c r="BK132" i="3"/>
  <c r="BK131" i="3"/>
  <c r="BK164" i="2"/>
  <c r="J161" i="2"/>
  <c r="J159" i="2"/>
  <c r="J157" i="2"/>
  <c r="J154" i="2"/>
  <c r="BK152" i="2"/>
  <c r="BK151" i="2"/>
  <c r="BK150" i="2"/>
  <c r="BK147" i="2"/>
  <c r="BK146" i="2"/>
  <c r="J144" i="2"/>
  <c r="J142" i="2"/>
  <c r="BK141" i="2"/>
  <c r="BK137" i="2"/>
  <c r="BK135" i="2"/>
  <c r="BK134" i="2"/>
  <c r="J132" i="2"/>
  <c r="J135" i="11"/>
  <c r="BK131" i="11"/>
  <c r="J130" i="11"/>
  <c r="BK129" i="11"/>
  <c r="J127" i="11"/>
  <c r="BK125" i="11"/>
  <c r="BK186" i="10"/>
  <c r="J183" i="10"/>
  <c r="J177" i="10"/>
  <c r="J176" i="10"/>
  <c r="J172" i="10"/>
  <c r="BK170" i="10"/>
  <c r="BK168" i="10"/>
  <c r="J167" i="10"/>
  <c r="BK165" i="10"/>
  <c r="J162" i="10"/>
  <c r="BK161" i="10"/>
  <c r="BK160" i="10"/>
  <c r="J159" i="10"/>
  <c r="BK157" i="10"/>
  <c r="J156" i="10"/>
  <c r="BK155" i="10"/>
  <c r="BK154" i="10"/>
  <c r="BK153" i="10"/>
  <c r="BK152" i="10"/>
  <c r="BK151" i="10"/>
  <c r="J150" i="10"/>
  <c r="J148" i="10"/>
  <c r="J147" i="10"/>
  <c r="BK146" i="10"/>
  <c r="BK145" i="10"/>
  <c r="BK144" i="10"/>
  <c r="J141" i="10"/>
  <c r="BK139" i="10"/>
  <c r="BK138" i="10"/>
  <c r="BK137" i="10"/>
  <c r="J135" i="10"/>
  <c r="J134" i="10"/>
  <c r="BK133" i="10"/>
  <c r="J132" i="10"/>
  <c r="J131" i="10"/>
  <c r="BK129" i="10"/>
  <c r="J127" i="10"/>
  <c r="J126" i="10"/>
  <c r="J128" i="9"/>
  <c r="BK127" i="9"/>
  <c r="J126" i="9"/>
  <c r="BK125" i="9"/>
  <c r="J124" i="9"/>
  <c r="J123" i="9"/>
  <c r="J122" i="9"/>
  <c r="BK121" i="9"/>
  <c r="J149" i="8"/>
  <c r="BK146" i="8"/>
  <c r="J145" i="8"/>
  <c r="J144" i="8"/>
  <c r="BK142" i="8"/>
  <c r="J141" i="8"/>
  <c r="J139" i="8"/>
  <c r="BK138" i="8"/>
  <c r="BK137" i="8"/>
  <c r="J136" i="8"/>
  <c r="J135" i="8"/>
  <c r="BK133" i="8"/>
  <c r="BK132" i="8"/>
  <c r="J130" i="8"/>
  <c r="BK129" i="8"/>
  <c r="BK126" i="8"/>
  <c r="J124" i="8"/>
  <c r="J250" i="7"/>
  <c r="BK247" i="7"/>
  <c r="J246" i="7"/>
  <c r="BK245" i="7"/>
  <c r="BK244" i="7"/>
  <c r="BK242" i="7"/>
  <c r="J241" i="7"/>
  <c r="J240" i="7"/>
  <c r="J239" i="7"/>
  <c r="BK237" i="7"/>
  <c r="BK236" i="7"/>
  <c r="BK233" i="7"/>
  <c r="BK232" i="7"/>
  <c r="BK228" i="7"/>
  <c r="BK227" i="7"/>
  <c r="BK225" i="7"/>
  <c r="J224" i="7"/>
  <c r="BK223" i="7"/>
  <c r="BK221" i="7"/>
  <c r="BK220" i="7"/>
  <c r="BK219" i="7"/>
  <c r="J217" i="7"/>
  <c r="BK215" i="7"/>
  <c r="J214" i="7"/>
  <c r="J213" i="7"/>
  <c r="J211" i="7"/>
  <c r="J210" i="7"/>
  <c r="BK209" i="7"/>
  <c r="BK208" i="7"/>
  <c r="BK206" i="7"/>
  <c r="J204" i="7"/>
  <c r="J202" i="7"/>
  <c r="BK201" i="7"/>
  <c r="BK199" i="7"/>
  <c r="J198" i="7"/>
  <c r="BK197" i="7"/>
  <c r="BK196" i="7"/>
  <c r="J194" i="7"/>
  <c r="BK193" i="7"/>
  <c r="J192" i="7"/>
  <c r="BK188" i="7"/>
  <c r="BK187" i="7"/>
  <c r="BK186" i="7"/>
  <c r="J185" i="7"/>
  <c r="BK184" i="7"/>
  <c r="BK182" i="7"/>
  <c r="BK175" i="7"/>
  <c r="BK174" i="7"/>
  <c r="J170" i="7"/>
  <c r="BK168" i="7"/>
  <c r="J167" i="7"/>
  <c r="BK166" i="7"/>
  <c r="J165" i="7"/>
  <c r="BK159" i="7"/>
  <c r="J158" i="7"/>
  <c r="J157" i="7"/>
  <c r="J155" i="7"/>
  <c r="J154" i="7"/>
  <c r="BK152" i="7"/>
  <c r="BK151" i="7"/>
  <c r="BK150" i="7"/>
  <c r="J149" i="7"/>
  <c r="J147" i="7"/>
  <c r="BK146" i="7"/>
  <c r="J145" i="7"/>
  <c r="BK144" i="7"/>
  <c r="J144" i="7"/>
  <c r="BK143" i="7"/>
  <c r="J142" i="7"/>
  <c r="J141" i="7"/>
  <c r="BK140" i="7"/>
  <c r="BK139" i="7"/>
  <c r="BK137" i="7"/>
  <c r="BK136" i="7"/>
  <c r="J133" i="7"/>
  <c r="BK132" i="7"/>
  <c r="J131" i="7"/>
  <c r="J130" i="7"/>
  <c r="J128" i="7"/>
  <c r="BK123" i="7"/>
  <c r="BK122" i="7"/>
  <c r="BK156" i="6"/>
  <c r="BK155" i="6"/>
  <c r="J154" i="6"/>
  <c r="J151" i="6"/>
  <c r="J149" i="6"/>
  <c r="J145" i="6"/>
  <c r="J144" i="6"/>
  <c r="BK143" i="6"/>
  <c r="J142" i="6"/>
  <c r="BK139" i="6"/>
  <c r="BK138" i="6"/>
  <c r="J137" i="6"/>
  <c r="BK136" i="6"/>
  <c r="J132" i="6"/>
  <c r="BK131" i="6"/>
  <c r="J129" i="6"/>
  <c r="BK127" i="6"/>
  <c r="BK125" i="6"/>
  <c r="BK121" i="6"/>
  <c r="BK210" i="5"/>
  <c r="J208" i="5"/>
  <c r="BK202" i="5"/>
  <c r="BK201" i="5"/>
  <c r="BK198" i="5"/>
  <c r="J194" i="5"/>
  <c r="J187" i="5"/>
  <c r="BK185" i="5"/>
  <c r="BK182" i="5"/>
  <c r="J181" i="5"/>
  <c r="J180" i="5"/>
  <c r="BK179" i="5"/>
  <c r="J176" i="5"/>
  <c r="BK172" i="5"/>
  <c r="J170" i="5"/>
  <c r="BK167" i="5"/>
  <c r="BK166" i="5"/>
  <c r="J165" i="5"/>
  <c r="J163" i="5"/>
  <c r="BK162" i="5"/>
  <c r="BK160" i="5"/>
  <c r="J158" i="5"/>
  <c r="BK153" i="5"/>
  <c r="J152" i="5"/>
  <c r="J150" i="5"/>
  <c r="BK149" i="5"/>
  <c r="J148" i="5"/>
  <c r="BK147" i="5"/>
  <c r="J145" i="5"/>
  <c r="BK144" i="5"/>
  <c r="J143" i="5"/>
  <c r="BK139" i="5"/>
  <c r="J138" i="5"/>
  <c r="J137" i="5"/>
  <c r="J136" i="5"/>
  <c r="J135" i="5"/>
  <c r="BK134" i="5"/>
  <c r="J133" i="5"/>
  <c r="BK131" i="5"/>
  <c r="BK130" i="5"/>
  <c r="J129" i="5"/>
  <c r="BK128" i="5"/>
  <c r="BK127" i="5"/>
  <c r="BK130" i="4"/>
  <c r="J127" i="4"/>
  <c r="BK162" i="3"/>
  <c r="BK160" i="3"/>
  <c r="BK158" i="3"/>
  <c r="BK156" i="3"/>
  <c r="J154" i="3"/>
  <c r="J152" i="3"/>
  <c r="BK151" i="3"/>
  <c r="BK149" i="3"/>
  <c r="BK146" i="3"/>
  <c r="J142" i="3"/>
  <c r="BK141" i="3"/>
  <c r="J140" i="3"/>
  <c r="BK137" i="3"/>
  <c r="BK134" i="3"/>
  <c r="J132" i="3"/>
  <c r="BK129" i="3"/>
  <c r="J164" i="2"/>
  <c r="BK162" i="2"/>
  <c r="J158" i="2"/>
  <c r="BK157" i="2"/>
  <c r="BK156" i="2"/>
  <c r="J155" i="2"/>
  <c r="BK154" i="2"/>
  <c r="J152" i="2"/>
  <c r="BK149" i="2"/>
  <c r="J145" i="2"/>
  <c r="BK144" i="2"/>
  <c r="BK143" i="2"/>
  <c r="J141" i="2"/>
  <c r="J140" i="2"/>
  <c r="J134" i="2"/>
  <c r="J133" i="2"/>
  <c r="BK132" i="2"/>
  <c r="BK131" i="2"/>
  <c r="BK129" i="2"/>
  <c r="AS94" i="1"/>
  <c r="J134" i="11"/>
  <c r="J131" i="11"/>
  <c r="J125" i="11"/>
  <c r="J186" i="10"/>
  <c r="BK184" i="10"/>
  <c r="BK182" i="10"/>
  <c r="BK180" i="10"/>
  <c r="BK179" i="10"/>
  <c r="BK178" i="10"/>
  <c r="BK176" i="10"/>
  <c r="BK175" i="10"/>
  <c r="J171" i="10"/>
  <c r="BK169" i="10"/>
  <c r="BK166" i="10"/>
  <c r="J165" i="10"/>
  <c r="J164" i="10"/>
  <c r="BK163" i="10"/>
  <c r="J160" i="10"/>
  <c r="BK159" i="10"/>
  <c r="BK158" i="10"/>
  <c r="J157" i="10"/>
  <c r="BK156" i="10"/>
  <c r="J155" i="10"/>
  <c r="J152" i="10"/>
  <c r="J151" i="10"/>
  <c r="BK150" i="10"/>
  <c r="BK149" i="10"/>
  <c r="BK148" i="10"/>
  <c r="BK147" i="10"/>
  <c r="J146" i="10"/>
  <c r="J145" i="10"/>
  <c r="J144" i="10"/>
  <c r="BK142" i="10"/>
  <c r="BK140" i="10"/>
  <c r="BK136" i="10"/>
  <c r="BK132" i="10"/>
  <c r="BK131" i="10"/>
  <c r="J129" i="10"/>
  <c r="BK128" i="10"/>
  <c r="BK130" i="9"/>
  <c r="J129" i="9"/>
  <c r="BK128" i="9"/>
  <c r="J127" i="9"/>
  <c r="BK126" i="9"/>
  <c r="J125" i="9"/>
  <c r="BK123" i="9"/>
  <c r="BK149" i="8"/>
  <c r="BK147" i="8"/>
  <c r="BK145" i="8"/>
  <c r="BK140" i="8"/>
  <c r="J138" i="8"/>
  <c r="J137" i="8"/>
  <c r="BK136" i="8"/>
  <c r="BK134" i="8"/>
  <c r="J133" i="8"/>
  <c r="J131" i="8"/>
  <c r="BK128" i="8"/>
  <c r="J128" i="8"/>
  <c r="J125" i="8"/>
  <c r="BK124" i="8"/>
  <c r="J256" i="7"/>
  <c r="J255" i="7"/>
  <c r="J254" i="7"/>
  <c r="BK253" i="7"/>
  <c r="BK252" i="7"/>
  <c r="J251" i="7"/>
  <c r="BK249" i="7"/>
  <c r="J248" i="7"/>
  <c r="BK243" i="7"/>
  <c r="J242" i="7"/>
  <c r="BK239" i="7"/>
  <c r="BK238" i="7"/>
  <c r="J236" i="7"/>
  <c r="J235" i="7"/>
  <c r="J234" i="7"/>
  <c r="J232" i="7"/>
  <c r="BK231" i="7"/>
  <c r="J230" i="7"/>
  <c r="BK229" i="7"/>
  <c r="J228" i="7"/>
  <c r="J227" i="7"/>
  <c r="J226" i="7"/>
  <c r="J223" i="7"/>
  <c r="BK222" i="7"/>
  <c r="J219" i="7"/>
  <c r="J218" i="7"/>
  <c r="BK216" i="7"/>
  <c r="J215" i="7"/>
  <c r="J212" i="7"/>
  <c r="BK207" i="7"/>
  <c r="BK205" i="7"/>
  <c r="BK204" i="7"/>
  <c r="BK203" i="7"/>
  <c r="J201" i="7"/>
  <c r="J200" i="7"/>
  <c r="J199" i="7"/>
  <c r="J197" i="7"/>
  <c r="BK195" i="7"/>
  <c r="J193" i="7"/>
  <c r="BK191" i="7"/>
  <c r="J190" i="7"/>
  <c r="BK189" i="7"/>
  <c r="J188" i="7"/>
  <c r="J187" i="7"/>
  <c r="BK185" i="7"/>
  <c r="BK183" i="7"/>
  <c r="J182" i="7"/>
  <c r="J181" i="7"/>
  <c r="BK180" i="7"/>
  <c r="BK179" i="7"/>
  <c r="BK178" i="7"/>
  <c r="BK177" i="7"/>
  <c r="BK176" i="7"/>
  <c r="J173" i="7"/>
  <c r="BK172" i="7"/>
  <c r="BK171" i="7"/>
  <c r="J169" i="7"/>
  <c r="BK167" i="7"/>
  <c r="J166" i="7"/>
  <c r="BK165" i="7"/>
  <c r="BK164" i="7"/>
  <c r="BK163" i="7"/>
  <c r="BK162" i="7"/>
  <c r="J161" i="7"/>
  <c r="J160" i="7"/>
  <c r="J156" i="7"/>
  <c r="BK155" i="7"/>
  <c r="BK154" i="7"/>
  <c r="BK153" i="7"/>
  <c r="J150" i="7"/>
  <c r="BK149" i="7"/>
  <c r="BK148" i="7"/>
  <c r="BK147" i="7"/>
  <c r="J146" i="7"/>
  <c r="BK145" i="7"/>
  <c r="J140" i="7"/>
  <c r="BK138" i="7"/>
  <c r="BK135" i="7"/>
  <c r="BK134" i="7"/>
  <c r="J132" i="7"/>
  <c r="BK131" i="7"/>
  <c r="BK130" i="7"/>
  <c r="BK129" i="7"/>
  <c r="BK128" i="7"/>
  <c r="BK127" i="7"/>
  <c r="BK126" i="7"/>
  <c r="J124" i="7"/>
  <c r="J123" i="7"/>
  <c r="J121" i="7"/>
  <c r="J155" i="6"/>
  <c r="BK154" i="6"/>
  <c r="BK153" i="6"/>
  <c r="BK152" i="6"/>
  <c r="J152" i="6"/>
  <c r="BK151" i="6"/>
  <c r="J150" i="6"/>
  <c r="BK147" i="6"/>
  <c r="J146" i="6"/>
  <c r="BK144" i="6"/>
  <c r="BK141" i="6"/>
  <c r="J140" i="6"/>
  <c r="BK137" i="6"/>
  <c r="J136" i="6"/>
  <c r="J135" i="6"/>
  <c r="J134" i="6"/>
  <c r="J133" i="6"/>
  <c r="BK129" i="6"/>
  <c r="J128" i="6"/>
  <c r="J123" i="6"/>
  <c r="J121" i="6"/>
  <c r="J120" i="6"/>
  <c r="J119" i="6"/>
  <c r="BK209" i="5"/>
  <c r="BK208" i="5"/>
  <c r="J206" i="5"/>
  <c r="J204" i="5"/>
  <c r="BK203" i="5"/>
  <c r="J202" i="5"/>
  <c r="J195" i="5"/>
  <c r="J190" i="5"/>
  <c r="J189" i="5"/>
  <c r="BK188" i="5"/>
  <c r="BK184" i="5"/>
  <c r="J182" i="5"/>
  <c r="BK181" i="5"/>
  <c r="J179" i="5"/>
  <c r="BK178" i="5"/>
  <c r="J175" i="5"/>
  <c r="BK174" i="5"/>
  <c r="J172" i="5"/>
  <c r="J171" i="5"/>
  <c r="BK170" i="5"/>
  <c r="BK169" i="5"/>
  <c r="J168" i="5"/>
  <c r="J166" i="5"/>
  <c r="BK164" i="5"/>
  <c r="BK163" i="5"/>
  <c r="J162" i="5"/>
  <c r="J160" i="5"/>
  <c r="BK159" i="5"/>
  <c r="J157" i="5"/>
  <c r="J156" i="5"/>
  <c r="J154" i="5"/>
  <c r="BK152" i="5"/>
  <c r="J151" i="5"/>
  <c r="BK150" i="5"/>
  <c r="J149" i="5"/>
  <c r="BK148" i="5"/>
  <c r="J147" i="5"/>
  <c r="BK146" i="5"/>
  <c r="BK145" i="5"/>
  <c r="J141" i="5"/>
  <c r="BK140" i="5"/>
  <c r="BK138" i="5"/>
  <c r="J134" i="5"/>
  <c r="BK133" i="5"/>
  <c r="BK132" i="5"/>
  <c r="J131" i="5"/>
  <c r="J130" i="5"/>
  <c r="J128" i="5"/>
  <c r="J127" i="5"/>
  <c r="J126" i="5"/>
  <c r="BK127" i="4"/>
  <c r="BK126" i="4"/>
  <c r="BK124" i="4"/>
  <c r="BK167" i="3"/>
  <c r="J165" i="3"/>
  <c r="BK163" i="3"/>
  <c r="J162" i="3"/>
  <c r="J161" i="3"/>
  <c r="BK159" i="3"/>
  <c r="J156" i="3"/>
  <c r="J155" i="3"/>
  <c r="J153" i="3"/>
  <c r="BK152" i="3"/>
  <c r="J149" i="3"/>
  <c r="J148" i="3"/>
  <c r="BK147" i="3"/>
  <c r="J146" i="3"/>
  <c r="J145" i="3"/>
  <c r="J144" i="3"/>
  <c r="BK143" i="3"/>
  <c r="BK142" i="3"/>
  <c r="J141" i="3"/>
  <c r="BK140" i="3"/>
  <c r="J137" i="3"/>
  <c r="J135" i="3"/>
  <c r="BK133" i="3"/>
  <c r="J131" i="3"/>
  <c r="J129" i="3"/>
  <c r="J162" i="2"/>
  <c r="BK161" i="2"/>
  <c r="BK159" i="2"/>
  <c r="BK158" i="2"/>
  <c r="J156" i="2"/>
  <c r="BK155" i="2"/>
  <c r="J151" i="2"/>
  <c r="J150" i="2"/>
  <c r="J149" i="2"/>
  <c r="J147" i="2"/>
  <c r="J146" i="2"/>
  <c r="BK145" i="2"/>
  <c r="J143" i="2"/>
  <c r="BK142" i="2"/>
  <c r="BK140" i="2"/>
  <c r="J137" i="2"/>
  <c r="J135" i="2"/>
  <c r="BK133" i="2"/>
  <c r="J131" i="2"/>
  <c r="J129" i="2"/>
  <c r="BK130" i="2" l="1"/>
  <c r="J130" i="2" s="1"/>
  <c r="J99" i="2" s="1"/>
  <c r="R130" i="2"/>
  <c r="R127" i="2"/>
  <c r="R139" i="2"/>
  <c r="P148" i="2"/>
  <c r="T148" i="2"/>
  <c r="R153" i="2"/>
  <c r="T160" i="2"/>
  <c r="R130" i="3"/>
  <c r="R127" i="3"/>
  <c r="BK139" i="3"/>
  <c r="J139" i="3" s="1"/>
  <c r="J102" i="3" s="1"/>
  <c r="T139" i="3"/>
  <c r="R150" i="3"/>
  <c r="T157" i="3"/>
  <c r="R125" i="4"/>
  <c r="R122" i="4"/>
  <c r="R121" i="4"/>
  <c r="BK142" i="5"/>
  <c r="J142" i="5" s="1"/>
  <c r="J98" i="5" s="1"/>
  <c r="BK155" i="5"/>
  <c r="J155" i="5" s="1"/>
  <c r="J99" i="5" s="1"/>
  <c r="P155" i="5"/>
  <c r="P161" i="5"/>
  <c r="P125" i="5" s="1"/>
  <c r="P124" i="5" s="1"/>
  <c r="AU98" i="1" s="1"/>
  <c r="R173" i="5"/>
  <c r="R186" i="5"/>
  <c r="P193" i="5"/>
  <c r="R200" i="5"/>
  <c r="T118" i="6"/>
  <c r="T117" i="6" s="1"/>
  <c r="P120" i="7"/>
  <c r="P119" i="7"/>
  <c r="P118" i="7" s="1"/>
  <c r="AU100" i="1" s="1"/>
  <c r="P123" i="8"/>
  <c r="T123" i="8"/>
  <c r="T127" i="8"/>
  <c r="P143" i="8"/>
  <c r="P120" i="9"/>
  <c r="P119" i="9" s="1"/>
  <c r="P118" i="9" s="1"/>
  <c r="AU102" i="1" s="1"/>
  <c r="BK130" i="10"/>
  <c r="J130" i="10" s="1"/>
  <c r="J99" i="10" s="1"/>
  <c r="T130" i="10"/>
  <c r="T124" i="10" s="1"/>
  <c r="BK174" i="10"/>
  <c r="J174" i="10"/>
  <c r="J101" i="10" s="1"/>
  <c r="T174" i="10"/>
  <c r="P181" i="10"/>
  <c r="BK133" i="11"/>
  <c r="J133" i="11" s="1"/>
  <c r="J102" i="11" s="1"/>
  <c r="P130" i="2"/>
  <c r="P127" i="2"/>
  <c r="BK139" i="2"/>
  <c r="J139" i="2" s="1"/>
  <c r="J102" i="2" s="1"/>
  <c r="T139" i="2"/>
  <c r="BK153" i="2"/>
  <c r="J153" i="2" s="1"/>
  <c r="J104" i="2" s="1"/>
  <c r="T153" i="2"/>
  <c r="P160" i="2"/>
  <c r="BK130" i="3"/>
  <c r="J130" i="3"/>
  <c r="J99" i="3"/>
  <c r="P130" i="3"/>
  <c r="P127" i="3" s="1"/>
  <c r="R139" i="3"/>
  <c r="P150" i="3"/>
  <c r="BK157" i="3"/>
  <c r="J157" i="3" s="1"/>
  <c r="J104" i="3" s="1"/>
  <c r="R157" i="3"/>
  <c r="BK125" i="4"/>
  <c r="J125" i="4" s="1"/>
  <c r="J99" i="4" s="1"/>
  <c r="T125" i="4"/>
  <c r="T122" i="4" s="1"/>
  <c r="T121" i="4" s="1"/>
  <c r="T142" i="5"/>
  <c r="T155" i="5"/>
  <c r="R161" i="5"/>
  <c r="P173" i="5"/>
  <c r="P186" i="5"/>
  <c r="R193" i="5"/>
  <c r="P200" i="5"/>
  <c r="P118" i="6"/>
  <c r="P117" i="6" s="1"/>
  <c r="AU99" i="1" s="1"/>
  <c r="R120" i="7"/>
  <c r="R119" i="7"/>
  <c r="R118" i="7" s="1"/>
  <c r="BK123" i="8"/>
  <c r="J123" i="8"/>
  <c r="J98" i="8"/>
  <c r="BK127" i="8"/>
  <c r="J127" i="8" s="1"/>
  <c r="J99" i="8" s="1"/>
  <c r="R127" i="8"/>
  <c r="R122" i="8" s="1"/>
  <c r="R121" i="8" s="1"/>
  <c r="R143" i="8"/>
  <c r="T120" i="9"/>
  <c r="T119" i="9" s="1"/>
  <c r="T118" i="9" s="1"/>
  <c r="P125" i="10"/>
  <c r="T125" i="10"/>
  <c r="P130" i="10"/>
  <c r="P174" i="10"/>
  <c r="P173" i="10" s="1"/>
  <c r="BK181" i="10"/>
  <c r="J181" i="10"/>
  <c r="J102" i="10" s="1"/>
  <c r="R181" i="10"/>
  <c r="P133" i="11"/>
  <c r="P132" i="11"/>
  <c r="T130" i="2"/>
  <c r="T127" i="2" s="1"/>
  <c r="P139" i="2"/>
  <c r="BK148" i="2"/>
  <c r="J148" i="2" s="1"/>
  <c r="J103" i="2" s="1"/>
  <c r="R148" i="2"/>
  <c r="P153" i="2"/>
  <c r="BK160" i="2"/>
  <c r="J160" i="2" s="1"/>
  <c r="J105" i="2" s="1"/>
  <c r="R160" i="2"/>
  <c r="R142" i="5"/>
  <c r="R155" i="5"/>
  <c r="R125" i="5" s="1"/>
  <c r="R124" i="5" s="1"/>
  <c r="T161" i="5"/>
  <c r="T173" i="5"/>
  <c r="T186" i="5"/>
  <c r="T193" i="5"/>
  <c r="T125" i="5" s="1"/>
  <c r="T124" i="5" s="1"/>
  <c r="T200" i="5"/>
  <c r="BK118" i="6"/>
  <c r="BK117" i="6" s="1"/>
  <c r="J117" i="6" s="1"/>
  <c r="J96" i="6" s="1"/>
  <c r="T130" i="3"/>
  <c r="T127" i="3" s="1"/>
  <c r="P139" i="3"/>
  <c r="BK150" i="3"/>
  <c r="J150" i="3"/>
  <c r="J103" i="3" s="1"/>
  <c r="T150" i="3"/>
  <c r="P157" i="3"/>
  <c r="P125" i="4"/>
  <c r="P122" i="4" s="1"/>
  <c r="P121" i="4" s="1"/>
  <c r="AU97" i="1" s="1"/>
  <c r="P142" i="5"/>
  <c r="BK161" i="5"/>
  <c r="J161" i="5" s="1"/>
  <c r="J100" i="5" s="1"/>
  <c r="BK173" i="5"/>
  <c r="J173" i="5"/>
  <c r="J101" i="5" s="1"/>
  <c r="BK186" i="5"/>
  <c r="J186" i="5" s="1"/>
  <c r="J102" i="5" s="1"/>
  <c r="BK193" i="5"/>
  <c r="J193" i="5"/>
  <c r="J103" i="5" s="1"/>
  <c r="BK200" i="5"/>
  <c r="J200" i="5" s="1"/>
  <c r="J104" i="5" s="1"/>
  <c r="R118" i="6"/>
  <c r="R117" i="6"/>
  <c r="BK120" i="7"/>
  <c r="J120" i="7"/>
  <c r="J98" i="7" s="1"/>
  <c r="T120" i="7"/>
  <c r="T119" i="7" s="1"/>
  <c r="T118" i="7" s="1"/>
  <c r="R123" i="8"/>
  <c r="P127" i="8"/>
  <c r="BK143" i="8"/>
  <c r="J143" i="8"/>
  <c r="J100" i="8" s="1"/>
  <c r="T143" i="8"/>
  <c r="BK120" i="9"/>
  <c r="J120" i="9" s="1"/>
  <c r="J98" i="9" s="1"/>
  <c r="R120" i="9"/>
  <c r="R119" i="9" s="1"/>
  <c r="R118" i="9" s="1"/>
  <c r="BK125" i="10"/>
  <c r="J125" i="10"/>
  <c r="J98" i="10" s="1"/>
  <c r="R125" i="10"/>
  <c r="R130" i="10"/>
  <c r="R174" i="10"/>
  <c r="R173" i="10" s="1"/>
  <c r="T181" i="10"/>
  <c r="BK128" i="11"/>
  <c r="J128" i="11"/>
  <c r="J100" i="11" s="1"/>
  <c r="P128" i="11"/>
  <c r="P123" i="11" s="1"/>
  <c r="P122" i="11" s="1"/>
  <c r="AU104" i="1" s="1"/>
  <c r="R128" i="11"/>
  <c r="R123" i="11" s="1"/>
  <c r="R122" i="11" s="1"/>
  <c r="T128" i="11"/>
  <c r="T123" i="11"/>
  <c r="T133" i="11"/>
  <c r="T132" i="11" s="1"/>
  <c r="F123" i="2"/>
  <c r="BF131" i="2"/>
  <c r="BF132" i="2"/>
  <c r="BF137" i="2"/>
  <c r="BF142" i="2"/>
  <c r="BF143" i="2"/>
  <c r="BF150" i="2"/>
  <c r="BF151" i="2"/>
  <c r="BF156" i="2"/>
  <c r="BF159" i="2"/>
  <c r="J92" i="3"/>
  <c r="F123" i="3"/>
  <c r="BF131" i="3"/>
  <c r="BF133" i="3"/>
  <c r="BF140" i="3"/>
  <c r="BF149" i="3"/>
  <c r="BF153" i="3"/>
  <c r="BF154" i="3"/>
  <c r="BF155" i="3"/>
  <c r="BF161" i="3"/>
  <c r="BF162" i="3"/>
  <c r="BF165" i="3"/>
  <c r="BF167" i="3"/>
  <c r="BK128" i="3"/>
  <c r="J128" i="3"/>
  <c r="J98" i="3" s="1"/>
  <c r="BK136" i="3"/>
  <c r="J136" i="3" s="1"/>
  <c r="J100" i="3" s="1"/>
  <c r="BK166" i="3"/>
  <c r="J166" i="3"/>
  <c r="J106" i="3" s="1"/>
  <c r="E111" i="4"/>
  <c r="F118" i="4"/>
  <c r="BF124" i="4"/>
  <c r="E85" i="5"/>
  <c r="J92" i="5"/>
  <c r="J118" i="5"/>
  <c r="BF126" i="5"/>
  <c r="BF129" i="5"/>
  <c r="BF132" i="5"/>
  <c r="BF134" i="5"/>
  <c r="BF135" i="5"/>
  <c r="BF136" i="5"/>
  <c r="BF138" i="5"/>
  <c r="BF143" i="5"/>
  <c r="BF144" i="5"/>
  <c r="BF150" i="5"/>
  <c r="BF152" i="5"/>
  <c r="BF157" i="5"/>
  <c r="BF166" i="5"/>
  <c r="BF171" i="5"/>
  <c r="BF172" i="5"/>
  <c r="BF174" i="5"/>
  <c r="BF179" i="5"/>
  <c r="BF181" i="5"/>
  <c r="BF188" i="5"/>
  <c r="BF189" i="5"/>
  <c r="BF194" i="5"/>
  <c r="BF201" i="5"/>
  <c r="BF203" i="5"/>
  <c r="BF205" i="5"/>
  <c r="BF208" i="5"/>
  <c r="E85" i="6"/>
  <c r="BF119" i="6"/>
  <c r="BF120" i="6"/>
  <c r="BF121" i="6"/>
  <c r="BF122" i="6"/>
  <c r="BF133" i="6"/>
  <c r="BF139" i="6"/>
  <c r="BF142" i="6"/>
  <c r="BF149" i="6"/>
  <c r="BF151" i="6"/>
  <c r="BF154" i="6"/>
  <c r="J89" i="7"/>
  <c r="F115" i="7"/>
  <c r="BF123" i="7"/>
  <c r="BF132" i="7"/>
  <c r="BF135" i="7"/>
  <c r="BF136" i="7"/>
  <c r="BF138" i="7"/>
  <c r="BF150" i="7"/>
  <c r="BF151" i="7"/>
  <c r="BF152" i="7"/>
  <c r="BF153" i="7"/>
  <c r="BF155" i="7"/>
  <c r="BF158" i="7"/>
  <c r="BF161" i="7"/>
  <c r="BF167" i="7"/>
  <c r="BF172" i="7"/>
  <c r="BF173" i="7"/>
  <c r="BF174" i="7"/>
  <c r="BF183" i="7"/>
  <c r="BF185" i="7"/>
  <c r="BF193" i="7"/>
  <c r="BF195" i="7"/>
  <c r="BF198" i="7"/>
  <c r="BF199" i="7"/>
  <c r="BF200" i="7"/>
  <c r="BF201" i="7"/>
  <c r="BF204" i="7"/>
  <c r="BF205" i="7"/>
  <c r="BF206" i="7"/>
  <c r="BF207" i="7"/>
  <c r="BF210" i="7"/>
  <c r="BF211" i="7"/>
  <c r="BF213" i="7"/>
  <c r="BF214" i="7"/>
  <c r="BF219" i="7"/>
  <c r="BF220" i="7"/>
  <c r="BF221" i="7"/>
  <c r="BF223" i="7"/>
  <c r="BF224" i="7"/>
  <c r="BF227" i="7"/>
  <c r="BF232" i="7"/>
  <c r="BF236" i="7"/>
  <c r="BF239" i="7"/>
  <c r="BF240" i="7"/>
  <c r="BF242" i="7"/>
  <c r="BF243" i="7"/>
  <c r="BF244" i="7"/>
  <c r="BF247" i="7"/>
  <c r="BF253" i="7"/>
  <c r="BF254" i="7"/>
  <c r="BF255" i="7"/>
  <c r="BF256" i="7"/>
  <c r="F92" i="8"/>
  <c r="BF125" i="8"/>
  <c r="BF126" i="8"/>
  <c r="BF128" i="8"/>
  <c r="BF129" i="8"/>
  <c r="BF131" i="8"/>
  <c r="BF134" i="8"/>
  <c r="BF135" i="8"/>
  <c r="BF138" i="8"/>
  <c r="BF140" i="8"/>
  <c r="BF141" i="8"/>
  <c r="BF144" i="8"/>
  <c r="BK148" i="8"/>
  <c r="J148" i="8" s="1"/>
  <c r="J101" i="8" s="1"/>
  <c r="E85" i="9"/>
  <c r="J89" i="9"/>
  <c r="F115" i="9"/>
  <c r="BF123" i="9"/>
  <c r="BF130" i="9"/>
  <c r="E85" i="10"/>
  <c r="J89" i="10"/>
  <c r="J120" i="10"/>
  <c r="BF126" i="10"/>
  <c r="BF129" i="10"/>
  <c r="BF132" i="10"/>
  <c r="BF134" i="10"/>
  <c r="BF136" i="10"/>
  <c r="BF137" i="10"/>
  <c r="BF144" i="10"/>
  <c r="BF145" i="10"/>
  <c r="BF146" i="10"/>
  <c r="BF152" i="10"/>
  <c r="BF153" i="10"/>
  <c r="BF155" i="10"/>
  <c r="BF160" i="10"/>
  <c r="BF161" i="10"/>
  <c r="BF169" i="10"/>
  <c r="BF171" i="10"/>
  <c r="BF179" i="10"/>
  <c r="BF184" i="10"/>
  <c r="BF186" i="10"/>
  <c r="BK185" i="10"/>
  <c r="J185" i="10" s="1"/>
  <c r="J103" i="10" s="1"/>
  <c r="F92" i="11"/>
  <c r="J92" i="11"/>
  <c r="BF129" i="11"/>
  <c r="E116" i="2"/>
  <c r="J120" i="2"/>
  <c r="J123" i="2"/>
  <c r="BF129" i="2"/>
  <c r="BF133" i="2"/>
  <c r="BF134" i="2"/>
  <c r="BF141" i="2"/>
  <c r="BF144" i="2"/>
  <c r="BF145" i="2"/>
  <c r="BF146" i="2"/>
  <c r="BF147" i="2"/>
  <c r="BF149" i="2"/>
  <c r="BF161" i="2"/>
  <c r="BK136" i="2"/>
  <c r="J136" i="2"/>
  <c r="J100" i="2" s="1"/>
  <c r="E85" i="3"/>
  <c r="J120" i="3"/>
  <c r="BF132" i="3"/>
  <c r="BF134" i="3"/>
  <c r="BF135" i="3"/>
  <c r="BF137" i="3"/>
  <c r="BF141" i="3"/>
  <c r="BF142" i="3"/>
  <c r="BF143" i="3"/>
  <c r="BF144" i="3"/>
  <c r="BF145" i="3"/>
  <c r="BF146" i="3"/>
  <c r="BF147" i="3"/>
  <c r="BF156" i="3"/>
  <c r="BF159" i="3"/>
  <c r="BF160" i="3"/>
  <c r="BF163" i="3"/>
  <c r="BK164" i="3"/>
  <c r="J164" i="3"/>
  <c r="J105" i="3" s="1"/>
  <c r="J92" i="4"/>
  <c r="J115" i="4"/>
  <c r="BF130" i="4"/>
  <c r="BK123" i="4"/>
  <c r="BK122" i="4"/>
  <c r="BK129" i="4"/>
  <c r="J129" i="4"/>
  <c r="J101" i="4" s="1"/>
  <c r="F92" i="5"/>
  <c r="BF139" i="5"/>
  <c r="BF140" i="5"/>
  <c r="BF145" i="5"/>
  <c r="BF153" i="5"/>
  <c r="BF154" i="5"/>
  <c r="BF156" i="5"/>
  <c r="BF163" i="5"/>
  <c r="BF164" i="5"/>
  <c r="BF165" i="5"/>
  <c r="BF168" i="5"/>
  <c r="BF170" i="5"/>
  <c r="BF175" i="5"/>
  <c r="BF180" i="5"/>
  <c r="BF183" i="5"/>
  <c r="BF187" i="5"/>
  <c r="BF190" i="5"/>
  <c r="BF207" i="5"/>
  <c r="BK125" i="5"/>
  <c r="J125" i="5" s="1"/>
  <c r="J97" i="5" s="1"/>
  <c r="J114" i="6"/>
  <c r="BF127" i="6"/>
  <c r="BF128" i="6"/>
  <c r="BF131" i="6"/>
  <c r="BF135" i="6"/>
  <c r="BF136" i="6"/>
  <c r="BF141" i="6"/>
  <c r="BF143" i="6"/>
  <c r="BF148" i="6"/>
  <c r="BF150" i="6"/>
  <c r="BF153" i="6"/>
  <c r="J92" i="7"/>
  <c r="BF122" i="7"/>
  <c r="BF128" i="7"/>
  <c r="BF129" i="7"/>
  <c r="BF131" i="7"/>
  <c r="BF133" i="7"/>
  <c r="BF134" i="7"/>
  <c r="BF137" i="7"/>
  <c r="BF140" i="7"/>
  <c r="BF141" i="7"/>
  <c r="BF143" i="7"/>
  <c r="BF147" i="7"/>
  <c r="BF156" i="7"/>
  <c r="BF157" i="7"/>
  <c r="BF159" i="7"/>
  <c r="BF162" i="7"/>
  <c r="BF163" i="7"/>
  <c r="BF168" i="7"/>
  <c r="BF169" i="7"/>
  <c r="BF175" i="7"/>
  <c r="BF176" i="7"/>
  <c r="BF177" i="7"/>
  <c r="BF178" i="7"/>
  <c r="BF179" i="7"/>
  <c r="BF180" i="7"/>
  <c r="BF182" i="7"/>
  <c r="BF184" i="7"/>
  <c r="BF189" i="7"/>
  <c r="BF190" i="7"/>
  <c r="BF192" i="7"/>
  <c r="BF194" i="7"/>
  <c r="BF197" i="7"/>
  <c r="BF202" i="7"/>
  <c r="BF203" i="7"/>
  <c r="BF215" i="7"/>
  <c r="BF218" i="7"/>
  <c r="BF222" i="7"/>
  <c r="BF225" i="7"/>
  <c r="BF228" i="7"/>
  <c r="BF230" i="7"/>
  <c r="BF233" i="7"/>
  <c r="BF234" i="7"/>
  <c r="BF237" i="7"/>
  <c r="BF248" i="7"/>
  <c r="BF250" i="7"/>
  <c r="BF251" i="7"/>
  <c r="BF252" i="7"/>
  <c r="J89" i="8"/>
  <c r="E111" i="8"/>
  <c r="BF124" i="8"/>
  <c r="BF130" i="8"/>
  <c r="BF132" i="8"/>
  <c r="BF133" i="8"/>
  <c r="BF139" i="8"/>
  <c r="BF145" i="8"/>
  <c r="BF146" i="8"/>
  <c r="BF149" i="8"/>
  <c r="J92" i="9"/>
  <c r="BF125" i="9"/>
  <c r="BF127" i="9"/>
  <c r="BF128" i="9"/>
  <c r="BF129" i="9"/>
  <c r="F92" i="10"/>
  <c r="BF127" i="10"/>
  <c r="BF133" i="10"/>
  <c r="BF135" i="10"/>
  <c r="BF138" i="10"/>
  <c r="BF139" i="10"/>
  <c r="BF141" i="10"/>
  <c r="BF147" i="10"/>
  <c r="BF148" i="10"/>
  <c r="BF150" i="10"/>
  <c r="BF151" i="10"/>
  <c r="BF156" i="10"/>
  <c r="BF157" i="10"/>
  <c r="BF162" i="10"/>
  <c r="BF163" i="10"/>
  <c r="BF164" i="10"/>
  <c r="BF165" i="10"/>
  <c r="BF168" i="10"/>
  <c r="BF172" i="10"/>
  <c r="BF175" i="10"/>
  <c r="BF177" i="10"/>
  <c r="BF183" i="10"/>
  <c r="J89" i="11"/>
  <c r="E112" i="11"/>
  <c r="BF127" i="11"/>
  <c r="BF131" i="11"/>
  <c r="BF135" i="2"/>
  <c r="BF140" i="2"/>
  <c r="BF152" i="2"/>
  <c r="BF154" i="2"/>
  <c r="BF155" i="2"/>
  <c r="BF157" i="2"/>
  <c r="BF158" i="2"/>
  <c r="BF162" i="2"/>
  <c r="BF164" i="2"/>
  <c r="BK128" i="2"/>
  <c r="J128" i="2"/>
  <c r="J98" i="2" s="1"/>
  <c r="BK163" i="2"/>
  <c r="J163" i="2" s="1"/>
  <c r="J106" i="2" s="1"/>
  <c r="BF129" i="3"/>
  <c r="BF148" i="3"/>
  <c r="BF151" i="3"/>
  <c r="BF152" i="3"/>
  <c r="BF158" i="3"/>
  <c r="BF176" i="5"/>
  <c r="BF177" i="5"/>
  <c r="BF184" i="5"/>
  <c r="BF185" i="5"/>
  <c r="BF195" i="5"/>
  <c r="BF197" i="5"/>
  <c r="BF199" i="5"/>
  <c r="BF202" i="5"/>
  <c r="BF204" i="5"/>
  <c r="BF206" i="5"/>
  <c r="BF209" i="5"/>
  <c r="BF210" i="5"/>
  <c r="F114" i="6"/>
  <c r="BF123" i="6"/>
  <c r="BF124" i="6"/>
  <c r="BF125" i="6"/>
  <c r="BF126" i="6"/>
  <c r="BF129" i="6"/>
  <c r="BF130" i="6"/>
  <c r="BF134" i="6"/>
  <c r="BF137" i="6"/>
  <c r="BF138" i="6"/>
  <c r="BF140" i="6"/>
  <c r="BF144" i="6"/>
  <c r="BF145" i="6"/>
  <c r="BF152" i="6"/>
  <c r="BF155" i="6"/>
  <c r="BF121" i="7"/>
  <c r="BF124" i="7"/>
  <c r="BF125" i="7"/>
  <c r="BF126" i="4"/>
  <c r="BF127" i="4"/>
  <c r="BF127" i="5"/>
  <c r="BF128" i="5"/>
  <c r="BF130" i="5"/>
  <c r="BF131" i="5"/>
  <c r="BF133" i="5"/>
  <c r="BF137" i="5"/>
  <c r="BF141" i="5"/>
  <c r="BF146" i="5"/>
  <c r="BF147" i="5"/>
  <c r="BF148" i="5"/>
  <c r="BF149" i="5"/>
  <c r="BF151" i="5"/>
  <c r="BF158" i="5"/>
  <c r="BF159" i="5"/>
  <c r="BF160" i="5"/>
  <c r="BF162" i="5"/>
  <c r="BF167" i="5"/>
  <c r="BF169" i="5"/>
  <c r="BF178" i="5"/>
  <c r="BF182" i="5"/>
  <c r="BF191" i="5"/>
  <c r="BF192" i="5"/>
  <c r="BF196" i="5"/>
  <c r="BF198" i="5"/>
  <c r="BF211" i="5"/>
  <c r="J89" i="6"/>
  <c r="BF132" i="6"/>
  <c r="BF146" i="6"/>
  <c r="BF147" i="6"/>
  <c r="BF156" i="6"/>
  <c r="E85" i="7"/>
  <c r="BF126" i="7"/>
  <c r="BF127" i="7"/>
  <c r="BF130" i="7"/>
  <c r="BF139" i="7"/>
  <c r="BF142" i="7"/>
  <c r="BF144" i="7"/>
  <c r="BF145" i="7"/>
  <c r="BF146" i="7"/>
  <c r="BF148" i="7"/>
  <c r="BF149" i="7"/>
  <c r="BF154" i="7"/>
  <c r="BF160" i="7"/>
  <c r="BF164" i="7"/>
  <c r="BF165" i="7"/>
  <c r="BF166" i="7"/>
  <c r="BF170" i="7"/>
  <c r="BF171" i="7"/>
  <c r="BF181" i="7"/>
  <c r="BF186" i="7"/>
  <c r="BF187" i="7"/>
  <c r="BF188" i="7"/>
  <c r="BF191" i="7"/>
  <c r="BF196" i="7"/>
  <c r="BF208" i="7"/>
  <c r="BF209" i="7"/>
  <c r="BF212" i="7"/>
  <c r="BF216" i="7"/>
  <c r="BF217" i="7"/>
  <c r="BF226" i="7"/>
  <c r="BF229" i="7"/>
  <c r="BF231" i="7"/>
  <c r="BF235" i="7"/>
  <c r="BF238" i="7"/>
  <c r="BF241" i="7"/>
  <c r="BF245" i="7"/>
  <c r="BF246" i="7"/>
  <c r="BF249" i="7"/>
  <c r="J92" i="8"/>
  <c r="BF136" i="8"/>
  <c r="BF137" i="8"/>
  <c r="BF142" i="8"/>
  <c r="BF147" i="8"/>
  <c r="BF121" i="9"/>
  <c r="BF122" i="9"/>
  <c r="BF124" i="9"/>
  <c r="BF126" i="9"/>
  <c r="BF128" i="10"/>
  <c r="BF131" i="10"/>
  <c r="BF140" i="10"/>
  <c r="BF142" i="10"/>
  <c r="BF143" i="10"/>
  <c r="BF149" i="10"/>
  <c r="BF154" i="10"/>
  <c r="BF158" i="10"/>
  <c r="BF159" i="10"/>
  <c r="BF166" i="10"/>
  <c r="BF167" i="10"/>
  <c r="BF170" i="10"/>
  <c r="BF176" i="10"/>
  <c r="BF178" i="10"/>
  <c r="BF180" i="10"/>
  <c r="BF182" i="10"/>
  <c r="BF125" i="11"/>
  <c r="BF130" i="11"/>
  <c r="BF134" i="11"/>
  <c r="BF135" i="11"/>
  <c r="BK124" i="11"/>
  <c r="J124" i="11"/>
  <c r="J98" i="11" s="1"/>
  <c r="BK126" i="11"/>
  <c r="J126" i="11" s="1"/>
  <c r="J99" i="11" s="1"/>
  <c r="F35" i="2"/>
  <c r="BB95" i="1"/>
  <c r="F36" i="4"/>
  <c r="BC97" i="1"/>
  <c r="F35" i="6"/>
  <c r="BB99" i="1"/>
  <c r="J33" i="8"/>
  <c r="AV101" i="1"/>
  <c r="F35" i="9"/>
  <c r="BB102" i="1" s="1"/>
  <c r="F36" i="10"/>
  <c r="BC103" i="1" s="1"/>
  <c r="F33" i="2"/>
  <c r="AZ95" i="1"/>
  <c r="J33" i="4"/>
  <c r="AV97" i="1"/>
  <c r="J33" i="5"/>
  <c r="AV98" i="1"/>
  <c r="F36" i="6"/>
  <c r="BC99" i="1"/>
  <c r="F36" i="7"/>
  <c r="BC100" i="1"/>
  <c r="F37" i="9"/>
  <c r="BD102" i="1" s="1"/>
  <c r="F35" i="10"/>
  <c r="BB103" i="1" s="1"/>
  <c r="F37" i="4"/>
  <c r="BD97" i="1"/>
  <c r="J33" i="7"/>
  <c r="AV100" i="1"/>
  <c r="F35" i="7"/>
  <c r="BB100" i="1"/>
  <c r="F37" i="8"/>
  <c r="BD101" i="1"/>
  <c r="F33" i="9"/>
  <c r="AZ102" i="1" s="1"/>
  <c r="F36" i="11"/>
  <c r="BC104" i="1"/>
  <c r="F33" i="5"/>
  <c r="AZ98" i="1"/>
  <c r="F36" i="2"/>
  <c r="BC95" i="1"/>
  <c r="F36" i="3"/>
  <c r="BC96" i="1"/>
  <c r="F33" i="6"/>
  <c r="AZ99" i="1"/>
  <c r="F33" i="7"/>
  <c r="AZ100" i="1"/>
  <c r="F35" i="8"/>
  <c r="BB101" i="1"/>
  <c r="F37" i="2"/>
  <c r="BD95" i="1"/>
  <c r="J33" i="6"/>
  <c r="AV99" i="1"/>
  <c r="F33" i="3"/>
  <c r="AZ96" i="1"/>
  <c r="F37" i="3"/>
  <c r="BD96" i="1"/>
  <c r="F37" i="6"/>
  <c r="BD99" i="1"/>
  <c r="F33" i="8"/>
  <c r="AZ101" i="1"/>
  <c r="F36" i="9"/>
  <c r="BC102" i="1" s="1"/>
  <c r="F33" i="10"/>
  <c r="AZ103" i="1" s="1"/>
  <c r="F33" i="11"/>
  <c r="AZ104" i="1"/>
  <c r="J33" i="11"/>
  <c r="AV104" i="1"/>
  <c r="F37" i="11"/>
  <c r="BD104" i="1"/>
  <c r="J33" i="3"/>
  <c r="AV96" i="1"/>
  <c r="F36" i="5"/>
  <c r="BC98" i="1"/>
  <c r="F37" i="7"/>
  <c r="BD100" i="1"/>
  <c r="F35" i="4"/>
  <c r="BB97" i="1"/>
  <c r="F35" i="5"/>
  <c r="BB98" i="1"/>
  <c r="J33" i="10"/>
  <c r="AV103" i="1" s="1"/>
  <c r="J33" i="2"/>
  <c r="AV95" i="1"/>
  <c r="F37" i="5"/>
  <c r="BD98" i="1"/>
  <c r="F33" i="4"/>
  <c r="AZ97" i="1"/>
  <c r="F37" i="10"/>
  <c r="BD103" i="1" s="1"/>
  <c r="F35" i="11"/>
  <c r="BB104" i="1"/>
  <c r="F35" i="3"/>
  <c r="BB96" i="1"/>
  <c r="F36" i="8"/>
  <c r="BC101" i="1"/>
  <c r="J33" i="9"/>
  <c r="AV102" i="1" s="1"/>
  <c r="T122" i="11" l="1"/>
  <c r="T122" i="8"/>
  <c r="T121" i="8" s="1"/>
  <c r="P138" i="3"/>
  <c r="P126" i="3" s="1"/>
  <c r="AU96" i="1" s="1"/>
  <c r="P138" i="2"/>
  <c r="P126" i="2"/>
  <c r="AU95" i="1" s="1"/>
  <c r="T138" i="2"/>
  <c r="T126" i="2" s="1"/>
  <c r="R124" i="10"/>
  <c r="R123" i="10" s="1"/>
  <c r="P124" i="10"/>
  <c r="P123" i="10" s="1"/>
  <c r="AU103" i="1" s="1"/>
  <c r="T173" i="10"/>
  <c r="T123" i="10"/>
  <c r="T138" i="3"/>
  <c r="T126" i="3"/>
  <c r="R138" i="2"/>
  <c r="R126" i="2"/>
  <c r="R138" i="3"/>
  <c r="R126" i="3"/>
  <c r="P122" i="8"/>
  <c r="P121" i="8"/>
  <c r="AU101" i="1" s="1"/>
  <c r="BK138" i="2"/>
  <c r="J138" i="2" s="1"/>
  <c r="J101" i="2" s="1"/>
  <c r="BK138" i="3"/>
  <c r="J138" i="3"/>
  <c r="J101" i="3" s="1"/>
  <c r="J122" i="4"/>
  <c r="J97" i="4" s="1"/>
  <c r="J123" i="4"/>
  <c r="J98" i="4" s="1"/>
  <c r="BK119" i="9"/>
  <c r="J119" i="9" s="1"/>
  <c r="J97" i="9" s="1"/>
  <c r="BK173" i="10"/>
  <c r="J173" i="10"/>
  <c r="J100" i="10" s="1"/>
  <c r="BK127" i="2"/>
  <c r="J127" i="2" s="1"/>
  <c r="J97" i="2" s="1"/>
  <c r="BK119" i="7"/>
  <c r="J119" i="7"/>
  <c r="J97" i="7" s="1"/>
  <c r="BK124" i="5"/>
  <c r="J124" i="5" s="1"/>
  <c r="J96" i="5" s="1"/>
  <c r="J118" i="6"/>
  <c r="J97" i="6"/>
  <c r="BK127" i="3"/>
  <c r="J127" i="3"/>
  <c r="J97" i="3" s="1"/>
  <c r="BK128" i="4"/>
  <c r="J128" i="4" s="1"/>
  <c r="J100" i="4" s="1"/>
  <c r="BK122" i="8"/>
  <c r="BK121" i="8"/>
  <c r="J121" i="8" s="1"/>
  <c r="J30" i="8" s="1"/>
  <c r="AG101" i="1" s="1"/>
  <c r="BK124" i="10"/>
  <c r="J124" i="10" s="1"/>
  <c r="J97" i="10" s="1"/>
  <c r="BK123" i="11"/>
  <c r="J123" i="11"/>
  <c r="J97" i="11" s="1"/>
  <c r="BK132" i="11"/>
  <c r="J132" i="11" s="1"/>
  <c r="J101" i="11" s="1"/>
  <c r="J30" i="6"/>
  <c r="AG99" i="1"/>
  <c r="BC94" i="1"/>
  <c r="AY94" i="1" s="1"/>
  <c r="AZ94" i="1"/>
  <c r="W29" i="1" s="1"/>
  <c r="J34" i="2"/>
  <c r="AW95" i="1"/>
  <c r="AT95" i="1" s="1"/>
  <c r="F34" i="7"/>
  <c r="BA100" i="1" s="1"/>
  <c r="J34" i="6"/>
  <c r="AW99" i="1" s="1"/>
  <c r="AT99" i="1" s="1"/>
  <c r="F34" i="9"/>
  <c r="BA102" i="1" s="1"/>
  <c r="J34" i="10"/>
  <c r="AW103" i="1" s="1"/>
  <c r="AT103" i="1" s="1"/>
  <c r="J34" i="7"/>
  <c r="AW100" i="1" s="1"/>
  <c r="AT100" i="1" s="1"/>
  <c r="J34" i="3"/>
  <c r="AW96" i="1"/>
  <c r="AT96" i="1" s="1"/>
  <c r="F34" i="6"/>
  <c r="BA99" i="1" s="1"/>
  <c r="J34" i="8"/>
  <c r="AW101" i="1" s="1"/>
  <c r="AT101" i="1" s="1"/>
  <c r="F34" i="11"/>
  <c r="BA104" i="1"/>
  <c r="J34" i="11"/>
  <c r="AW104" i="1"/>
  <c r="AT104" i="1" s="1"/>
  <c r="F34" i="2"/>
  <c r="BA95" i="1"/>
  <c r="BB94" i="1"/>
  <c r="AX94" i="1" s="1"/>
  <c r="F34" i="3"/>
  <c r="BA96" i="1"/>
  <c r="J34" i="9"/>
  <c r="AW102" i="1" s="1"/>
  <c r="AT102" i="1" s="1"/>
  <c r="F34" i="5"/>
  <c r="BA98" i="1" s="1"/>
  <c r="J34" i="4"/>
  <c r="AW97" i="1" s="1"/>
  <c r="AT97" i="1" s="1"/>
  <c r="F34" i="10"/>
  <c r="BA103" i="1" s="1"/>
  <c r="F34" i="8"/>
  <c r="BA101" i="1"/>
  <c r="BD94" i="1"/>
  <c r="W33" i="1" s="1"/>
  <c r="F34" i="4"/>
  <c r="BA97" i="1"/>
  <c r="J34" i="5"/>
  <c r="AW98" i="1"/>
  <c r="AT98" i="1" s="1"/>
  <c r="AN101" i="1" l="1"/>
  <c r="J39" i="8"/>
  <c r="J39" i="6"/>
  <c r="BK121" i="4"/>
  <c r="J121" i="4" s="1"/>
  <c r="J30" i="4" s="1"/>
  <c r="AG97" i="1" s="1"/>
  <c r="AN97" i="1" s="1"/>
  <c r="BK126" i="2"/>
  <c r="J126" i="2"/>
  <c r="BK126" i="3"/>
  <c r="J126" i="3" s="1"/>
  <c r="J30" i="3" s="1"/>
  <c r="AG96" i="1" s="1"/>
  <c r="AN96" i="1" s="1"/>
  <c r="BK118" i="7"/>
  <c r="J118" i="7"/>
  <c r="J96" i="7"/>
  <c r="J122" i="8"/>
  <c r="J97" i="8"/>
  <c r="BK118" i="9"/>
  <c r="J118" i="9" s="1"/>
  <c r="J30" i="9" s="1"/>
  <c r="AG102" i="1" s="1"/>
  <c r="AN102" i="1" s="1"/>
  <c r="J96" i="8"/>
  <c r="BK123" i="10"/>
  <c r="J123" i="10" s="1"/>
  <c r="J30" i="10" s="1"/>
  <c r="AG103" i="1" s="1"/>
  <c r="AN103" i="1" s="1"/>
  <c r="BK122" i="11"/>
  <c r="J122" i="11" s="1"/>
  <c r="J96" i="11" s="1"/>
  <c r="AN99" i="1"/>
  <c r="BA94" i="1"/>
  <c r="W30" i="1" s="1"/>
  <c r="J30" i="5"/>
  <c r="AG98" i="1"/>
  <c r="AN98" i="1"/>
  <c r="AU94" i="1"/>
  <c r="J30" i="2"/>
  <c r="AG95" i="1"/>
  <c r="AN95" i="1"/>
  <c r="W31" i="1"/>
  <c r="AV94" i="1"/>
  <c r="AK29" i="1" s="1"/>
  <c r="W32" i="1"/>
  <c r="J39" i="2" l="1"/>
  <c r="J96" i="2"/>
  <c r="J96" i="3"/>
  <c r="J96" i="4"/>
  <c r="J96" i="9"/>
  <c r="J96" i="10"/>
  <c r="J39" i="4"/>
  <c r="J39" i="5"/>
  <c r="J39" i="3"/>
  <c r="J39" i="9"/>
  <c r="J39" i="10"/>
  <c r="J30" i="7"/>
  <c r="AG100" i="1" s="1"/>
  <c r="AN100" i="1" s="1"/>
  <c r="AW94" i="1"/>
  <c r="AK30" i="1" s="1"/>
  <c r="J30" i="11"/>
  <c r="AG104" i="1"/>
  <c r="AN104" i="1"/>
  <c r="J39" i="7" l="1"/>
  <c r="J39" i="11"/>
  <c r="AG94" i="1"/>
  <c r="AT94" i="1"/>
  <c r="AN94" i="1" l="1"/>
  <c r="AK26" i="1"/>
  <c r="AK35" i="1" s="1"/>
</calcChain>
</file>

<file path=xl/sharedStrings.xml><?xml version="1.0" encoding="utf-8"?>
<sst xmlns="http://schemas.openxmlformats.org/spreadsheetml/2006/main" count="7478" uniqueCount="1488">
  <si>
    <t>Export Komplet</t>
  </si>
  <si>
    <t/>
  </si>
  <si>
    <t>2.0</t>
  </si>
  <si>
    <t>False</t>
  </si>
  <si>
    <t>{cd5c0282-cc2f-4330-a4ea-568442e6fed7}</t>
  </si>
  <si>
    <t>&gt;&gt;  skryté stĺpce  &lt;&lt;</t>
  </si>
  <si>
    <t>0,01</t>
  </si>
  <si>
    <t>23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</si>
  <si>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</si>
  <si>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</si>
  <si>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</si>
  <si>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</si>
  <si>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</si>
  <si>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2110-0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</si>
  <si>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</si>
  <si>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</si>
  <si>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Revitalizácia centra s ohľadom na zmenu klímy</t>
  </si>
  <si>
    <t>JKSO:</t>
  </si>
  <si>
    <t>KS:</t>
  </si>
  <si>
    <t>Miesto:</t>
  </si>
  <si>
    <t>k.ú.Kostolná pri Dunaji,p.č.56/1,2,57/1,2,66/1,2</t>
  </si>
  <si>
    <t>Dátum:</t>
  </si>
  <si>
    <t>14. 4. 2025</t>
  </si>
  <si>
    <t>Objednávateľ:</t>
  </si>
  <si>
    <t>IČO:</t>
  </si>
  <si>
    <t>00306037</t>
  </si>
  <si>
    <t>Obec Kostolná pri Dunaji,59, 903 01</t>
  </si>
  <si>
    <t>IČ DPH:</t>
  </si>
  <si>
    <t>2021006702</t>
  </si>
  <si>
    <t>Zhotoviteľ:</t>
  </si>
  <si>
    <t>Vyplň údaj</t>
  </si>
  <si>
    <t>Projektant:</t>
  </si>
  <si>
    <t>Ing.arch Zuzana Kierulfová, Ing. Matej Orolín</t>
  </si>
  <si>
    <t>True</t>
  </si>
  <si>
    <t>Spracovateľ:</t>
  </si>
  <si>
    <t xml:space="preserve"> </t>
  </si>
  <si>
    <t>Poznámka:</t>
  </si>
  <si>
    <t>Jedná sa len o orientačný rozpočet k projektu. Všetky výmery a ceny sú len informatívne. K  správnemu naceneniu výkazu výmer je potrebné naštudovanie PD a obhliadka  stavby. Naceniť je potrebné jestvujúci výkaz výmer podľa pokynov tendrového zadávateľa, resp. zmluvy o dielo.Výkaz výmer výberom položiek, priloženými výpočtami má napomôcť a urýchliť  dodávateľovi správne naceniť všetky práce podľa PD ku kompletnej realizácií,  skolaudovaní a užívateľnosti stav.diela.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</si>
  <si>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</si>
  <si>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</si>
  <si>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</si>
  <si>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</si>
  <si>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</si>
  <si>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</si>
  <si>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</si>
  <si>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</si>
  <si>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</si>
  <si>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</si>
  <si>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</si>
  <si>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</si>
  <si>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</si>
  <si>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</si>
  <si>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</si>
  <si>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</si>
  <si>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</si>
  <si>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</si>
  <si>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</si>
  <si>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</si>
  <si>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</si>
  <si>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</si>
  <si>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</si>
  <si>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</si>
  <si>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</si>
  <si>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</si>
  <si>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</si>
  <si>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</si>
  <si>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</si>
  <si>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</si>
  <si>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</si>
  <si>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</si>
  <si>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</si>
  <si>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</si>
  <si>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</si>
  <si>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</si>
  <si>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</si>
  <si>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</si>
  <si>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</si>
  <si>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</si>
  <si>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</si>
  <si>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</si>
  <si>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</si>
  <si>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</si>
  <si>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</si>
  <si>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SO03</t>
  </si>
  <si>
    <t>Multifunkčný prístrešok s pódiom</t>
  </si>
  <si>
    <t>STA</t>
  </si>
  <si>
    <t>1</t>
  </si>
  <si>
    <t>{1d43d982-8b84-49b0-8f02-8666c3a0ba45}</t>
  </si>
  <si>
    <t>SO04</t>
  </si>
  <si>
    <t>Altánky</t>
  </si>
  <si>
    <t>{495b6de5-4c80-445e-b88e-c7558d245dfc}</t>
  </si>
  <si>
    <t>SO06</t>
  </si>
  <si>
    <t>Studňa pre úžitkovú vodu</t>
  </si>
  <si>
    <t>{0f04401a-9625-4ef4-8526-3e88e4f91489}</t>
  </si>
  <si>
    <t>SO07</t>
  </si>
  <si>
    <t>Zavlažovanie</t>
  </si>
  <si>
    <t>{e3e1857d-9da8-4193-8dbe-316e64303856}</t>
  </si>
  <si>
    <t>SO10</t>
  </si>
  <si>
    <t>Verejné osvetlenie</t>
  </si>
  <si>
    <t>{db269dce-d27f-4e67-a2c5-79c09a524291}</t>
  </si>
  <si>
    <t>SO11</t>
  </si>
  <si>
    <t>Sadovnícke úpravy</t>
  </si>
  <si>
    <t>{c61bc48e-5ac0-4524-ab3f-34f7146f8536}</t>
  </si>
  <si>
    <t>SO12</t>
  </si>
  <si>
    <t>Spevnené plochy</t>
  </si>
  <si>
    <t>{9e242f6d-f805-4719-8783-16afc1b8f03a}</t>
  </si>
  <si>
    <t>SO13</t>
  </si>
  <si>
    <t>Herné prvky</t>
  </si>
  <si>
    <t>{63a9794d-fe07-4dd9-bd20-995196351145}</t>
  </si>
  <si>
    <t>SO14</t>
  </si>
  <si>
    <t>Mobiliár</t>
  </si>
  <si>
    <t>{7c8a48a7-ec7c-4e89-ab2d-ed58098c25fa}</t>
  </si>
  <si>
    <t>SO15</t>
  </si>
  <si>
    <t>Oplotenie</t>
  </si>
  <si>
    <t>{dcaa1053-8d68-44fd-9861-72ea0d914abd}</t>
  </si>
  <si>
    <t>KRYCÍ LIST ROZPOČTU</t>
  </si>
  <si>
    <t>Objekt:</t>
  </si>
  <si>
    <t>SO03 - Multifunkčný prístrešok s pódiom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</si>
  <si>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</si>
  <si>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</si>
  <si>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</si>
  <si>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</si>
  <si>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</si>
  <si>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</si>
  <si>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</si>
  <si>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</si>
  <si>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99 - Presun hmôt HSV</t>
  </si>
  <si>
    <t>PSV - Práce a dodávky PSV</t>
  </si>
  <si>
    <t xml:space="preserve">    762 - Konštrukcie tesárske</t>
  </si>
  <si>
    <t xml:space="preserve">    764 - Konštrukcie klampiarske</t>
  </si>
  <si>
    <t xml:space="preserve">    765 - Konštrukcie - krytiny tvrdé</t>
  </si>
  <si>
    <t xml:space="preserve">    783 - Nátery</t>
  </si>
  <si>
    <t xml:space="preserve">    P -  Profesie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</si>
  <si>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</si>
  <si>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</si>
  <si>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</si>
  <si>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</si>
  <si>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</si>
  <si>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</si>
  <si>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</si>
  <si>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</si>
  <si>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</si>
  <si>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</si>
  <si>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</si>
  <si>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</si>
  <si>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</si>
  <si>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</si>
  <si>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</si>
  <si>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</si>
  <si>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</si>
  <si>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139711101.S</t>
  </si>
  <si>
    <t>Výkop v uzavretých priestoroch - pätky v hornine 1 až 4</t>
  </si>
  <si>
    <t>m3</t>
  </si>
  <si>
    <t>4</t>
  </si>
  <si>
    <t>2</t>
  </si>
  <si>
    <t>-414132893</t>
  </si>
  <si>
    <t>Zakladanie</t>
  </si>
  <si>
    <t>271573001</t>
  </si>
  <si>
    <t>Násyp pod základové  konštrukcie so zhutnením zo štrkopiesku fr.16-32 mm</t>
  </si>
  <si>
    <t>-1595008927</t>
  </si>
  <si>
    <t>3</t>
  </si>
  <si>
    <t>274321312.S</t>
  </si>
  <si>
    <t>Betón základových konštrukcií, železový (bez výstuže), tr. C 20/25</t>
  </si>
  <si>
    <t>42443945</t>
  </si>
  <si>
    <t>274361821</t>
  </si>
  <si>
    <t>Výstuž základových konštrukcií z ocele 10505(R)</t>
  </si>
  <si>
    <t>t</t>
  </si>
  <si>
    <t>1161716949</t>
  </si>
  <si>
    <t>5</t>
  </si>
  <si>
    <t>953943123.S</t>
  </si>
  <si>
    <t>Osadenie drobných kovových predmetov do betónu pred zabetónovaním, hmotnosti 5-15 kg/kus (bez dodávky)</t>
  </si>
  <si>
    <t>ks</t>
  </si>
  <si>
    <t>2120824613</t>
  </si>
  <si>
    <t>6</t>
  </si>
  <si>
    <t>M</t>
  </si>
  <si>
    <t>311490004700.S</t>
  </si>
  <si>
    <t>Zemná skrutka s U pätkou, pozinkovaná oceľ - BMF Simpson PILG</t>
  </si>
  <si>
    <t>8</t>
  </si>
  <si>
    <t>-1805000404</t>
  </si>
  <si>
    <t>99</t>
  </si>
  <si>
    <t>Presun hmôt HSV</t>
  </si>
  <si>
    <t>7</t>
  </si>
  <si>
    <t>998011001</t>
  </si>
  <si>
    <t>Presun hmôt pre budovy  (801, 803, 812), zvislá konštr. z tehál, tvárnic, z kovu výšky do 6 m</t>
  </si>
  <si>
    <t>-1529757460</t>
  </si>
  <si>
    <t>PSV</t>
  </si>
  <si>
    <t>Práce a dodávky PSV</t>
  </si>
  <si>
    <t>762</t>
  </si>
  <si>
    <t>Konštrukcie tesárske</t>
  </si>
  <si>
    <t>762313113.S</t>
  </si>
  <si>
    <t>Montáž oceľových spojovacích prostriedkov - svorníkov, skrutiek dĺžky nad 300 do 450 mm</t>
  </si>
  <si>
    <t>16</t>
  </si>
  <si>
    <t>-1023359734</t>
  </si>
  <si>
    <t>9</t>
  </si>
  <si>
    <t>762332130.S</t>
  </si>
  <si>
    <t>Montáž viazaných konštrukcií krovov striech z reziva priemernej plochy 224 - 288 cm2</t>
  </si>
  <si>
    <t>m</t>
  </si>
  <si>
    <t>-495591508</t>
  </si>
  <si>
    <t>10</t>
  </si>
  <si>
    <t>605120007700.S</t>
  </si>
  <si>
    <t>Hranoly zo smrekovca neopracované hranené akosť I dĺ. na mieru mm, hr. X mm, š. Y mm</t>
  </si>
  <si>
    <t>32</t>
  </si>
  <si>
    <t>-949813877</t>
  </si>
  <si>
    <t>11</t>
  </si>
  <si>
    <t>762341201.S</t>
  </si>
  <si>
    <t>Montáž latovania jednoduchých striech pre sklon do 60°</t>
  </si>
  <si>
    <t>-1788826013</t>
  </si>
  <si>
    <t>12</t>
  </si>
  <si>
    <t>605120002800.S</t>
  </si>
  <si>
    <t>Hranoly z mäkkého reziva neopracované nehranené akosť II, prierez 25-100 cm2</t>
  </si>
  <si>
    <t>-1453692189</t>
  </si>
  <si>
    <t>13</t>
  </si>
  <si>
    <t>762341252.S</t>
  </si>
  <si>
    <t>Montáž kontralát pre sklon od 22° do 35°</t>
  </si>
  <si>
    <t>-334312417</t>
  </si>
  <si>
    <t>14</t>
  </si>
  <si>
    <t>2121620488</t>
  </si>
  <si>
    <t>15</t>
  </si>
  <si>
    <t>998762202.S</t>
  </si>
  <si>
    <t>Presun hmôt pre konštrukcie tesárske v objektoch výšky do 12 m</t>
  </si>
  <si>
    <t>%</t>
  </si>
  <si>
    <t>-1427364755</t>
  </si>
  <si>
    <t>764</t>
  </si>
  <si>
    <t>Konštrukcie klampiarske</t>
  </si>
  <si>
    <t>764352425</t>
  </si>
  <si>
    <t>Žľaby z pozinkovaného farbeného PZf plechu, pododkvapové polkruhové r.š. 333 mm</t>
  </si>
  <si>
    <t>1675384648</t>
  </si>
  <si>
    <t>17</t>
  </si>
  <si>
    <t>764359411</t>
  </si>
  <si>
    <t>Kotlík kónický z pozinkovaného farbeného PZf plechu, pre rúry s priemerom do 100 mm</t>
  </si>
  <si>
    <t>-1093851235</t>
  </si>
  <si>
    <t>18</t>
  </si>
  <si>
    <t>764454453</t>
  </si>
  <si>
    <t>Zvodové rúry z pozinkovaného farbeného PZf plechu, kruhové priemer 100 mm</t>
  </si>
  <si>
    <t>1909994781</t>
  </si>
  <si>
    <t>19</t>
  </si>
  <si>
    <t>998764201</t>
  </si>
  <si>
    <t>Presun hmôt pre konštrukcie klampiarske v objektoch výšky do 6 m</t>
  </si>
  <si>
    <t>-1432699825</t>
  </si>
  <si>
    <t>765</t>
  </si>
  <si>
    <t>Konštrukcie - krytiny tvrdé</t>
  </si>
  <si>
    <t>20</t>
  </si>
  <si>
    <t>765312503</t>
  </si>
  <si>
    <t>Keramická krytina TONDACH, striech so sklon od 22° do 35°</t>
  </si>
  <si>
    <t>m2</t>
  </si>
  <si>
    <t>-2115168066</t>
  </si>
  <si>
    <t>21</t>
  </si>
  <si>
    <t>765314301</t>
  </si>
  <si>
    <t>Hrebeň TONDACH, s použitím vetracieho pásu hliník, sklon od 22° do 35°</t>
  </si>
  <si>
    <t>-576549554</t>
  </si>
  <si>
    <t>22</t>
  </si>
  <si>
    <t>765314411</t>
  </si>
  <si>
    <t>Štítová hrana z okrajových škridiel TONDACH</t>
  </si>
  <si>
    <t>621246816</t>
  </si>
  <si>
    <t>765314523</t>
  </si>
  <si>
    <t>Odkvapová hrana TONDACH, pre profilovanú krytinu hliník</t>
  </si>
  <si>
    <t>1936308202</t>
  </si>
  <si>
    <t>24</t>
  </si>
  <si>
    <t>765901402</t>
  </si>
  <si>
    <t>Strešná fólia TONDACH od 22° do 35°, na krokvy</t>
  </si>
  <si>
    <t>-1448164334</t>
  </si>
  <si>
    <t>25</t>
  </si>
  <si>
    <t>998765202</t>
  </si>
  <si>
    <t>Presun hmôt pre tvrdé krytiny v objektoch výšky nad 6 do 12 m</t>
  </si>
  <si>
    <t>-109543796</t>
  </si>
  <si>
    <t>783</t>
  </si>
  <si>
    <t>Nátery</t>
  </si>
  <si>
    <t>26</t>
  </si>
  <si>
    <t>783782404</t>
  </si>
  <si>
    <t>Nátery tesárskych konštrukcií, povrchová impregnácia proti drevokaznému hmyzu, hubám a plesniam, jednonásobná</t>
  </si>
  <si>
    <t>-244338967</t>
  </si>
  <si>
    <t>27</t>
  </si>
  <si>
    <t>783812130</t>
  </si>
  <si>
    <t>Nátery olejové farby dvojnás. drevených konštrukcií</t>
  </si>
  <si>
    <t>-1704100969</t>
  </si>
  <si>
    <t>P</t>
  </si>
  <si>
    <t xml:space="preserve"> Profesie</t>
  </si>
  <si>
    <t>28</t>
  </si>
  <si>
    <t>EL 01</t>
  </si>
  <si>
    <t>Elektroinštalácia SO-01 (rozpis v samostatnom rozpočte)</t>
  </si>
  <si>
    <t>sub</t>
  </si>
  <si>
    <t>1334364651</t>
  </si>
  <si>
    <t>SO04 - Altánky</t>
  </si>
  <si>
    <t>1497005616</t>
  </si>
  <si>
    <t>1943284112</t>
  </si>
  <si>
    <t>-1525845619</t>
  </si>
  <si>
    <t>-1616317360</t>
  </si>
  <si>
    <t>-768564909</t>
  </si>
  <si>
    <t>-2009099152</t>
  </si>
  <si>
    <t>522844926</t>
  </si>
  <si>
    <t>-1597871870</t>
  </si>
  <si>
    <t>-1483350510</t>
  </si>
  <si>
    <t>1339541632</t>
  </si>
  <si>
    <t>762341004.S</t>
  </si>
  <si>
    <t>Montáž debnenia jednoduchých striech, na krokvy a kontralaty z dosiek na zraz</t>
  </si>
  <si>
    <t>-2144167068</t>
  </si>
  <si>
    <t>605110006500.S</t>
  </si>
  <si>
    <t>Dosky a fošne z borovice neopracované neomietané akosť A hr. 24-32 mm, š. 60-160 mm</t>
  </si>
  <si>
    <t>1046563512</t>
  </si>
  <si>
    <t>230560030</t>
  </si>
  <si>
    <t>-1625204396</t>
  </si>
  <si>
    <t>-1719477021</t>
  </si>
  <si>
    <t>-1417989668</t>
  </si>
  <si>
    <t>2089017699</t>
  </si>
  <si>
    <t>764171317</t>
  </si>
  <si>
    <t>Krytina plechová, sklon strechy do 30° - RAL8004</t>
  </si>
  <si>
    <t>-769622456</t>
  </si>
  <si>
    <t>764311001.S</t>
  </si>
  <si>
    <t>Oddeľovacia štruktúrovaná rohož s integrovanou poistnou hydroizoláciou pre plechové krytiny pozinkované</t>
  </si>
  <si>
    <t>1083018370</t>
  </si>
  <si>
    <t>-342435061</t>
  </si>
  <si>
    <t>2115911338</t>
  </si>
  <si>
    <t>-244699284</t>
  </si>
  <si>
    <t>-1059440623</t>
  </si>
  <si>
    <t>-545925022</t>
  </si>
  <si>
    <t>-951075528</t>
  </si>
  <si>
    <t>-1598450046</t>
  </si>
  <si>
    <t>-1332739062</t>
  </si>
  <si>
    <t>-1348881752</t>
  </si>
  <si>
    <t>29</t>
  </si>
  <si>
    <t>684317412</t>
  </si>
  <si>
    <t>30</t>
  </si>
  <si>
    <t>-19444912</t>
  </si>
  <si>
    <t>31</t>
  </si>
  <si>
    <t>80600013</t>
  </si>
  <si>
    <t>SO06 - Studňa pre úžitkovú vodu</t>
  </si>
  <si>
    <t xml:space="preserve">    8 - Rúrové vedenie</t>
  </si>
  <si>
    <t>M - Práce a dodávky M</t>
  </si>
  <si>
    <t xml:space="preserve">    35-M - Montáž čerpadiel, kompresorov a vodohospodárskych zariadení</t>
  </si>
  <si>
    <t>134702101.S</t>
  </si>
  <si>
    <t xml:space="preserve">Vŕtaná studňa pre úžitkovú vodu </t>
  </si>
  <si>
    <t>324880719</t>
  </si>
  <si>
    <t>Rúrové vedenie</t>
  </si>
  <si>
    <t>894811004</t>
  </si>
  <si>
    <t>Osadenie plastovej šachty pre studňu</t>
  </si>
  <si>
    <t>1908486312</t>
  </si>
  <si>
    <t>286610048300</t>
  </si>
  <si>
    <t>Plastová šachta 1,7*1,4*1,8 m s poklopom a výlezom</t>
  </si>
  <si>
    <t>1961960423</t>
  </si>
  <si>
    <t>Práce a dodávky M</t>
  </si>
  <si>
    <t>35-M</t>
  </si>
  <si>
    <t>Montáž čerpadiel, kompresorov a vodohospodárskych zariadení</t>
  </si>
  <si>
    <t>350120004.S</t>
  </si>
  <si>
    <t>Čerpadlo odstredivé s kompletným príslušenstvom a armatúrami</t>
  </si>
  <si>
    <t>64</t>
  </si>
  <si>
    <t>-1146526027</t>
  </si>
  <si>
    <t>SO07 - Zavlažovanie</t>
  </si>
  <si>
    <t>1. - Postrekovače a príslušenstvo</t>
  </si>
  <si>
    <t xml:space="preserve">    2. - Kvapková závlaha  </t>
  </si>
  <si>
    <t xml:space="preserve">    4. - Potrubie a tvarovky</t>
  </si>
  <si>
    <t xml:space="preserve">    5. - Uzatváracie armatúry a ventilové šachty</t>
  </si>
  <si>
    <t xml:space="preserve">    6. - Čerpacia technika a filtrácia</t>
  </si>
  <si>
    <t xml:space="preserve">    7. - Zemné práce</t>
  </si>
  <si>
    <t xml:space="preserve">    8. - Ostatné</t>
  </si>
  <si>
    <t xml:space="preserve">    D1 - Kvapková závlaha  </t>
  </si>
  <si>
    <t>1.</t>
  </si>
  <si>
    <t>Postrekovače a príslušenstvo</t>
  </si>
  <si>
    <t>01.01.01</t>
  </si>
  <si>
    <t>Postrekovač statický PRS 3,1 bar bez trysky</t>
  </si>
  <si>
    <t>996364584</t>
  </si>
  <si>
    <t>01.01.02</t>
  </si>
  <si>
    <t>Rotačná tryska  2,4m - 4,6m</t>
  </si>
  <si>
    <t>355561765</t>
  </si>
  <si>
    <t>01.01.03</t>
  </si>
  <si>
    <t>Rotačná tryska  4,0m - 5,5m</t>
  </si>
  <si>
    <t>-1497183018</t>
  </si>
  <si>
    <t>01.01.04</t>
  </si>
  <si>
    <t>Rotačná tryska  5,2 m - 7,3 m</t>
  </si>
  <si>
    <t>-2100296174</t>
  </si>
  <si>
    <t>01.01.05</t>
  </si>
  <si>
    <t>Rotačná tryska  360 2,4-4,6 m</t>
  </si>
  <si>
    <t>2004809194</t>
  </si>
  <si>
    <t>01.01.06</t>
  </si>
  <si>
    <t>Rotačná tryska  360 4-5,6 m</t>
  </si>
  <si>
    <t>843595012</t>
  </si>
  <si>
    <t>01.01.07</t>
  </si>
  <si>
    <t>Rotačná tryska  360 5,2-7,3 m</t>
  </si>
  <si>
    <t>-630668211</t>
  </si>
  <si>
    <t>01.01.08</t>
  </si>
  <si>
    <t>Rotačná tryska LCS 1,5 x 4,6 m</t>
  </si>
  <si>
    <t>1063264854</t>
  </si>
  <si>
    <t>01.01.09</t>
  </si>
  <si>
    <t>Rotačná tryska RCS 1,5 x 4,6 m</t>
  </si>
  <si>
    <t>-1853547300</t>
  </si>
  <si>
    <t>01.01.10</t>
  </si>
  <si>
    <t>Kolienko 1/2" na flexibilné potrubie</t>
  </si>
  <si>
    <t>1728358794</t>
  </si>
  <si>
    <t>01.01.11</t>
  </si>
  <si>
    <t>Spojka 3/4" na flexibilné potrubie</t>
  </si>
  <si>
    <t>-1925238226</t>
  </si>
  <si>
    <t>01.01.12</t>
  </si>
  <si>
    <t>Spojka na flexibilné potrubie</t>
  </si>
  <si>
    <t>1682969490</t>
  </si>
  <si>
    <t>01.01.13</t>
  </si>
  <si>
    <t>T-kus na flexibilné potrubie</t>
  </si>
  <si>
    <t>1265978316</t>
  </si>
  <si>
    <t>01.01.14</t>
  </si>
  <si>
    <t>Flexibilné potrubie 16mm - 30m bal</t>
  </si>
  <si>
    <t>1678055027</t>
  </si>
  <si>
    <t>01.01.15</t>
  </si>
  <si>
    <t>Teflónová páska 1/2‘‘ x 12 m</t>
  </si>
  <si>
    <t>-806176557</t>
  </si>
  <si>
    <t>01.01.16</t>
  </si>
  <si>
    <t>Samonavŕtavací pás 32 mm s koncovkou na SPXFLEX</t>
  </si>
  <si>
    <t>-215568507</t>
  </si>
  <si>
    <t>2.</t>
  </si>
  <si>
    <t xml:space="preserve">Kvapková závlaha  </t>
  </si>
  <si>
    <t>02.01.01</t>
  </si>
  <si>
    <t>Kvapkovacie potrubie s kompenzáciou tlaku 2,3 l 33cm 100m</t>
  </si>
  <si>
    <t>28121678</t>
  </si>
  <si>
    <t>02.01.02</t>
  </si>
  <si>
    <t>Skrutkovací T-kus na kvapkovacie potrubie 16mm</t>
  </si>
  <si>
    <t>-1916632736</t>
  </si>
  <si>
    <t>02.01.03</t>
  </si>
  <si>
    <t>Skrutkovací T-kus na kvapku 16 x 3/4'' VNZ</t>
  </si>
  <si>
    <t>819582680</t>
  </si>
  <si>
    <t>02.01.04</t>
  </si>
  <si>
    <t>Skrutkovacia prechodka 16mm x 3/4'' VNZ</t>
  </si>
  <si>
    <t>1733303725</t>
  </si>
  <si>
    <t>02.01.05</t>
  </si>
  <si>
    <t>Skrutkovacie kolienko na kvapkovacie potrubie 16mm</t>
  </si>
  <si>
    <t>-687279804</t>
  </si>
  <si>
    <t>02.01.06</t>
  </si>
  <si>
    <t>Skrutkovacia spojka na kvapkovacie potrubie 16mm</t>
  </si>
  <si>
    <t>325376610</t>
  </si>
  <si>
    <t>02.01.07</t>
  </si>
  <si>
    <t>Skrutkovacia zátka na kvapkovacie potrubie 16mm</t>
  </si>
  <si>
    <t>1808960864</t>
  </si>
  <si>
    <t>02.01.08</t>
  </si>
  <si>
    <t>Zemný úchyt / klinec na kvapkovacie potrubie</t>
  </si>
  <si>
    <t>1131122355</t>
  </si>
  <si>
    <t>02.01.09</t>
  </si>
  <si>
    <t>Kolienko 3/4" na flexibilné potrubie</t>
  </si>
  <si>
    <t>-531516731</t>
  </si>
  <si>
    <t>02.01.10</t>
  </si>
  <si>
    <t>-1752263381</t>
  </si>
  <si>
    <t>02.01.11</t>
  </si>
  <si>
    <t>515549564</t>
  </si>
  <si>
    <t>02.01.12</t>
  </si>
  <si>
    <t>-1677351551</t>
  </si>
  <si>
    <t>4.</t>
  </si>
  <si>
    <t>Potrubie a tvarovky</t>
  </si>
  <si>
    <t>04.01.01</t>
  </si>
  <si>
    <t>Potrubie HD-PE 100 32 x 2,0 mm PN 10 (100m)</t>
  </si>
  <si>
    <t>-474849655</t>
  </si>
  <si>
    <t>04.01.02</t>
  </si>
  <si>
    <t>Tvarovky (25% z ceny potrubia)</t>
  </si>
  <si>
    <t>sb</t>
  </si>
  <si>
    <t>1088251847</t>
  </si>
  <si>
    <t>04.01.03</t>
  </si>
  <si>
    <t>Potrubie LD-PE 40 32 x 3,0 mm PN 06 (100m)</t>
  </si>
  <si>
    <t>-1667819306</t>
  </si>
  <si>
    <t>04.01.04</t>
  </si>
  <si>
    <t>976291778</t>
  </si>
  <si>
    <t>33</t>
  </si>
  <si>
    <t>04.01.05</t>
  </si>
  <si>
    <t>Chránička DN110</t>
  </si>
  <si>
    <t>-1735980234</t>
  </si>
  <si>
    <t>5.</t>
  </si>
  <si>
    <t>Uzatváracie armatúry a ventilové šachty</t>
  </si>
  <si>
    <t>34</t>
  </si>
  <si>
    <t>05.01.01</t>
  </si>
  <si>
    <t>Závlahový elektroventil 1" s reguláciou prietoku</t>
  </si>
  <si>
    <t>-73321749</t>
  </si>
  <si>
    <t>35</t>
  </si>
  <si>
    <t>05.01.02</t>
  </si>
  <si>
    <t>T-kus pre el. ventily MTT-100</t>
  </si>
  <si>
    <t>-1104227691</t>
  </si>
  <si>
    <t>36</t>
  </si>
  <si>
    <t>05.01.03</t>
  </si>
  <si>
    <t>Guľový ventil 1" MF páka - plast</t>
  </si>
  <si>
    <t>-544572878</t>
  </si>
  <si>
    <t>37</t>
  </si>
  <si>
    <t>05.01.04</t>
  </si>
  <si>
    <t>Teflónova niť  (80m)</t>
  </si>
  <si>
    <t>-659809454</t>
  </si>
  <si>
    <t>38</t>
  </si>
  <si>
    <t>05.01.05</t>
  </si>
  <si>
    <t>Mosadzný hydrant/ rýchlospojný ventil 3/4"</t>
  </si>
  <si>
    <t>-2080673369</t>
  </si>
  <si>
    <t>39</t>
  </si>
  <si>
    <t>05.01.06</t>
  </si>
  <si>
    <t>Mosadzný kľúč k hydrantu 3/4"</t>
  </si>
  <si>
    <t>2063179557</t>
  </si>
  <si>
    <t>40</t>
  </si>
  <si>
    <t>05.01.07</t>
  </si>
  <si>
    <t>Ventilová šachta mini okrúhla pochôdzna</t>
  </si>
  <si>
    <t>-483399484</t>
  </si>
  <si>
    <t>41</t>
  </si>
  <si>
    <t>05.01.08</t>
  </si>
  <si>
    <t>Pozinkovaná tyč 1m s 3/4" VOZ s kolenom 3/4" VNZ</t>
  </si>
  <si>
    <t>-920837510</t>
  </si>
  <si>
    <t>42</t>
  </si>
  <si>
    <t>05.01.09</t>
  </si>
  <si>
    <t>Záhradný ventil guľový 3/4"</t>
  </si>
  <si>
    <t>971481006</t>
  </si>
  <si>
    <t>43</t>
  </si>
  <si>
    <t>05.01.10</t>
  </si>
  <si>
    <t>Ventilová šachta STANDART pochôdzna</t>
  </si>
  <si>
    <t>-489386802</t>
  </si>
  <si>
    <t>44</t>
  </si>
  <si>
    <t>05.01.11</t>
  </si>
  <si>
    <t>Ventilová šachta JUMBO pochôdzna</t>
  </si>
  <si>
    <t>399419276</t>
  </si>
  <si>
    <t>6.</t>
  </si>
  <si>
    <t>Čerpacia technika a filtrácia</t>
  </si>
  <si>
    <t>45</t>
  </si>
  <si>
    <t>06.01.01</t>
  </si>
  <si>
    <t>Ponorné čerpadlo (0,75 kW, 230 V, 1'' 1/4) 3643 - 20m kábel</t>
  </si>
  <si>
    <t>1915555416</t>
  </si>
  <si>
    <t>46</t>
  </si>
  <si>
    <t>06.01.02</t>
  </si>
  <si>
    <t>Vsuvka 5/4'', mosadz</t>
  </si>
  <si>
    <t>587224083</t>
  </si>
  <si>
    <t>47</t>
  </si>
  <si>
    <t>06.01.03</t>
  </si>
  <si>
    <t>Spätná klapka 5/4''- celokovová</t>
  </si>
  <si>
    <t>117847960</t>
  </si>
  <si>
    <t>48</t>
  </si>
  <si>
    <t>06.01.04</t>
  </si>
  <si>
    <t>Frekvenčný menič 1,1kW</t>
  </si>
  <si>
    <t>-206081718</t>
  </si>
  <si>
    <t>49</t>
  </si>
  <si>
    <t>06.01.05</t>
  </si>
  <si>
    <t>Armatúrový set ku frekvenčnému meniču 1</t>
  </si>
  <si>
    <t>-379667584</t>
  </si>
  <si>
    <t>50</t>
  </si>
  <si>
    <t>06.01.06</t>
  </si>
  <si>
    <t>Tlaková nádoba 8L  PN10, vertikal / mebránová</t>
  </si>
  <si>
    <t>-717004043</t>
  </si>
  <si>
    <t>51</t>
  </si>
  <si>
    <t>06.01.07</t>
  </si>
  <si>
    <t>Montážna svorka na PE potrubie D32 oceľ</t>
  </si>
  <si>
    <t>2018672835</t>
  </si>
  <si>
    <t>52</t>
  </si>
  <si>
    <t>06.01.08</t>
  </si>
  <si>
    <t>Filter 1'', samopreplach</t>
  </si>
  <si>
    <t>1806506252</t>
  </si>
  <si>
    <t>53</t>
  </si>
  <si>
    <t>06.01.09</t>
  </si>
  <si>
    <t>Guľový ventil 1" FF páka s odvodn.</t>
  </si>
  <si>
    <t>1367475106</t>
  </si>
  <si>
    <t>54</t>
  </si>
  <si>
    <t>06.01.10</t>
  </si>
  <si>
    <t>Šróbenie priame 1" MF, Mosadz</t>
  </si>
  <si>
    <t>1513232980</t>
  </si>
  <si>
    <t>55</t>
  </si>
  <si>
    <t>06.01.11</t>
  </si>
  <si>
    <t>Vsuvka 1", mosadz</t>
  </si>
  <si>
    <t>397082277</t>
  </si>
  <si>
    <t>56</t>
  </si>
  <si>
    <t>06.01.12</t>
  </si>
  <si>
    <t>Ostatné tvarovky, potrubie, príslušenstvo, tesniace prvky</t>
  </si>
  <si>
    <t>-957312365</t>
  </si>
  <si>
    <t>7.</t>
  </si>
  <si>
    <t>57</t>
  </si>
  <si>
    <t>07.01.01</t>
  </si>
  <si>
    <t>Vyhĺbenie ryhy pre PE potrubie</t>
  </si>
  <si>
    <t>1980651015</t>
  </si>
  <si>
    <t>58</t>
  </si>
  <si>
    <t>07.01.02</t>
  </si>
  <si>
    <t>Ručné vyhĺbenie v blízkosti koreňov</t>
  </si>
  <si>
    <t>-1875683232</t>
  </si>
  <si>
    <t>59</t>
  </si>
  <si>
    <t>07.01.03</t>
  </si>
  <si>
    <t>Zásyp ryhy pre PE potrubie</t>
  </si>
  <si>
    <t>1203723735</t>
  </si>
  <si>
    <t>60</t>
  </si>
  <si>
    <t>07.01.04</t>
  </si>
  <si>
    <t>Výkop pre postrekovač a výškové osadenie</t>
  </si>
  <si>
    <t>1747805207</t>
  </si>
  <si>
    <t>61</t>
  </si>
  <si>
    <t>07.01.05</t>
  </si>
  <si>
    <t>Výkop pre ventilové šachtice</t>
  </si>
  <si>
    <t>1584459072</t>
  </si>
  <si>
    <t>62</t>
  </si>
  <si>
    <t>07.01.06</t>
  </si>
  <si>
    <t>Zásyp pre ventilové šachtice</t>
  </si>
  <si>
    <t>-890922626</t>
  </si>
  <si>
    <t>8.</t>
  </si>
  <si>
    <t>Ostatné</t>
  </si>
  <si>
    <t>63</t>
  </si>
  <si>
    <t>08.01.01</t>
  </si>
  <si>
    <t>Vytýčenie trás pre položenie potrubia,</t>
  </si>
  <si>
    <t>712378124</t>
  </si>
  <si>
    <t>08.01.02</t>
  </si>
  <si>
    <t>Výkresy jednotlivých etáp zavlažovania</t>
  </si>
  <si>
    <t>-1911121343</t>
  </si>
  <si>
    <t>65</t>
  </si>
  <si>
    <t>08.01.03</t>
  </si>
  <si>
    <t>Zaškolenie obsluhy</t>
  </si>
  <si>
    <t>hod</t>
  </si>
  <si>
    <t>430408605</t>
  </si>
  <si>
    <t>66</t>
  </si>
  <si>
    <t>08.01.03.1</t>
  </si>
  <si>
    <t>Zazimovanie (cena za sekciu)</t>
  </si>
  <si>
    <t>-773886720</t>
  </si>
  <si>
    <t>67</t>
  </si>
  <si>
    <t>08.01.04</t>
  </si>
  <si>
    <t>Jarné spustenie (cena za sekciu)</t>
  </si>
  <si>
    <t>-584048293</t>
  </si>
  <si>
    <t>68</t>
  </si>
  <si>
    <t>08.01.05</t>
  </si>
  <si>
    <t>Mimo záručný servis (cena za hod)</t>
  </si>
  <si>
    <t>-1450683276</t>
  </si>
  <si>
    <t>D1</t>
  </si>
  <si>
    <t>69</t>
  </si>
  <si>
    <t>03.01.01</t>
  </si>
  <si>
    <t>Modulárna ovládacia jednotka WiFi ready</t>
  </si>
  <si>
    <t>1142239992</t>
  </si>
  <si>
    <t>70</t>
  </si>
  <si>
    <t>03.01.02</t>
  </si>
  <si>
    <t>6-sekčný modul pre modulárnu jednotku</t>
  </si>
  <si>
    <t>-1645286732</t>
  </si>
  <si>
    <t>71</t>
  </si>
  <si>
    <t>03.01.03</t>
  </si>
  <si>
    <t>Predlžovací prívodný kábel s vidlicou 1,5 m</t>
  </si>
  <si>
    <t>401921041</t>
  </si>
  <si>
    <t>72</t>
  </si>
  <si>
    <t>03.01.04</t>
  </si>
  <si>
    <t>Prietokomer pre modulárnu jednotku</t>
  </si>
  <si>
    <t>2053139801</t>
  </si>
  <si>
    <t>73</t>
  </si>
  <si>
    <t>03.01.05</t>
  </si>
  <si>
    <t>WiFi modul</t>
  </si>
  <si>
    <t>681695017</t>
  </si>
  <si>
    <t>74</t>
  </si>
  <si>
    <t>03.01.06</t>
  </si>
  <si>
    <t>Bezdrôtový senzor dažďa a mrazu</t>
  </si>
  <si>
    <t>1585698721</t>
  </si>
  <si>
    <t>75</t>
  </si>
  <si>
    <t>03.01.07</t>
  </si>
  <si>
    <t>Inštalačný materiál (el. lišty, prechodky)</t>
  </si>
  <si>
    <t>1288344711</t>
  </si>
  <si>
    <t>76</t>
  </si>
  <si>
    <t>03.01.08</t>
  </si>
  <si>
    <t>Vodotesný konektor 3</t>
  </si>
  <si>
    <t>1753086493</t>
  </si>
  <si>
    <t>77</t>
  </si>
  <si>
    <t>03.01.09</t>
  </si>
  <si>
    <t>Vodotesný konektor 6</t>
  </si>
  <si>
    <t>-497823006</t>
  </si>
  <si>
    <t>78</t>
  </si>
  <si>
    <t>03.01.10</t>
  </si>
  <si>
    <t>Závlahové káble 2 x 0,8 mm2</t>
  </si>
  <si>
    <t>2114620001</t>
  </si>
  <si>
    <t>79</t>
  </si>
  <si>
    <t>03.01.11</t>
  </si>
  <si>
    <t>Závlahové káble 4 x 0,8mm2</t>
  </si>
  <si>
    <t>2038694073</t>
  </si>
  <si>
    <t>SO10 - Verejné osvetlenie</t>
  </si>
  <si>
    <t>Typ - Popis</t>
  </si>
  <si>
    <t>CP303030</t>
  </si>
  <si>
    <t>Šachtová krabica s krytom300x300x300mm, IP65,</t>
  </si>
  <si>
    <t>322990775</t>
  </si>
  <si>
    <t>Pol1</t>
  </si>
  <si>
    <t>Krabica, PLEXO, LEGRAND</t>
  </si>
  <si>
    <t>1007971678</t>
  </si>
  <si>
    <t>Pol2</t>
  </si>
  <si>
    <t>Stožiar hliníkový, l=4m</t>
  </si>
  <si>
    <t>-2130240154</t>
  </si>
  <si>
    <t>Pol3</t>
  </si>
  <si>
    <t>Stožiarová svorkovnica</t>
  </si>
  <si>
    <t>-1289050730</t>
  </si>
  <si>
    <t>D01/E14 6A</t>
  </si>
  <si>
    <t>Poistka valcová, do stožiarovej svorkovnice</t>
  </si>
  <si>
    <t>1244573504</t>
  </si>
  <si>
    <t>SP 1</t>
  </si>
  <si>
    <t>Svorka na pripojenie kovových predmetov, ZIN</t>
  </si>
  <si>
    <t>-509638770</t>
  </si>
  <si>
    <t>SR 02</t>
  </si>
  <si>
    <t>Svorka spojovacia odbočná, ZIN</t>
  </si>
  <si>
    <t>1036845540</t>
  </si>
  <si>
    <t>SR 03</t>
  </si>
  <si>
    <t>Svorka uzemňovacia, ZIN</t>
  </si>
  <si>
    <t>2021783239</t>
  </si>
  <si>
    <t>13400274</t>
  </si>
  <si>
    <t>Fólia, červená s bleskom,  š=330mm</t>
  </si>
  <si>
    <t>bm</t>
  </si>
  <si>
    <t>1678377495</t>
  </si>
  <si>
    <t>KPL150/10SLER</t>
  </si>
  <si>
    <t>Ochranná platňa pre káble, žltá, 150x1000x1,8,</t>
  </si>
  <si>
    <t>-435738033</t>
  </si>
  <si>
    <t>CYKY J3x6</t>
  </si>
  <si>
    <t>Kábel, PRYSMIAN</t>
  </si>
  <si>
    <t>-322483344</t>
  </si>
  <si>
    <t>NAYY J4x16 RE</t>
  </si>
  <si>
    <t>Kábel</t>
  </si>
  <si>
    <t>1321537810</t>
  </si>
  <si>
    <t>CYKY J3x1,5</t>
  </si>
  <si>
    <t>Kábel, NKT</t>
  </si>
  <si>
    <t>862844387</t>
  </si>
  <si>
    <t>FeZn10</t>
  </si>
  <si>
    <t>Drôt, 0,63kg/m, 1kg=1,61m, ZIN</t>
  </si>
  <si>
    <t>269049469</t>
  </si>
  <si>
    <t>FeZn30x4</t>
  </si>
  <si>
    <t>Páska, 0,97kg/m, ZIN</t>
  </si>
  <si>
    <t>907665900</t>
  </si>
  <si>
    <t>Pol4</t>
  </si>
  <si>
    <t>krížová cesta, nie sú vytypované, len príprava</t>
  </si>
  <si>
    <t>-1539532987</t>
  </si>
  <si>
    <t>Pol5</t>
  </si>
  <si>
    <t>Stožiarové svietidlo P1-Clasic street, 35W, IP66, Philips</t>
  </si>
  <si>
    <t>-915977425</t>
  </si>
  <si>
    <t>BEGA</t>
  </si>
  <si>
    <t>Svietidlo stĺpikové</t>
  </si>
  <si>
    <t>160150974</t>
  </si>
  <si>
    <t>Elektromontáž</t>
  </si>
  <si>
    <t>Nešpecifikované elektromontážne práce, zriadenie</t>
  </si>
  <si>
    <t>1068481706</t>
  </si>
  <si>
    <t>Pol6</t>
  </si>
  <si>
    <t>Vytýčenie trasy</t>
  </si>
  <si>
    <t>17228621</t>
  </si>
  <si>
    <t>Pol7</t>
  </si>
  <si>
    <t>Výkopové práce. Káblové ryhy šírky 35, hĺbky 80,</t>
  </si>
  <si>
    <t>-2122731201</t>
  </si>
  <si>
    <t>Pol8</t>
  </si>
  <si>
    <t>Zatiahnutie káblov do chráničiek</t>
  </si>
  <si>
    <t>-1420496438</t>
  </si>
  <si>
    <t>Pol9</t>
  </si>
  <si>
    <t>Zriadenie káblového lôžka 65/10 cm, pieskom</t>
  </si>
  <si>
    <t>1526928675</t>
  </si>
  <si>
    <t>Pol10</t>
  </si>
  <si>
    <t>Zakrytie káblov výstražnou fóliou PVC šírky 33cm</t>
  </si>
  <si>
    <t>-1981759377</t>
  </si>
  <si>
    <t>Pol11</t>
  </si>
  <si>
    <t>Zához ryhy</t>
  </si>
  <si>
    <t>-913996416</t>
  </si>
  <si>
    <t>Pol12</t>
  </si>
  <si>
    <t>Provizórna úprava terénu</t>
  </si>
  <si>
    <t>-513063419</t>
  </si>
  <si>
    <t>Pol13</t>
  </si>
  <si>
    <t>Dokumentácia skutočného vyhotovenia</t>
  </si>
  <si>
    <t>1897336752</t>
  </si>
  <si>
    <t>Pol15</t>
  </si>
  <si>
    <t>Odvoz odpadu - Zmesi betónu, tehál, obkladačiek,</t>
  </si>
  <si>
    <t>Tona</t>
  </si>
  <si>
    <t>700748796</t>
  </si>
  <si>
    <t>Pol16</t>
  </si>
  <si>
    <t>Odvoz odpadu -  Bitúmenové zmesi (asfalt z ciest a</t>
  </si>
  <si>
    <t>-2044626808</t>
  </si>
  <si>
    <t>Pol17</t>
  </si>
  <si>
    <t>Odvoz odpadu  Zemina a kamenivo iné ako uvedené v</t>
  </si>
  <si>
    <t>344106449</t>
  </si>
  <si>
    <t>Pol18</t>
  </si>
  <si>
    <t>Odvoz odpadu - výkopová zemina iná ako uvedené v</t>
  </si>
  <si>
    <t>-1562849673</t>
  </si>
  <si>
    <t>Pol19</t>
  </si>
  <si>
    <t>Izolačné materiály iné ako uvedené v 170601 a 170103</t>
  </si>
  <si>
    <t>44803681</t>
  </si>
  <si>
    <t>Pol20</t>
  </si>
  <si>
    <t>Zmiešané stavebné odpady</t>
  </si>
  <si>
    <t>-280524934</t>
  </si>
  <si>
    <t>Pol21</t>
  </si>
  <si>
    <t>Objemný odpad</t>
  </si>
  <si>
    <t>688356237</t>
  </si>
  <si>
    <t>Pol22</t>
  </si>
  <si>
    <t>Plasty rôzne kat. č., nevhodné na zhodnotenie, 070213,</t>
  </si>
  <si>
    <t>2063595</t>
  </si>
  <si>
    <t>Pol23</t>
  </si>
  <si>
    <t>Plasty rôzne kat. č., vhodné na TAP, 070213, 170203 a</t>
  </si>
  <si>
    <t>-1753970950</t>
  </si>
  <si>
    <t>Pol24</t>
  </si>
  <si>
    <t>Prenájom kontajnera</t>
  </si>
  <si>
    <t>117488657</t>
  </si>
  <si>
    <t>Pol25</t>
  </si>
  <si>
    <t>Doprava</t>
  </si>
  <si>
    <t>km</t>
  </si>
  <si>
    <t>-21398631</t>
  </si>
  <si>
    <t>SO11 - Sadovnícke úpravy</t>
  </si>
  <si>
    <t>D1 - Práce a dodávky HSV</t>
  </si>
  <si>
    <t xml:space="preserve">    D2 - Zemné práce</t>
  </si>
  <si>
    <t>D2</t>
  </si>
  <si>
    <t>Rozprestrenie 1. vrstvy štrkového trávnika vo vrstve 150 mm</t>
  </si>
  <si>
    <t>626986039</t>
  </si>
  <si>
    <t>Zmes na štrkový trávnik – homogénna zmes 25 % kamenivo fr. 8-16, 50% kamenivo 16/32, 25% ornica</t>
  </si>
  <si>
    <t>1144174137</t>
  </si>
  <si>
    <t>Pol101</t>
  </si>
  <si>
    <t>Mulčovanie rastlín pri hrúbke mulča nad 50 do 100 mm v rovine alebo na svahu do 1:5</t>
  </si>
  <si>
    <t>-1091523571</t>
  </si>
  <si>
    <t>Mulčovanie rastliny štrkom pri hrúbke mulča nad 50 do 100 mm</t>
  </si>
  <si>
    <t>1560034272</t>
  </si>
  <si>
    <t>Pol102</t>
  </si>
  <si>
    <t>Mulčovacia kôra borovicová, fr. 30-80 mm, vrátanie nákupu a dovozu</t>
  </si>
  <si>
    <t>1391870582</t>
  </si>
  <si>
    <t>Pol103</t>
  </si>
  <si>
    <t>drevná štiepka</t>
  </si>
  <si>
    <t>-324526787</t>
  </si>
  <si>
    <t>Pol104</t>
  </si>
  <si>
    <t>ostrohranný štrk - mulč fr.8-16 ,vrátane nákupu a dovozu</t>
  </si>
  <si>
    <t>-2088754861</t>
  </si>
  <si>
    <t>Pol105</t>
  </si>
  <si>
    <t>Založenie lúčneho trávnika výsevom v rovine do 1:5</t>
  </si>
  <si>
    <t>2034293450</t>
  </si>
  <si>
    <t>Pol106´</t>
  </si>
  <si>
    <t>Trávna zmes- rekreačná zmes, (ref. VV 4/1 Univerzálna rekreačná zems), výsevok 30 g/m2</t>
  </si>
  <si>
    <t>kg</t>
  </si>
  <si>
    <t>1668733499</t>
  </si>
  <si>
    <t>Pol107</t>
  </si>
  <si>
    <t>Trávobylinná zmes do sucha, ref. Paprsek, výsevok 8 g/m2</t>
  </si>
  <si>
    <t>1646677134</t>
  </si>
  <si>
    <t>Pol108</t>
  </si>
  <si>
    <t>Povalcovanie trávnika v rovine alebo na svahu do 1:5 opakovanie 2x</t>
  </si>
  <si>
    <t>1407506653</t>
  </si>
  <si>
    <t>Pol109</t>
  </si>
  <si>
    <t>Hnojenie trávnika v rovine alebo na svahu do 1:5 umelým hnojivom</t>
  </si>
  <si>
    <t>-929665517</t>
  </si>
  <si>
    <t>Pol110</t>
  </si>
  <si>
    <t>Štartovacie hnojivo pre trávnik, Zloženie: 14-28-10 (% NPK), granulácia 1,5 mm, 30g/m2</t>
  </si>
  <si>
    <t>-2007945314</t>
  </si>
  <si>
    <t>Pol111</t>
  </si>
  <si>
    <t>Pokosenie trávnika s odvozom pokosenej hmoty</t>
  </si>
  <si>
    <t>2075703973</t>
  </si>
  <si>
    <t>Pol112</t>
  </si>
  <si>
    <t>Spracovanie pôdy hrabaním</t>
  </si>
  <si>
    <t>-1223477765</t>
  </si>
  <si>
    <t>-1505389246</t>
  </si>
  <si>
    <t>Pol113´</t>
  </si>
  <si>
    <t>dosev trávnika do existujúceho trávnika (založenie trávnika parkového vysevom)</t>
  </si>
  <si>
    <t>-879031355</t>
  </si>
  <si>
    <t>Pol114</t>
  </si>
  <si>
    <t>Osivo – dosev rekreačných trávnikov, výsevok 30g/m2, referencia: UNI 10 - Renova Směs pro dosev prořídlých a poškozených trávníků agrostis.cz</t>
  </si>
  <si>
    <t>791115898</t>
  </si>
  <si>
    <t>Pol115</t>
  </si>
  <si>
    <t>rozprestrenie trávnikového substrátu vo vrstve 1 cm</t>
  </si>
  <si>
    <t>703363274</t>
  </si>
  <si>
    <t>Pol116</t>
  </si>
  <si>
    <t>Zemina - trávníkový substrát</t>
  </si>
  <si>
    <t>-623295048</t>
  </si>
  <si>
    <t>Pol117</t>
  </si>
  <si>
    <t>Povalcovanie trávnika v rovine alebo na svahu do 1:5</t>
  </si>
  <si>
    <t>-2046803355</t>
  </si>
  <si>
    <t>Pol118</t>
  </si>
  <si>
    <t>Zaliatie trávnika plošne 20l/m2, opakovať 3 krát</t>
  </si>
  <si>
    <t>1603093627</t>
  </si>
  <si>
    <t>Pol119</t>
  </si>
  <si>
    <t>Dokončovacia  starostlivosť o TRÁVNIK a LÚKU: Pokosenie trávnika s odvozom pokosenej hmoty</t>
  </si>
  <si>
    <t>1183391767</t>
  </si>
  <si>
    <t>Hutnenie 1. vrstvy štrkového trávnika vibračným valcom (500-750 kg)</t>
  </si>
  <si>
    <t>-283293661</t>
  </si>
  <si>
    <t>Pol120</t>
  </si>
  <si>
    <t>Dokončovacia starostlivosť – poplatok za skládku</t>
  </si>
  <si>
    <t>-1069080968</t>
  </si>
  <si>
    <t>Pol121</t>
  </si>
  <si>
    <t>Dokončovacia  starostlivosť na 1 mesiac do odovzdania diela: ošetrenie vysadených KVETÍN A KROV, odburinenie</t>
  </si>
  <si>
    <t>993720827</t>
  </si>
  <si>
    <t>Pol122</t>
  </si>
  <si>
    <t>Dokončovacia  starostlivosť na 1 mesiac do odovzdania diela: Ošetrenie vysadených solitérnych STROMOV - odburinenie 50 ks, zaliatie rastlín vodou -100l/ks  x 4 opakovania,  Kontrola úväzku a kotvenia</t>
  </si>
  <si>
    <t>1300434346</t>
  </si>
  <si>
    <t>Rozprestrenie 2. vrstvy štrkového trávnika vo vrstve 100 mm</t>
  </si>
  <si>
    <t>991590421</t>
  </si>
  <si>
    <t>Pol14</t>
  </si>
  <si>
    <t>Hutnenie 2. vrstvy štrkového trávnika vibračným valcom (500-750 kg)</t>
  </si>
  <si>
    <t>-1607999988</t>
  </si>
  <si>
    <t>Založenie trávnika parkového výsevom v rovine do 1:5</t>
  </si>
  <si>
    <t>-398277161</t>
  </si>
  <si>
    <t>Trávobylinná zmes štrkový trávnik s rebríčkom, výsevok 15g/m2</t>
  </si>
  <si>
    <t>-1976354267</t>
  </si>
  <si>
    <t>-655561709</t>
  </si>
  <si>
    <t>Presypanie plochy štrkového trávnika kamenivom 8-16 vo vrstve 1 cm (po výseve)</t>
  </si>
  <si>
    <t>-1514818698</t>
  </si>
  <si>
    <t>Kamenivo drvené 8-16</t>
  </si>
  <si>
    <t>-1886970610</t>
  </si>
  <si>
    <t>Ochrana stromu debnením pred poškodením stavebnou činnosťou a pri výsadbe - zhotovenie</t>
  </si>
  <si>
    <t>21164655</t>
  </si>
  <si>
    <t>Ochrana stromu debnením pred poškodením stavebnou činnosťou a pri výsadbe - odstránenie</t>
  </si>
  <si>
    <t>1236798520</t>
  </si>
  <si>
    <t>M+D Ochrana drevín na stavenisku stavebným oplotením, vrátane odstránenie a likvidácie</t>
  </si>
  <si>
    <t>334383551</t>
  </si>
  <si>
    <t>Chemické odburinenie pôdy v rovine alebo na svahu do 1:5 postrekom naširoko – opakovať 2 x</t>
  </si>
  <si>
    <t>2109896864</t>
  </si>
  <si>
    <t>Chemické odburinenie trávnika – herbicid, 30 ml/100m2</t>
  </si>
  <si>
    <t>l</t>
  </si>
  <si>
    <t>-1557330777</t>
  </si>
  <si>
    <t>Spracovanie pôdy kultivátorovaním</t>
  </si>
  <si>
    <t>201942589</t>
  </si>
  <si>
    <t>Spracovanie pôdy nakopaním ručne do 10 cm</t>
  </si>
  <si>
    <t>-1542503603</t>
  </si>
  <si>
    <t>Pol26</t>
  </si>
  <si>
    <t>Plošná úprava terénu pri nerovnostiach terénu nad 100-150 mm v rovine alebo na svahu do 1:5</t>
  </si>
  <si>
    <t>-1294791386</t>
  </si>
  <si>
    <t>Pol27</t>
  </si>
  <si>
    <t>Spracovanie pôdy hrabaním – opakovanie 2x</t>
  </si>
  <si>
    <t>-198850792</t>
  </si>
  <si>
    <t>Pol28</t>
  </si>
  <si>
    <t>Odstránenie stariny s naložením, odvozom odpadu do 20 km v rovine alebo na svahu do 1:5 a likvidáciou</t>
  </si>
  <si>
    <t>-387947462</t>
  </si>
  <si>
    <t>1119404908</t>
  </si>
  <si>
    <t>Pol29</t>
  </si>
  <si>
    <t>Odvoz stariny (zhrabanej trávy) po chemickom odburinení</t>
  </si>
  <si>
    <t>822962487</t>
  </si>
  <si>
    <t>Pol30</t>
  </si>
  <si>
    <t>poplatok za skládku starina  (zhrabaná tráva)</t>
  </si>
  <si>
    <t>-1049584927</t>
  </si>
  <si>
    <t>Pol31</t>
  </si>
  <si>
    <t>odstránenie zeminy vo vstve 100-150 mm a jej presun do 20 m</t>
  </si>
  <si>
    <t>-2134340989</t>
  </si>
  <si>
    <t>Pol32</t>
  </si>
  <si>
    <t>rozprestrenie zeminy vo vrstve 150 mm</t>
  </si>
  <si>
    <t>747241651</t>
  </si>
  <si>
    <t>Pol33</t>
  </si>
  <si>
    <t>Odstránenie geotextílie z existujúcich plôch výsadieb levandule</t>
  </si>
  <si>
    <t>2056810892</t>
  </si>
  <si>
    <t>Pol34</t>
  </si>
  <si>
    <t>Založenie záhonu v rovine v hornine 1 až 2</t>
  </si>
  <si>
    <t>-1561404908</t>
  </si>
  <si>
    <t>Pol35</t>
  </si>
  <si>
    <t>vytýčenie inžinierskych sietí pred realizáciou výsadieb</t>
  </si>
  <si>
    <t>1596423536</t>
  </si>
  <si>
    <t>Pol36</t>
  </si>
  <si>
    <t>rozmiestnenie rastlín podľa výsadbového plánu</t>
  </si>
  <si>
    <t>1879041186</t>
  </si>
  <si>
    <t>Pol37</t>
  </si>
  <si>
    <t>geodetické vytýčenie nových výsadieb stromov</t>
  </si>
  <si>
    <t>1989168544</t>
  </si>
  <si>
    <t>Pol38</t>
  </si>
  <si>
    <t>osadenie záhonového obrubníku</t>
  </si>
  <si>
    <t>-1077755673</t>
  </si>
  <si>
    <t>Pol39</t>
  </si>
  <si>
    <t>obrubník záhonový pozink, 130mm, pozink 0,3 mm</t>
  </si>
  <si>
    <t>1438775617</t>
  </si>
  <si>
    <t>Pol40</t>
  </si>
  <si>
    <t>kotviace prvky záhonového obrúníka, 10 mm roxor dl. 400 mm</t>
  </si>
  <si>
    <t>-1587038492</t>
  </si>
  <si>
    <t>odstránenie trávneho drnu a zeminy vo vrstve 20 cm</t>
  </si>
  <si>
    <t>1408764717</t>
  </si>
  <si>
    <t>Pol41</t>
  </si>
  <si>
    <t>Hĺbenie jamky v rovine alebo na svahu do 1:5, objem do 0,01 m3</t>
  </si>
  <si>
    <t>-519988169</t>
  </si>
  <si>
    <t>Pol42</t>
  </si>
  <si>
    <t>Hĺbenie jamky v rovine alebo na svahu do 1:5, objem nad 0,02 do 0,05 m3</t>
  </si>
  <si>
    <t>-222313290</t>
  </si>
  <si>
    <t>Pol43</t>
  </si>
  <si>
    <t>Hĺbenie jamky v rovine alebo na svahu do 1:5, objem nad 0,125 do 0,40 m3</t>
  </si>
  <si>
    <t>-867702534</t>
  </si>
  <si>
    <t>Pol45</t>
  </si>
  <si>
    <t>Výsadba dreviny s balom v rovine alebo na svahu do 1:5, priemer balu do 100 mm</t>
  </si>
  <si>
    <t>519961124</t>
  </si>
  <si>
    <t>Pol461</t>
  </si>
  <si>
    <t>Aster divaricatus, K1</t>
  </si>
  <si>
    <t>-688055964</t>
  </si>
  <si>
    <t>Pol462</t>
  </si>
  <si>
    <t>Begenia cordifolia ´Rotblum, K1</t>
  </si>
  <si>
    <t>-113050333</t>
  </si>
  <si>
    <t>Pol463</t>
  </si>
  <si>
    <t>Calamintha nepeta susp. Nepeta, K9</t>
  </si>
  <si>
    <t>-2104336943</t>
  </si>
  <si>
    <t>Pol464</t>
  </si>
  <si>
    <t>Stachys ´Humelo´ K1</t>
  </si>
  <si>
    <t>-413577849</t>
  </si>
  <si>
    <t>Pol465</t>
  </si>
  <si>
    <t>Fragaria vesca susp. Vesca – lesná jahoda, k9</t>
  </si>
  <si>
    <t>-1705400510</t>
  </si>
  <si>
    <t>Pol466</t>
  </si>
  <si>
    <t>Geranium canthabrigiense ´Karmina´, K9</t>
  </si>
  <si>
    <t>-1947981758</t>
  </si>
  <si>
    <t>Pol467</t>
  </si>
  <si>
    <t>Geranium macrorhizum ´Bevan´s Variety´, k9</t>
  </si>
  <si>
    <t>1889900645</t>
  </si>
  <si>
    <t>Pol468</t>
  </si>
  <si>
    <t>Geranium ´Rosemoor´, K1l</t>
  </si>
  <si>
    <t>-1491681480</t>
  </si>
  <si>
    <t>Pol469</t>
  </si>
  <si>
    <t>Helleborus orientalis – biely kvet, K1</t>
  </si>
  <si>
    <t>520535410</t>
  </si>
  <si>
    <t>Pol460</t>
  </si>
  <si>
    <t>Hemerocallis ´Aten´, K1</t>
  </si>
  <si>
    <t>1635567061</t>
  </si>
  <si>
    <t>Pol4610</t>
  </si>
  <si>
    <t>Hemerocallis ´Corky´, K1</t>
  </si>
  <si>
    <t>1260477846</t>
  </si>
  <si>
    <t>Pol4611</t>
  </si>
  <si>
    <t>Lavandula angustifolia ´Hidcote Blue´, K1</t>
  </si>
  <si>
    <t>-1714761621</t>
  </si>
  <si>
    <t>Pol4612</t>
  </si>
  <si>
    <t>Kalimeris incisa ´Blue Star´, K1</t>
  </si>
  <si>
    <t>-1085536988</t>
  </si>
  <si>
    <t>Pol4613</t>
  </si>
  <si>
    <t>Kniphofia ´Alcazar´, K1</t>
  </si>
  <si>
    <t>150762631</t>
  </si>
  <si>
    <t>Pol4614</t>
  </si>
  <si>
    <t>Nepeta x faassenii ´Six Hills Giant´ , K9</t>
  </si>
  <si>
    <t>1082690949</t>
  </si>
  <si>
    <t>Pol4615</t>
  </si>
  <si>
    <t>Pennisetum alopecuroides ´Hammeln´, K1</t>
  </si>
  <si>
    <t>-2110407599</t>
  </si>
  <si>
    <t>Pol4616</t>
  </si>
  <si>
    <t>Rudbeckia fulgida ´Goldsturm´, K1</t>
  </si>
  <si>
    <t>-261293130</t>
  </si>
  <si>
    <t>80</t>
  </si>
  <si>
    <t>Pol4617</t>
  </si>
  <si>
    <t>Origanum laevigatum ´Herrenhausen´, K9</t>
  </si>
  <si>
    <t>1254135103</t>
  </si>
  <si>
    <t>81</t>
  </si>
  <si>
    <t>Pol4618</t>
  </si>
  <si>
    <t>Sedum telephium ´Matrona´, K1</t>
  </si>
  <si>
    <t>1389278906</t>
  </si>
  <si>
    <t>82</t>
  </si>
  <si>
    <t>Pol47</t>
  </si>
  <si>
    <t>Výsadba kvetín do pripravovanej pôdy so zaliatím s jednoduchými koreňami cibuliek alebo hľúz</t>
  </si>
  <si>
    <t>-573886273</t>
  </si>
  <si>
    <t>83</t>
  </si>
  <si>
    <t>Pol48</t>
  </si>
  <si>
    <t>Allium christophii</t>
  </si>
  <si>
    <t>-1889781260</t>
  </si>
  <si>
    <t>84</t>
  </si>
  <si>
    <t>Pol49</t>
  </si>
  <si>
    <t>Allium sphaerocephalon</t>
  </si>
  <si>
    <t>850594675</t>
  </si>
  <si>
    <t>85</t>
  </si>
  <si>
    <t>Pol50</t>
  </si>
  <si>
    <t>Narcissus ´Jetfire´</t>
  </si>
  <si>
    <t>-1064507289</t>
  </si>
  <si>
    <t>86</t>
  </si>
  <si>
    <t>Pol51</t>
  </si>
  <si>
    <t>Narcissus triandrus ´Thalia´</t>
  </si>
  <si>
    <t>-620062305</t>
  </si>
  <si>
    <t>87</t>
  </si>
  <si>
    <t>Pol53</t>
  </si>
  <si>
    <t>Tulipa ´White Valley´</t>
  </si>
  <si>
    <t>1337653876</t>
  </si>
  <si>
    <t>88</t>
  </si>
  <si>
    <t>Pol54</t>
  </si>
  <si>
    <t>zmes cibuľovín do trávniku, referencia ´Mixture Amsterdam´, 13 m2/100ks/m2</t>
  </si>
  <si>
    <t>894436847</t>
  </si>
  <si>
    <t>89</t>
  </si>
  <si>
    <t>Odvoz zeminy a trávneho drnu</t>
  </si>
  <si>
    <t>1634992758</t>
  </si>
  <si>
    <t>90</t>
  </si>
  <si>
    <t>Pol55</t>
  </si>
  <si>
    <t>Výsadba dreviny s balom v rovine alebo na svahu do 1:5, priemer balu od 100 mm do 200 mm</t>
  </si>
  <si>
    <t>480780853</t>
  </si>
  <si>
    <t>91</t>
  </si>
  <si>
    <t>Pol56</t>
  </si>
  <si>
    <t>Cornus alba ´Sibirica´, 40-60, K2l</t>
  </si>
  <si>
    <t>-230627483</t>
  </si>
  <si>
    <t>92</t>
  </si>
  <si>
    <t>Pol57</t>
  </si>
  <si>
    <t>Cornus sanguinea ´Midwinter Fire´, 40-60, K2l</t>
  </si>
  <si>
    <t>251966261</t>
  </si>
  <si>
    <t>93</t>
  </si>
  <si>
    <t>Pol58</t>
  </si>
  <si>
    <t>Euonymus ´Dart´s Blanket´, 20-30, K1l</t>
  </si>
  <si>
    <t>-370512251</t>
  </si>
  <si>
    <t>94</t>
  </si>
  <si>
    <t>Pol59</t>
  </si>
  <si>
    <t>Euonymus europaeus, 40-60, K2l</t>
  </si>
  <si>
    <t>-521384673</t>
  </si>
  <si>
    <t>95</t>
  </si>
  <si>
    <t>Pol60</t>
  </si>
  <si>
    <t>Forsythia intermedia ´Lynwood´, 40-60, K2l</t>
  </si>
  <si>
    <t>-780819158</t>
  </si>
  <si>
    <t>96</t>
  </si>
  <si>
    <t>Pol61</t>
  </si>
  <si>
    <t>Hydrangea arborescens ´Strong Anabelle´, 30-40, K3l</t>
  </si>
  <si>
    <t>399524775</t>
  </si>
  <si>
    <t>97</t>
  </si>
  <si>
    <t>Pol62</t>
  </si>
  <si>
    <t>Ligustrum vulgare ´Atrovirens´, 60-80, K2l</t>
  </si>
  <si>
    <t>202089543</t>
  </si>
  <si>
    <t>98</t>
  </si>
  <si>
    <t>Pol63</t>
  </si>
  <si>
    <t>Lonicera nitida ´Maigrun´, 20-30, K2l</t>
  </si>
  <si>
    <t>-724294339</t>
  </si>
  <si>
    <t>Pol64</t>
  </si>
  <si>
    <t>Photinia fraseri ´Red Robin´, 80-100, bal.</t>
  </si>
  <si>
    <t>1485000506</t>
  </si>
  <si>
    <t>100</t>
  </si>
  <si>
    <t>Pol65</t>
  </si>
  <si>
    <t>Prunus laurocerasus ´Etna´, 80-100, bal.</t>
  </si>
  <si>
    <t>-1111041422</t>
  </si>
  <si>
    <t>101</t>
  </si>
  <si>
    <t>Pol66</t>
  </si>
  <si>
    <t>Rosa ´Lady Emma Hemilton´ - anglická ruža, 40-60, K5l</t>
  </si>
  <si>
    <t>-1990479805</t>
  </si>
  <si>
    <t>102</t>
  </si>
  <si>
    <t>Pol67</t>
  </si>
  <si>
    <t>Spiraea betulifolia ´Tor´, 30-40m K2l</t>
  </si>
  <si>
    <t>510269807</t>
  </si>
  <si>
    <t>103</t>
  </si>
  <si>
    <t>Pol68</t>
  </si>
  <si>
    <t>Syringa x meyerii ´Palibin´, 60-80, bal.</t>
  </si>
  <si>
    <t>14775809</t>
  </si>
  <si>
    <t>104</t>
  </si>
  <si>
    <t>Pol69</t>
  </si>
  <si>
    <t>Vinca minor ´Alba´, k9</t>
  </si>
  <si>
    <t>-385798375</t>
  </si>
  <si>
    <t>105</t>
  </si>
  <si>
    <t>Pol70</t>
  </si>
  <si>
    <t>Vitis vinifera rezistent ´Othello´, 60-80</t>
  </si>
  <si>
    <t>521672840</t>
  </si>
  <si>
    <t>106</t>
  </si>
  <si>
    <t>Pol71</t>
  </si>
  <si>
    <t>Vitis vinifera rezistent ´Muškát Poloskei´, 60-80</t>
  </si>
  <si>
    <t>-2138817259</t>
  </si>
  <si>
    <t>107</t>
  </si>
  <si>
    <t>Pol72</t>
  </si>
  <si>
    <t>Vitis vinifera rezistent ´Izabella´, 60-80</t>
  </si>
  <si>
    <t>-653752241</t>
  </si>
  <si>
    <t>108</t>
  </si>
  <si>
    <t>Pol73</t>
  </si>
  <si>
    <t>Vitis vinifera rezistent ´Adria´, 60-80</t>
  </si>
  <si>
    <t>-967226588</t>
  </si>
  <si>
    <t>109</t>
  </si>
  <si>
    <t>Pol74</t>
  </si>
  <si>
    <t>rašelina k hortenziám</t>
  </si>
  <si>
    <t>-551494687</t>
  </si>
  <si>
    <t>110</t>
  </si>
  <si>
    <t>poplatok za skládku</t>
  </si>
  <si>
    <t>-829036529</t>
  </si>
  <si>
    <t>111</t>
  </si>
  <si>
    <t>Odstránenie 25 cm vrstvy pôvodnej zeminy</t>
  </si>
  <si>
    <t>363323482</t>
  </si>
  <si>
    <t>112</t>
  </si>
  <si>
    <t>Pol75</t>
  </si>
  <si>
    <t>Zaliatie rastlín vodou, plochy jednotlivo nad 20 m2</t>
  </si>
  <si>
    <t>-1352999205</t>
  </si>
  <si>
    <t>113</t>
  </si>
  <si>
    <t>Pol76</t>
  </si>
  <si>
    <t>Výsadba dreviny s balom v rovine alebo na svahu do 1:5, priemer balu od 400 mm do 500 mm</t>
  </si>
  <si>
    <t>-1177624316</t>
  </si>
  <si>
    <t>114</t>
  </si>
  <si>
    <t>Pol78</t>
  </si>
  <si>
    <t>Acer campestre, ok 12-14, bal.</t>
  </si>
  <si>
    <t>2137591034</t>
  </si>
  <si>
    <t>115</t>
  </si>
  <si>
    <t>Pol80</t>
  </si>
  <si>
    <t>Aesculus x carnea ´Briotii´, ok 12-14, bal.</t>
  </si>
  <si>
    <t>-1059731359</t>
  </si>
  <si>
    <t>116</t>
  </si>
  <si>
    <t>Pol82´</t>
  </si>
  <si>
    <t>Platanus x hispanica, ok 20-25, bal.</t>
  </si>
  <si>
    <t>185901671</t>
  </si>
  <si>
    <t>117</t>
  </si>
  <si>
    <t>Pol84</t>
  </si>
  <si>
    <t>Prunus avium ´Plena´, ok 12-14, bal.</t>
  </si>
  <si>
    <t>2033215997</t>
  </si>
  <si>
    <t>118</t>
  </si>
  <si>
    <t>Pol85</t>
  </si>
  <si>
    <t>Pyrus calleryana ´Chanticleer´, ok 12-14, bal.</t>
  </si>
  <si>
    <t>-1776317526</t>
  </si>
  <si>
    <t>119</t>
  </si>
  <si>
    <t>Pol83´</t>
  </si>
  <si>
    <t>Quercus petraea, ok 12-14, bal.</t>
  </si>
  <si>
    <t>362669167</t>
  </si>
  <si>
    <t>120</t>
  </si>
  <si>
    <t>Pol86´</t>
  </si>
  <si>
    <t>Tilia cordata ´Greenspire´, ok 12-14, bal.</t>
  </si>
  <si>
    <t>-647173867</t>
  </si>
  <si>
    <t>121</t>
  </si>
  <si>
    <t>odvoz zeminy na skládku</t>
  </si>
  <si>
    <t>712216666</t>
  </si>
  <si>
    <t>122</t>
  </si>
  <si>
    <t>Pol87</t>
  </si>
  <si>
    <t>Zakotvenie dreviny troma a viac kolmi pri priemere kolov do 100 mm pri dĺžke kolov do 2 m do 3 m</t>
  </si>
  <si>
    <t>1155324569</t>
  </si>
  <si>
    <t>123</t>
  </si>
  <si>
    <t>Pol88</t>
  </si>
  <si>
    <t>Popruh na uchytenie stromu - hr. 30 mm, biely bavlnený</t>
  </si>
  <si>
    <t>-212174300</t>
  </si>
  <si>
    <t>124</t>
  </si>
  <si>
    <t>Pol89</t>
  </si>
  <si>
    <t>Zhotovenie popruhu na uchytenie stromu</t>
  </si>
  <si>
    <t>2044432507</t>
  </si>
  <si>
    <t>125</t>
  </si>
  <si>
    <t>Pol90´</t>
  </si>
  <si>
    <t>Kôl drevený, frézovaný so špicou, priem. 6 cm, dl.2,5- 3,0 m (3ks/strom)</t>
  </si>
  <si>
    <t>1915245718</t>
  </si>
  <si>
    <t>126</t>
  </si>
  <si>
    <t>Pol91´</t>
  </si>
  <si>
    <t>Polkol drevený, frézovaný so špicou, priem. 6 cm, dl. 3,0 m (2ks/strom)</t>
  </si>
  <si>
    <t>1036657379</t>
  </si>
  <si>
    <t>127</t>
  </si>
  <si>
    <t>urovnanie a zhutnennie rastlého terénu vibračným valcom (500-750 kg)</t>
  </si>
  <si>
    <t>1592608142</t>
  </si>
  <si>
    <t>128</t>
  </si>
  <si>
    <t>Pol92</t>
  </si>
  <si>
    <t>Zhotovenie výsadbovej misy (splanirovanie, vytvorenie valu zo zeminy)</t>
  </si>
  <si>
    <t>1371815116</t>
  </si>
  <si>
    <t>129</t>
  </si>
  <si>
    <t>Pol93</t>
  </si>
  <si>
    <t>M+D Chránička kmeňa stromov proti mechanickému poškodeniu referencia TreeProtector BIO</t>
  </si>
  <si>
    <t>849694400</t>
  </si>
  <si>
    <t>130</t>
  </si>
  <si>
    <t>Pol94</t>
  </si>
  <si>
    <t>Povýsadbový rez stromov</t>
  </si>
  <si>
    <t>2023060043</t>
  </si>
  <si>
    <t>131</t>
  </si>
  <si>
    <t>Pol95</t>
  </si>
  <si>
    <t>Očistenie kmeňa +  náter kmeňa proti kôrnej špále</t>
  </si>
  <si>
    <t>-202438297</t>
  </si>
  <si>
    <t>132</t>
  </si>
  <si>
    <t>Pol96</t>
  </si>
  <si>
    <t>náter proti kôrnej spále, referencia ARBOFLEX</t>
  </si>
  <si>
    <t>-5696423</t>
  </si>
  <si>
    <t>133</t>
  </si>
  <si>
    <t>Pol97</t>
  </si>
  <si>
    <t>Hnojenie sadeníc s dopravou hnojiva zo vzd. do 200m, priemyslovými hnojivami do 0,25 kg/sad.</t>
  </si>
  <si>
    <t>-1118238878</t>
  </si>
  <si>
    <t>134</t>
  </si>
  <si>
    <t>Pol98</t>
  </si>
  <si>
    <t>Tabletové zásobné hnojivo SILVAMIX FORTE 10g/tableta (trvalka, ker/1ks)</t>
  </si>
  <si>
    <t>1415208912</t>
  </si>
  <si>
    <t>135</t>
  </si>
  <si>
    <t>Pol99</t>
  </si>
  <si>
    <t>Osadenie závlahového vaku</t>
  </si>
  <si>
    <t>1305338593</t>
  </si>
  <si>
    <t>136</t>
  </si>
  <si>
    <t>Pol100</t>
  </si>
  <si>
    <t>zavlažovací vak</t>
  </si>
  <si>
    <t>1319936260</t>
  </si>
  <si>
    <t>SO12 - Spevnené plochy</t>
  </si>
  <si>
    <t xml:space="preserve">    5 -  Komunikácie</t>
  </si>
  <si>
    <t xml:space="preserve">    9 - Ostatné konštrukcie a práce-búranie</t>
  </si>
  <si>
    <t>113106611.S</t>
  </si>
  <si>
    <t>Rozoberanie zámkovej dlažby všetkých druhov v ploche,  -0,2600 t</t>
  </si>
  <si>
    <t>1977579836</t>
  </si>
  <si>
    <t>132201202.S</t>
  </si>
  <si>
    <t>Výkop ryhy šírky 600-2000mm horn.3 od 100 do 1000 m3</t>
  </si>
  <si>
    <t>1511474517</t>
  </si>
  <si>
    <t>167101102.S</t>
  </si>
  <si>
    <t>Nakladanie neuľahnutého výkopku z hornín tr.1-4 nad 100 do 1000 m3</t>
  </si>
  <si>
    <t>-1624305256</t>
  </si>
  <si>
    <t xml:space="preserve"> Komunikácie</t>
  </si>
  <si>
    <t>247561112.S</t>
  </si>
  <si>
    <t>Podklad pre malátový chodník so zhutnením /so stabilizátorom/  fr. 0-4 mm do hr. 40 mm</t>
  </si>
  <si>
    <t>1425793035</t>
  </si>
  <si>
    <t>271521111R</t>
  </si>
  <si>
    <t>Štrkový násyp, zhutnený, frakcie 0-32 mm</t>
  </si>
  <si>
    <t>819945159</t>
  </si>
  <si>
    <t>271521111R1</t>
  </si>
  <si>
    <t>Štrkový násyp,zhutnený, frakcie 0-63 mm</t>
  </si>
  <si>
    <t>623021097</t>
  </si>
  <si>
    <t>271521111R2</t>
  </si>
  <si>
    <t>Štrkový násyp, zhutnený, frakcie 0-16 mm</t>
  </si>
  <si>
    <t>-1369577108</t>
  </si>
  <si>
    <t>271571111.S</t>
  </si>
  <si>
    <t>Jemné štrkové lôžko pod zámkovú dlažbu, frakcie 4-8 mm</t>
  </si>
  <si>
    <t>-1323649858</t>
  </si>
  <si>
    <t>596911141.S</t>
  </si>
  <si>
    <t>Kladenie betónovej zámkovej dlažby komunikácií pre peších hr. 60 mm</t>
  </si>
  <si>
    <t>525124039</t>
  </si>
  <si>
    <t>592460007600.S</t>
  </si>
  <si>
    <t>Dlažba betónová kombiformát, hr.6 cm</t>
  </si>
  <si>
    <t>-1196788139</t>
  </si>
  <si>
    <t>596911161.S</t>
  </si>
  <si>
    <t>Kladenie betónovej zámkovej dlažby komunikácií pre peších hr. 80 mm</t>
  </si>
  <si>
    <t>540570242</t>
  </si>
  <si>
    <t>592460008500.S</t>
  </si>
  <si>
    <t>Dlažba veľkoformátová retenčná betónová, rozmer 100x50x80 mm</t>
  </si>
  <si>
    <t>-2009032412</t>
  </si>
  <si>
    <t>596141111.S</t>
  </si>
  <si>
    <t>Kladenie dlažby z mozaiky jednofarebnej pre peších do lôžka z cementovej malty</t>
  </si>
  <si>
    <t>-2135901621</t>
  </si>
  <si>
    <t>583810000100.S</t>
  </si>
  <si>
    <t>Mozaika dlažobná chodníková 4/6 cm - žulová štiepaná</t>
  </si>
  <si>
    <t>-1210379725</t>
  </si>
  <si>
    <t>916561111.S</t>
  </si>
  <si>
    <t>Osadenie záhonového alebo parkového obrubníka oceľového 5*100 mm s navarenými klincalmi l=300 mm á 350 mm</t>
  </si>
  <si>
    <t>-650415400</t>
  </si>
  <si>
    <t>592170002900</t>
  </si>
  <si>
    <t>Oceľový obrubník 100*5 mm s navarenými klincami l=300 á 350 mm</t>
  </si>
  <si>
    <t>168026447</t>
  </si>
  <si>
    <t>596911392.S</t>
  </si>
  <si>
    <t>Dopiľovanie betónovej zámkovej dlažby hr. 60 mm</t>
  </si>
  <si>
    <t>1149852456</t>
  </si>
  <si>
    <t>599432111.S</t>
  </si>
  <si>
    <t>Vyplnenie škár dlažby z lomového kameňa kamenivom ťaženým</t>
  </si>
  <si>
    <t>287488395</t>
  </si>
  <si>
    <t>Ostatné konštrukcie a práce-búranie</t>
  </si>
  <si>
    <t>916561211.S</t>
  </si>
  <si>
    <t>Osadenie záhonového alebo parkového obrubníka betónového, do lôžka zo suchého betónu tr. C 12/15 s bočnou oporou</t>
  </si>
  <si>
    <t>1779483884</t>
  </si>
  <si>
    <t>592170003500.S</t>
  </si>
  <si>
    <t>Obrubník rovný, lxšxv 1000x100x250 mm</t>
  </si>
  <si>
    <t>1058440311</t>
  </si>
  <si>
    <t>917831511.S</t>
  </si>
  <si>
    <t>-1775762698</t>
  </si>
  <si>
    <t>592170005200.S</t>
  </si>
  <si>
    <t>Obrubník rovný, lxšxv 1000x50x300 mm</t>
  </si>
  <si>
    <t>-248230211</t>
  </si>
  <si>
    <t>998223011.S</t>
  </si>
  <si>
    <t>Presun hmôt pre pozemné komunikácie s krytom dláždeným (822 2.3, 822 5.3) akejkoľvek dĺžky objektu</t>
  </si>
  <si>
    <t>-1845012708</t>
  </si>
  <si>
    <t>SO13 - Herné prvky</t>
  </si>
  <si>
    <t>936105227.S</t>
  </si>
  <si>
    <t>Montáž a spodná stavba</t>
  </si>
  <si>
    <t>-2005768770</t>
  </si>
  <si>
    <t>553570024400</t>
  </si>
  <si>
    <t>Lanová preliezačka, horizontána hrazda, ručkovacia kladina, sieť. Veková skupina: 3 - 14 rokov. Rozmery: 6,1 x 4,6 x 3,1 m. Potrebná plocha: 9,4 x 8,5 m. Povrch tmliaci náraz: 59 m2. Max. výška pádu 2,9 m. Počet používateľov: 8._x000D_</t>
  </si>
  <si>
    <t>513941411</t>
  </si>
  <si>
    <t>936105224.S</t>
  </si>
  <si>
    <t>1378608167</t>
  </si>
  <si>
    <t>553570018800</t>
  </si>
  <si>
    <t>Obria reťazová hojdačka s dvomi sedadlami. Veková skupina 3 - 14 rokov. Rozmery: 4,0m x 0,3m x 4,3m. Potrebná plocha: 8,8m x 4,7m. Povrch tlmiaci náraz: min. 28m2. Max. výška pádu: 1,65m. Počet používateľov: 2.</t>
  </si>
  <si>
    <t>-152464181</t>
  </si>
  <si>
    <t>936105311.S</t>
  </si>
  <si>
    <t>1696478079</t>
  </si>
  <si>
    <t>5535700169000</t>
  </si>
  <si>
    <t xml:space="preserve">Dubové zvieratko - prasiatko, kovové nohy, kožené uši, kožený chvost. Rozmery dš 100 x 370 mm, potrebná plocha 4000 x 3370 mm. Max.výška pádu do 1m. </t>
  </si>
  <si>
    <t>-1957366900</t>
  </si>
  <si>
    <t>936104101.R</t>
  </si>
  <si>
    <t>Dopadová plocha - Vymývaný riečny štrk - hr. 400 mm</t>
  </si>
  <si>
    <t>-2122201342</t>
  </si>
  <si>
    <t>936104101.S</t>
  </si>
  <si>
    <t>Dopadová plocha - Vymývaný riečny štrk - hr. 300 mm_x000D_</t>
  </si>
  <si>
    <t>-519106909</t>
  </si>
  <si>
    <t>936941301.R</t>
  </si>
  <si>
    <t>Doprava materiálu na miesto určenia</t>
  </si>
  <si>
    <t>-2090464428</t>
  </si>
  <si>
    <t>936941301.S1</t>
  </si>
  <si>
    <t>Doprava montážnikov</t>
  </si>
  <si>
    <t>-1202124815</t>
  </si>
  <si>
    <t>SO14 - Mobiliár</t>
  </si>
  <si>
    <t xml:space="preserve">    3 - Zvislé a kompletné konštrukcie</t>
  </si>
  <si>
    <t xml:space="preserve">    767 - Konštrukcie doplnkové kovové</t>
  </si>
  <si>
    <t>Zvislé a kompletné konštrukcie</t>
  </si>
  <si>
    <t>312232146.S</t>
  </si>
  <si>
    <t>Murovanie režného muriva (m3) z tehál pálených plných rozmeru 210x100x65 mm, na maltu MC - podstavec pece s dobetónovaním podkaldu</t>
  </si>
  <si>
    <t>-1278870316</t>
  </si>
  <si>
    <t>596110000800</t>
  </si>
  <si>
    <t>Tehla plná pálená lícová lxšxv 210x100x65 mm</t>
  </si>
  <si>
    <t>1081663318</t>
  </si>
  <si>
    <t>791321101.S</t>
  </si>
  <si>
    <t>Dodávka a montáž murovanej pece zo šamotových tehál vrátane príslušenstva - 900*2100 mm</t>
  </si>
  <si>
    <t>-1472289463</t>
  </si>
  <si>
    <t>731361141.S</t>
  </si>
  <si>
    <t>Nerezový komín DN 200 mm s kónickou krycou čiapkou, výšky 4 m - kotvenie komína pomocou objímok do drevenej konštrukcie altánku</t>
  </si>
  <si>
    <t>549905803</t>
  </si>
  <si>
    <t>936124121.S</t>
  </si>
  <si>
    <t xml:space="preserve">Osadenie parkovej lavičky </t>
  </si>
  <si>
    <t>129936939</t>
  </si>
  <si>
    <t>553560001700.S</t>
  </si>
  <si>
    <t>Parková lavička 3,0m, stavebnica, oceľová konštrukcia opatrená ochrannou vrstvou zinku a práškovým vypaľovaným lakom, sedadlo z tropického dreva bez povrchovej úpravy, uhol 90˚</t>
  </si>
  <si>
    <t>-1432342970</t>
  </si>
  <si>
    <t>-1562987013</t>
  </si>
  <si>
    <t>5535600045001</t>
  </si>
  <si>
    <t>Parková lavička stavebnica, oceľová konštrukcia opatrená ochrannou vrstvou zinku a práškovým vypaľovaným lakom, krajná noha pre stavebnicu do oblúku - pre lavičky s drevenou výplňou_x000D_</t>
  </si>
  <si>
    <t>203011806</t>
  </si>
  <si>
    <t>936104102.S</t>
  </si>
  <si>
    <t>389399978</t>
  </si>
  <si>
    <t>55356000450010</t>
  </si>
  <si>
    <t>Parková lavička stavebnica, oceľová konštrukcia opatrená ochrannou vrstvou zinku a práškovým vypaľovaným lakom, priebežná noha pre stavebnicu do oblúku - pre lavičky s drevenou výplňou</t>
  </si>
  <si>
    <t>-1703980298</t>
  </si>
  <si>
    <t>936104102.S1</t>
  </si>
  <si>
    <t>-1338484591</t>
  </si>
  <si>
    <t>553560004500100</t>
  </si>
  <si>
    <t>Parková lavička stavebnica, oceľová konštrukcia opatrená ochrannou vrstvou zinku a práškovým vypaľovaným lakom, noha</t>
  </si>
  <si>
    <t>599791115</t>
  </si>
  <si>
    <t>936124121.S1</t>
  </si>
  <si>
    <t>318732696</t>
  </si>
  <si>
    <t>553560001700.S1</t>
  </si>
  <si>
    <t>-224617389</t>
  </si>
  <si>
    <t>936104102.S2</t>
  </si>
  <si>
    <t>124164279</t>
  </si>
  <si>
    <t>553560004500101</t>
  </si>
  <si>
    <t>Parková lavička stavebnica, oceľová konštrukcia opatrená hrannou vrstvou zinku a práškovým vypaľovaným lakom, priebežná noha pre stavebnicu do oblúku - pre lavičky s drevenou výplňou</t>
  </si>
  <si>
    <t>-159084140</t>
  </si>
  <si>
    <t>936104102.S3</t>
  </si>
  <si>
    <t>-126845171</t>
  </si>
  <si>
    <t>553560004500102</t>
  </si>
  <si>
    <t>-1548052646</t>
  </si>
  <si>
    <t>936104102.S4</t>
  </si>
  <si>
    <t>951808544</t>
  </si>
  <si>
    <t>553560004500103</t>
  </si>
  <si>
    <t>Parková lavičkadĺžka 1,81m, konštrukcia z hliníkovej zliatiny, sedadlo i operadlo z drevených lamiel z tropického dreva bez_x000D_
povrchovej úpravy</t>
  </si>
  <si>
    <t>-1612041379</t>
  </si>
  <si>
    <t>936104102.S5</t>
  </si>
  <si>
    <t>896765072</t>
  </si>
  <si>
    <t>553560004500104</t>
  </si>
  <si>
    <t>Stôl dĺžka 1,8m, oceľová konštrukcia opatrená ochrannou vrstvou zinku a práškovým vypaľovaným lakom na hranatej oceľovej nohe, drevené lamely z tropického dreva bez povrchovej úpravy_x000D_</t>
  </si>
  <si>
    <t>891338299</t>
  </si>
  <si>
    <t>936104102.S6</t>
  </si>
  <si>
    <t>510200355</t>
  </si>
  <si>
    <t>553560004500105</t>
  </si>
  <si>
    <t>Parková lavička dĺžka 1,81m, parková lavička na centrálnej nohe, konštrukcia z hliníkovej zliatiny, sedadlo z drevených lamiel z tropického dreva bez povrchovej úpravy</t>
  </si>
  <si>
    <t>1259566153</t>
  </si>
  <si>
    <t>936104102.S7</t>
  </si>
  <si>
    <t>Montáž parková lavička</t>
  </si>
  <si>
    <t>-368762490</t>
  </si>
  <si>
    <t>553560004500106</t>
  </si>
  <si>
    <t>Parková lavička dĺžka 1,82m, lavička na múrik, konštrukcia hliníková zliatina s vrstvou práškového vypaľovaného laku, sedadlo tropické drevo s povrchovou úpravou_x000D_</t>
  </si>
  <si>
    <t>-7919504</t>
  </si>
  <si>
    <t>936104102.S8</t>
  </si>
  <si>
    <t>943156673</t>
  </si>
  <si>
    <t>553560004500107</t>
  </si>
  <si>
    <t>Parková lavička dĺžka 1,82m, lavička na múrik, konštrukcia hliníková zliatina s vrstvou práškového vypaľovaného laku, sedadlo i operadlo tropické drevo s povrchovou úpravou_x000D_</t>
  </si>
  <si>
    <t>1402251242</t>
  </si>
  <si>
    <t>936104102.S9</t>
  </si>
  <si>
    <t>479597750</t>
  </si>
  <si>
    <t>553560004500108</t>
  </si>
  <si>
    <t>Parková lavička dĺžka 1,72m, lavička na múrik - krajný diel, konštrukcia hliníková zliatina s vrstvou práškového vypaľovaného laku, sedadlo tropické drevo s povrchovou úpravou_x000D_</t>
  </si>
  <si>
    <t>1207689814</t>
  </si>
  <si>
    <t>936104102.S10</t>
  </si>
  <si>
    <t>-172055802</t>
  </si>
  <si>
    <t>553560004500109</t>
  </si>
  <si>
    <t>Parková lavička dĺžka 1,8m, lavička na múrik - stredový diel, konštrukcia hliníková zliatina s vrstvou práškového vypaľovaného laku, sedadlo tropické drevo s povrchovou úpravou_x000D_</t>
  </si>
  <si>
    <t>687230361</t>
  </si>
  <si>
    <t>936104102.S11</t>
  </si>
  <si>
    <t>-1998010397</t>
  </si>
  <si>
    <t>553560004500110</t>
  </si>
  <si>
    <t>Parková lavička dĺžka dĺžka 1,72m, lavička na múrik - krajný diel, konštrukcia hliníková zliatina s vrstvou práškového vypaľovaného laku, sedadlo tropické drevo s povrchovou úpravou_x000D_</t>
  </si>
  <si>
    <t>1688687692</t>
  </si>
  <si>
    <t>936104102.S12</t>
  </si>
  <si>
    <t>-591238455</t>
  </si>
  <si>
    <t>553560004500111</t>
  </si>
  <si>
    <t>Parková lavička dĺžkadĺžka 1,72m, lavička na múrik - krajný_x000D_
diel, konštrukcia hliníková zliatina s vrstvou práškového vypaľovaného laku, sedadlo a operadlo tropické drevo s povrchovou úpravou_x000D_</t>
  </si>
  <si>
    <t>1984880486</t>
  </si>
  <si>
    <t>936104102.S13</t>
  </si>
  <si>
    <t>454196535</t>
  </si>
  <si>
    <t>553560004500112</t>
  </si>
  <si>
    <t>Parková lavička dĺžka 1,8m, lavička na múrik - stredový diel, konštrukcia hliníková zliatina s vrstvou práškového vypaľovaného laku, sedadlo a operadlo tropické drevo s povrchovou úpravou_x000D_</t>
  </si>
  <si>
    <t>2062748900</t>
  </si>
  <si>
    <t>936104102.S14</t>
  </si>
  <si>
    <t>203510473</t>
  </si>
  <si>
    <t>553560004500113</t>
  </si>
  <si>
    <t>Parková lavička dĺžka 1,72m, lavička na múrik - krajný diel, konštrukcia hliníková zliatina s vrstvou práškového vypaľovaného laku, sedadlo a operadlo tropické drevo s povrchovou úpravou_x000D_</t>
  </si>
  <si>
    <t>1328755632</t>
  </si>
  <si>
    <t>936104102.S15</t>
  </si>
  <si>
    <t>Montáž a spodná stavba - stojan na bicykle</t>
  </si>
  <si>
    <t>-1906840856</t>
  </si>
  <si>
    <t>553560004500114</t>
  </si>
  <si>
    <t>Stojan na bicykle oceľová konštrukcia opatrená ochrannou vrstvou zinku a práškovým vypaľovaným lakom, gumová opierka na bicykle_x000D_</t>
  </si>
  <si>
    <t>952351069</t>
  </si>
  <si>
    <t>936104212.S</t>
  </si>
  <si>
    <t>Osadenie odpadkového koša kotevnými skrutkami na pevný podklad</t>
  </si>
  <si>
    <t>229459801</t>
  </si>
  <si>
    <t>553560004500</t>
  </si>
  <si>
    <t>50l, štvorcový pôdorys, oceľová noha, oceľová konštrukcia opatrená ochrannou vrstvou zinku a práškovým vypaľovaným lakom, opláštenie drevenými lamelami z tropického dreva bez povrchovej úpravy,so strieškou</t>
  </si>
  <si>
    <t>525942732</t>
  </si>
  <si>
    <t>7408429</t>
  </si>
  <si>
    <t>-188081192</t>
  </si>
  <si>
    <t>762222141.S</t>
  </si>
  <si>
    <t>Osadenie pôvodných drevených kmeňov stromov na sedenie</t>
  </si>
  <si>
    <t>158454059</t>
  </si>
  <si>
    <t>762195000.S</t>
  </si>
  <si>
    <t>Spojovacie prostriedky osadenie drevených kmeňov na sedenie - klince, svorníky</t>
  </si>
  <si>
    <t>-1879362444</t>
  </si>
  <si>
    <t>762081042.S</t>
  </si>
  <si>
    <t>Zvláštne výkony na stavenisku, jednostranné brúsenie reziva, pôvodných stromov na sedenie</t>
  </si>
  <si>
    <t>44021541</t>
  </si>
  <si>
    <t>762081054.S</t>
  </si>
  <si>
    <t>Zvláštne výkony na stavenisku, jednostranné hobľovanie reziva, pôvodných stromov na sedenie</t>
  </si>
  <si>
    <t>-564204988</t>
  </si>
  <si>
    <t>763750150</t>
  </si>
  <si>
    <t>Montáž drevených podláh z terasových dosiek na podkonštrukcií</t>
  </si>
  <si>
    <t>-483165747</t>
  </si>
  <si>
    <t>611980004700</t>
  </si>
  <si>
    <t>Terasové dosky hr. 28 mm na drevenej podkonštrukcií s padacími dverami nad prielezom do šachty s bočným opláštením</t>
  </si>
  <si>
    <t>1321758612</t>
  </si>
  <si>
    <t>767</t>
  </si>
  <si>
    <t>Konštrukcie doplnkové kovové</t>
  </si>
  <si>
    <t>767995104.S1</t>
  </si>
  <si>
    <t>Typizovaný výrobok z ocele - pozinkovaný napr. Styleout 2x1100L, farba matná tehlová RAL 8004 strechu zazelenať extenzívnou zeleňou - stojisko na smetné nádoby</t>
  </si>
  <si>
    <t>-380229800</t>
  </si>
  <si>
    <t>767995380.S</t>
  </si>
  <si>
    <t>Oceľová konštrukcia pozinkovaná, farba matná tehlová RAL 8004 strechu zazelenať extenzívnou zeleňou - stojan na palivové drevo</t>
  </si>
  <si>
    <t>1920910797</t>
  </si>
  <si>
    <t>426530000340</t>
  </si>
  <si>
    <t>Pumpa ručná, stojanová STANDARD II</t>
  </si>
  <si>
    <t>-17208009</t>
  </si>
  <si>
    <t>783782406</t>
  </si>
  <si>
    <t>Nátery tesárskych konštrukcií, hĺbková impregnácia 3 v 1 s biocídom, jednonásobná - pôvodných stromov na sedenie</t>
  </si>
  <si>
    <t>-2140263500</t>
  </si>
  <si>
    <t>SO15 - Oplotenie</t>
  </si>
  <si>
    <t xml:space="preserve">    6 - Úpravy povrchov, podlahy, osadenie</t>
  </si>
  <si>
    <t>175101202.S</t>
  </si>
  <si>
    <t>Dosypanie zeminy do plochy buraného oplotenia sypaninou z vhodných hornín 1 až 4 s udupaním sypaniny</t>
  </si>
  <si>
    <t>943989996</t>
  </si>
  <si>
    <t>Úpravy povrchov, podlahy, osadenie</t>
  </si>
  <si>
    <t>627455141.S</t>
  </si>
  <si>
    <t>Repasovanie oplotenia "Pálfyovské" - oprava segmentov, nová povrchová úprava, sanácia základových konštrukcií</t>
  </si>
  <si>
    <t>-515924148</t>
  </si>
  <si>
    <t>767914830.S</t>
  </si>
  <si>
    <t>Demontáž oplotenia - bez rozlíšenia, výšky nad 1 do 2 m,  -0,00900t</t>
  </si>
  <si>
    <t>1487957237</t>
  </si>
  <si>
    <t>966067111.S</t>
  </si>
  <si>
    <t>Rozobratie plotov bez poškodenia, pre dodatočnú montáž, s uložením na skládku  -0,01000t</t>
  </si>
  <si>
    <t>1881960816</t>
  </si>
  <si>
    <t>976011211.S</t>
  </si>
  <si>
    <t>Demontáž prefabrikovanej plotovej dosky betónovej sj so stĺpikom</t>
  </si>
  <si>
    <t>-1941930847</t>
  </si>
  <si>
    <t>767914150.S</t>
  </si>
  <si>
    <t>Montáž oplotenia panelového z pletiva na stĺpiky výšky do 1,80 m</t>
  </si>
  <si>
    <t>-509518127</t>
  </si>
  <si>
    <t>553510024800.S</t>
  </si>
  <si>
    <t>Pletivové opltoenie v.1,80m - stĺpiky na zemných skrutkách, podhrabové dosky, poplastovaný na pozinkovanej oceli</t>
  </si>
  <si>
    <t>1827719739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</si>
</sst>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1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3" borderId="22" xfId="0" applyNumberFormat="1" applyFont="1" applyFill="1" applyBorder="1" applyAlignment="1" applyProtection="1">
      <alignment vertical="center"/>
      <protection locked="0"/>
    </xf>
    <xf numFmtId="4" fontId="31" fillId="3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3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>
      <alignment horizontal="center"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31" fillId="3" borderId="19" xfId="0" applyFont="1" applyFill="1" applyBorder="1" applyAlignment="1" applyProtection="1">
      <alignment horizontal="left" vertical="center"/>
      <protection locked="0"/>
    </xf>
    <xf numFmtId="0" fontId="31" fillId="0" borderId="20" xfId="0" applyFont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19" fillId="5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19" fillId="5" borderId="7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5" borderId="8" xfId="0" applyFont="1" applyFill="1" applyBorder="1" applyAlignment="1">
      <alignment horizontal="left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6"/>
  <sheetViews>
    <sheetView showGridLines="0" topLeftCell="A2" workbookViewId="0"/>
  </sheetViews>
  <sheetFormatPr baseColWidth="10" defaultRowHeight="16"/>
  <cols>
    <col min="1" max="1" width="8.25" style="1" customWidth="1"/>
    <col min="2" max="2" width="1.75" style="1" customWidth="1"/>
    <col min="3" max="3" width="4.25" style="1" customWidth="1"/>
    <col min="4" max="33" width="2.75" style="1" customWidth="1"/>
    <col min="34" max="34" width="3.25" style="1" customWidth="1"/>
    <col min="35" max="35" width="31.75" style="1" customWidth="1"/>
    <col min="36" max="37" width="2.5" style="1" customWidth="1"/>
    <col min="38" max="38" width="8.25" style="1" customWidth="1"/>
    <col min="39" max="39" width="3.25" style="1" customWidth="1"/>
    <col min="40" max="40" width="13.25" style="1" customWidth="1"/>
    <col min="41" max="41" width="7.5" style="1" customWidth="1"/>
    <col min="42" max="42" width="4.25" style="1" customWidth="1"/>
    <col min="43" max="43" width="15.75" style="1" hidden="1" customWidth="1"/>
    <col min="44" max="44" width="13.75" style="1" customWidth="1"/>
    <col min="45" max="47" width="25.75" style="1" hidden="1" customWidth="1"/>
    <col min="48" max="49" width="21.75" style="1" hidden="1" customWidth="1"/>
    <col min="50" max="51" width="25" style="1" hidden="1" customWidth="1"/>
    <col min="52" max="52" width="21.75" style="1" hidden="1" customWidth="1"/>
    <col min="53" max="53" width="19.25" style="1" hidden="1" customWidth="1"/>
    <col min="54" max="54" width="25" style="1" hidden="1" customWidth="1"/>
    <col min="55" max="55" width="21.75" style="1" hidden="1" customWidth="1"/>
    <col min="56" max="56" width="19.25" style="1" hidden="1" customWidth="1"/>
    <col min="57" max="57" width="66.5" style="1" customWidth="1"/>
    <col min="71" max="91" width="9.25" style="1" hidden="1"/>
  </cols>
  <sheetData>
    <row r="1" spans="1:74" ht="1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7" customHeight="1">
      <c r="AR2" s="200" t="s">
        <v>5</v>
      </c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  <c r="BS2" s="14" t="s">
        <v>6</v>
      </c>
      <c r="BT2" s="14" t="s">
        <v>7</v>
      </c>
    </row>
    <row r="3" spans="1:74" s="1" customFormat="1" ht="7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5" customHeight="1">
      <c r="B4" s="17"/>
      <c r="D4" s="18" t="s">
        <v>8</v>
      </c>
      <c r="AR4" s="17"/>
      <c r="AS4" s="19" t="s">
        <v>9</v>
      </c>
      <c r="BE4" s="20" t="s">
        <v>10</v>
      </c>
      <c r="BS4" s="14" t="s">
        <v>11</v>
      </c>
    </row>
    <row r="5" spans="1:74" s="1" customFormat="1" ht="12" customHeight="1">
      <c r="B5" s="17"/>
      <c r="D5" s="21" t="s">
        <v>12</v>
      </c>
      <c r="K5" s="184" t="s">
        <v>13</v>
      </c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R5" s="17"/>
      <c r="BE5" s="181" t="s">
        <v>14</v>
      </c>
      <c r="BS5" s="14" t="s">
        <v>6</v>
      </c>
    </row>
    <row r="6" spans="1:74" s="1" customFormat="1" ht="37" customHeight="1">
      <c r="B6" s="17"/>
      <c r="D6" s="23" t="s">
        <v>15</v>
      </c>
      <c r="K6" s="186" t="s">
        <v>16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R6" s="17"/>
      <c r="BE6" s="182"/>
      <c r="BS6" s="14" t="s">
        <v>6</v>
      </c>
    </row>
    <row r="7" spans="1:74" s="1" customFormat="1" ht="12" customHeight="1">
      <c r="B7" s="17"/>
      <c r="D7" s="24" t="s">
        <v>17</v>
      </c>
      <c r="K7" s="22" t="s">
        <v>1</v>
      </c>
      <c r="AK7" s="24" t="s">
        <v>18</v>
      </c>
      <c r="AN7" s="22" t="s">
        <v>1</v>
      </c>
      <c r="AR7" s="17"/>
      <c r="BE7" s="182"/>
      <c r="BS7" s="14" t="s">
        <v>6</v>
      </c>
    </row>
    <row r="8" spans="1:74" s="1" customFormat="1" ht="12" customHeight="1">
      <c r="B8" s="17"/>
      <c r="D8" s="24" t="s">
        <v>19</v>
      </c>
      <c r="K8" s="22" t="s">
        <v>20</v>
      </c>
      <c r="AK8" s="24" t="s">
        <v>21</v>
      </c>
      <c r="AN8" s="25" t="s">
        <v>22</v>
      </c>
      <c r="AR8" s="17"/>
      <c r="BE8" s="182"/>
      <c r="BS8" s="14" t="s">
        <v>6</v>
      </c>
    </row>
    <row r="9" spans="1:74" s="1" customFormat="1" ht="14.5" customHeight="1">
      <c r="B9" s="17"/>
      <c r="AR9" s="17"/>
      <c r="BE9" s="182"/>
      <c r="BS9" s="14" t="s">
        <v>6</v>
      </c>
    </row>
    <row r="10" spans="1:74" s="1" customFormat="1" ht="12" customHeight="1">
      <c r="B10" s="17"/>
      <c r="D10" s="24" t="s">
        <v>23</v>
      </c>
      <c r="AK10" s="24" t="s">
        <v>24</v>
      </c>
      <c r="AN10" s="22" t="s">
        <v>25</v>
      </c>
      <c r="AR10" s="17"/>
      <c r="BE10" s="182"/>
      <c r="BS10" s="14" t="s">
        <v>6</v>
      </c>
    </row>
    <row r="11" spans="1:74" s="1" customFormat="1" ht="18.5" customHeight="1">
      <c r="B11" s="17"/>
      <c r="E11" s="22" t="s">
        <v>26</v>
      </c>
      <c r="AK11" s="24" t="s">
        <v>27</v>
      </c>
      <c r="AN11" s="22" t="s">
        <v>28</v>
      </c>
      <c r="AR11" s="17"/>
      <c r="BE11" s="182"/>
      <c r="BS11" s="14" t="s">
        <v>6</v>
      </c>
    </row>
    <row r="12" spans="1:74" s="1" customFormat="1" ht="7" customHeight="1">
      <c r="B12" s="17"/>
      <c r="AR12" s="17"/>
      <c r="BE12" s="182"/>
      <c r="BS12" s="14" t="s">
        <v>6</v>
      </c>
    </row>
    <row r="13" spans="1:74" s="1" customFormat="1" ht="12" customHeight="1">
      <c r="B13" s="17"/>
      <c r="D13" s="24" t="s">
        <v>29</v>
      </c>
      <c r="AK13" s="24" t="s">
        <v>24</v>
      </c>
      <c r="AN13" s="26" t="s">
        <v>30</v>
      </c>
      <c r="AR13" s="17"/>
      <c r="BE13" s="182"/>
      <c r="BS13" s="14" t="s">
        <v>6</v>
      </c>
    </row>
    <row r="14" spans="1:74" ht="13">
      <c r="B14" s="17"/>
      <c r="E14" s="187" t="s">
        <v>30</v>
      </c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24" t="s">
        <v>27</v>
      </c>
      <c r="AN14" s="26" t="s">
        <v>30</v>
      </c>
      <c r="AR14" s="17"/>
      <c r="BE14" s="182"/>
      <c r="BS14" s="14" t="s">
        <v>6</v>
      </c>
    </row>
    <row r="15" spans="1:74" s="1" customFormat="1" ht="7" customHeight="1">
      <c r="B15" s="17"/>
      <c r="AR15" s="17"/>
      <c r="BE15" s="182"/>
      <c r="BS15" s="14" t="s">
        <v>3</v>
      </c>
    </row>
    <row r="16" spans="1:74" s="1" customFormat="1" ht="12" customHeight="1">
      <c r="B16" s="17"/>
      <c r="D16" s="24" t="s">
        <v>31</v>
      </c>
      <c r="AK16" s="24" t="s">
        <v>24</v>
      </c>
      <c r="AN16" s="22" t="s">
        <v>1</v>
      </c>
      <c r="AR16" s="17"/>
      <c r="BE16" s="182"/>
      <c r="BS16" s="14" t="s">
        <v>3</v>
      </c>
    </row>
    <row r="17" spans="1:71" s="1" customFormat="1" ht="18.5" customHeight="1">
      <c r="B17" s="17"/>
      <c r="E17" s="22" t="s">
        <v>32</v>
      </c>
      <c r="AK17" s="24" t="s">
        <v>27</v>
      </c>
      <c r="AN17" s="22" t="s">
        <v>1</v>
      </c>
      <c r="AR17" s="17"/>
      <c r="BE17" s="182"/>
      <c r="BS17" s="14" t="s">
        <v>33</v>
      </c>
    </row>
    <row r="18" spans="1:71" s="1" customFormat="1" ht="7" customHeight="1">
      <c r="B18" s="17"/>
      <c r="AR18" s="17"/>
      <c r="BE18" s="182"/>
      <c r="BS18" s="14" t="s">
        <v>6</v>
      </c>
    </row>
    <row r="19" spans="1:71" s="1" customFormat="1" ht="12" customHeight="1">
      <c r="B19" s="17"/>
      <c r="D19" s="24" t="s">
        <v>34</v>
      </c>
      <c r="AK19" s="24" t="s">
        <v>24</v>
      </c>
      <c r="AN19" s="22" t="s">
        <v>1</v>
      </c>
      <c r="AR19" s="17"/>
      <c r="BE19" s="182"/>
      <c r="BS19" s="14" t="s">
        <v>6</v>
      </c>
    </row>
    <row r="20" spans="1:71" s="1" customFormat="1" ht="18.5" customHeight="1">
      <c r="B20" s="17"/>
      <c r="E20" s="22" t="s">
        <v>35</v>
      </c>
      <c r="AK20" s="24" t="s">
        <v>27</v>
      </c>
      <c r="AN20" s="22" t="s">
        <v>1</v>
      </c>
      <c r="AR20" s="17"/>
      <c r="BE20" s="182"/>
      <c r="BS20" s="14" t="s">
        <v>33</v>
      </c>
    </row>
    <row r="21" spans="1:71" s="1" customFormat="1" ht="7" customHeight="1">
      <c r="B21" s="17"/>
      <c r="AR21" s="17"/>
      <c r="BE21" s="182"/>
    </row>
    <row r="22" spans="1:71" s="1" customFormat="1" ht="12" customHeight="1">
      <c r="B22" s="17"/>
      <c r="D22" s="24" t="s">
        <v>36</v>
      </c>
      <c r="AR22" s="17"/>
      <c r="BE22" s="182"/>
    </row>
    <row r="23" spans="1:71" s="1" customFormat="1" ht="47.25" customHeight="1">
      <c r="B23" s="17"/>
      <c r="E23" s="189" t="s">
        <v>37</v>
      </c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R23" s="17"/>
      <c r="BE23" s="182"/>
    </row>
    <row r="24" spans="1:71" s="1" customFormat="1" ht="7" customHeight="1">
      <c r="B24" s="17"/>
      <c r="AR24" s="17"/>
      <c r="BE24" s="182"/>
    </row>
    <row r="25" spans="1:71" s="1" customFormat="1" ht="7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82"/>
    </row>
    <row r="26" spans="1:71" s="2" customFormat="1" ht="26" customHeight="1">
      <c r="A26" s="29"/>
      <c r="B26" s="30"/>
      <c r="C26" s="29"/>
      <c r="D26" s="31" t="s">
        <v>38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90">
        <f>ROUND(AG94,2)</f>
        <v>0</v>
      </c>
      <c r="AL26" s="191"/>
      <c r="AM26" s="191"/>
      <c r="AN26" s="191"/>
      <c r="AO26" s="191"/>
      <c r="AP26" s="29"/>
      <c r="AQ26" s="29"/>
      <c r="AR26" s="30"/>
      <c r="BE26" s="182"/>
    </row>
    <row r="27" spans="1:71" s="2" customFormat="1" ht="7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182"/>
    </row>
    <row r="28" spans="1:71" s="2" customFormat="1" ht="13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192" t="s">
        <v>39</v>
      </c>
      <c r="M28" s="192"/>
      <c r="N28" s="192"/>
      <c r="O28" s="192"/>
      <c r="P28" s="192"/>
      <c r="Q28" s="29"/>
      <c r="R28" s="29"/>
      <c r="S28" s="29"/>
      <c r="T28" s="29"/>
      <c r="U28" s="29"/>
      <c r="V28" s="29"/>
      <c r="W28" s="192" t="s">
        <v>40</v>
      </c>
      <c r="X28" s="192"/>
      <c r="Y28" s="192"/>
      <c r="Z28" s="192"/>
      <c r="AA28" s="192"/>
      <c r="AB28" s="192"/>
      <c r="AC28" s="192"/>
      <c r="AD28" s="192"/>
      <c r="AE28" s="192"/>
      <c r="AF28" s="29"/>
      <c r="AG28" s="29"/>
      <c r="AH28" s="29"/>
      <c r="AI28" s="29"/>
      <c r="AJ28" s="29"/>
      <c r="AK28" s="192" t="s">
        <v>41</v>
      </c>
      <c r="AL28" s="192"/>
      <c r="AM28" s="192"/>
      <c r="AN28" s="192"/>
      <c r="AO28" s="192"/>
      <c r="AP28" s="29"/>
      <c r="AQ28" s="29"/>
      <c r="AR28" s="30"/>
      <c r="BE28" s="182"/>
    </row>
    <row r="29" spans="1:71" s="3" customFormat="1" ht="14.5" customHeight="1">
      <c r="B29" s="34"/>
      <c r="D29" s="24" t="s">
        <v>42</v>
      </c>
      <c r="F29" s="24" t="s">
        <v>43</v>
      </c>
      <c r="L29" s="195">
        <v>0.23</v>
      </c>
      <c r="M29" s="194"/>
      <c r="N29" s="194"/>
      <c r="O29" s="194"/>
      <c r="P29" s="194"/>
      <c r="W29" s="193">
        <f>ROUND(AZ94, 2)</f>
        <v>0</v>
      </c>
      <c r="X29" s="194"/>
      <c r="Y29" s="194"/>
      <c r="Z29" s="194"/>
      <c r="AA29" s="194"/>
      <c r="AB29" s="194"/>
      <c r="AC29" s="194"/>
      <c r="AD29" s="194"/>
      <c r="AE29" s="194"/>
      <c r="AK29" s="193">
        <f>ROUND(AV94, 2)</f>
        <v>0</v>
      </c>
      <c r="AL29" s="194"/>
      <c r="AM29" s="194"/>
      <c r="AN29" s="194"/>
      <c r="AO29" s="194"/>
      <c r="AR29" s="34"/>
      <c r="BE29" s="183"/>
    </row>
    <row r="30" spans="1:71" s="3" customFormat="1" ht="14.5" customHeight="1">
      <c r="B30" s="34"/>
      <c r="F30" s="24" t="s">
        <v>44</v>
      </c>
      <c r="L30" s="195">
        <v>0.23</v>
      </c>
      <c r="M30" s="194"/>
      <c r="N30" s="194"/>
      <c r="O30" s="194"/>
      <c r="P30" s="194"/>
      <c r="W30" s="193">
        <f>ROUND(BA94, 2)</f>
        <v>0</v>
      </c>
      <c r="X30" s="194"/>
      <c r="Y30" s="194"/>
      <c r="Z30" s="194"/>
      <c r="AA30" s="194"/>
      <c r="AB30" s="194"/>
      <c r="AC30" s="194"/>
      <c r="AD30" s="194"/>
      <c r="AE30" s="194"/>
      <c r="AK30" s="193">
        <f>ROUND(AW94, 2)</f>
        <v>0</v>
      </c>
      <c r="AL30" s="194"/>
      <c r="AM30" s="194"/>
      <c r="AN30" s="194"/>
      <c r="AO30" s="194"/>
      <c r="AR30" s="34"/>
      <c r="BE30" s="183"/>
    </row>
    <row r="31" spans="1:71" s="3" customFormat="1" ht="14.5" hidden="1" customHeight="1">
      <c r="B31" s="34"/>
      <c r="F31" s="24" t="s">
        <v>45</v>
      </c>
      <c r="L31" s="195">
        <v>0.23</v>
      </c>
      <c r="M31" s="194"/>
      <c r="N31" s="194"/>
      <c r="O31" s="194"/>
      <c r="P31" s="194"/>
      <c r="W31" s="193">
        <f>ROUND(BB94, 2)</f>
        <v>0</v>
      </c>
      <c r="X31" s="194"/>
      <c r="Y31" s="194"/>
      <c r="Z31" s="194"/>
      <c r="AA31" s="194"/>
      <c r="AB31" s="194"/>
      <c r="AC31" s="194"/>
      <c r="AD31" s="194"/>
      <c r="AE31" s="194"/>
      <c r="AK31" s="193">
        <v>0</v>
      </c>
      <c r="AL31" s="194"/>
      <c r="AM31" s="194"/>
      <c r="AN31" s="194"/>
      <c r="AO31" s="194"/>
      <c r="AR31" s="34"/>
      <c r="BE31" s="183"/>
    </row>
    <row r="32" spans="1:71" s="3" customFormat="1" ht="14.5" hidden="1" customHeight="1">
      <c r="B32" s="34"/>
      <c r="F32" s="24" t="s">
        <v>46</v>
      </c>
      <c r="L32" s="195">
        <v>0.23</v>
      </c>
      <c r="M32" s="194"/>
      <c r="N32" s="194"/>
      <c r="O32" s="194"/>
      <c r="P32" s="194"/>
      <c r="W32" s="193">
        <f>ROUND(BC94, 2)</f>
        <v>0</v>
      </c>
      <c r="X32" s="194"/>
      <c r="Y32" s="194"/>
      <c r="Z32" s="194"/>
      <c r="AA32" s="194"/>
      <c r="AB32" s="194"/>
      <c r="AC32" s="194"/>
      <c r="AD32" s="194"/>
      <c r="AE32" s="194"/>
      <c r="AK32" s="193">
        <v>0</v>
      </c>
      <c r="AL32" s="194"/>
      <c r="AM32" s="194"/>
      <c r="AN32" s="194"/>
      <c r="AO32" s="194"/>
      <c r="AR32" s="34"/>
      <c r="BE32" s="183"/>
    </row>
    <row r="33" spans="1:57" s="3" customFormat="1" ht="14.5" hidden="1" customHeight="1">
      <c r="B33" s="34"/>
      <c r="F33" s="24" t="s">
        <v>47</v>
      </c>
      <c r="L33" s="195">
        <v>0</v>
      </c>
      <c r="M33" s="194"/>
      <c r="N33" s="194"/>
      <c r="O33" s="194"/>
      <c r="P33" s="194"/>
      <c r="W33" s="193">
        <f>ROUND(BD94, 2)</f>
        <v>0</v>
      </c>
      <c r="X33" s="194"/>
      <c r="Y33" s="194"/>
      <c r="Z33" s="194"/>
      <c r="AA33" s="194"/>
      <c r="AB33" s="194"/>
      <c r="AC33" s="194"/>
      <c r="AD33" s="194"/>
      <c r="AE33" s="194"/>
      <c r="AK33" s="193">
        <v>0</v>
      </c>
      <c r="AL33" s="194"/>
      <c r="AM33" s="194"/>
      <c r="AN33" s="194"/>
      <c r="AO33" s="194"/>
      <c r="AR33" s="34"/>
      <c r="BE33" s="183"/>
    </row>
    <row r="34" spans="1:57" s="2" customFormat="1" ht="7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182"/>
    </row>
    <row r="35" spans="1:57" s="2" customFormat="1" ht="26" customHeight="1">
      <c r="A35" s="29"/>
      <c r="B35" s="30"/>
      <c r="C35" s="35"/>
      <c r="D35" s="36" t="s">
        <v>48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49</v>
      </c>
      <c r="U35" s="37"/>
      <c r="V35" s="37"/>
      <c r="W35" s="37"/>
      <c r="X35" s="199" t="s">
        <v>50</v>
      </c>
      <c r="Y35" s="197"/>
      <c r="Z35" s="197"/>
      <c r="AA35" s="197"/>
      <c r="AB35" s="197"/>
      <c r="AC35" s="37"/>
      <c r="AD35" s="37"/>
      <c r="AE35" s="37"/>
      <c r="AF35" s="37"/>
      <c r="AG35" s="37"/>
      <c r="AH35" s="37"/>
      <c r="AI35" s="37"/>
      <c r="AJ35" s="37"/>
      <c r="AK35" s="196">
        <f>SUM(AK26:AK33)</f>
        <v>0</v>
      </c>
      <c r="AL35" s="197"/>
      <c r="AM35" s="197"/>
      <c r="AN35" s="197"/>
      <c r="AO35" s="198"/>
      <c r="AP35" s="35"/>
      <c r="AQ35" s="35"/>
      <c r="AR35" s="30"/>
      <c r="BE35" s="29"/>
    </row>
    <row r="36" spans="1:57" s="2" customFormat="1" ht="7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5" customHeight="1">
      <c r="B38" s="17"/>
      <c r="AR38" s="17"/>
    </row>
    <row r="39" spans="1:57" s="1" customFormat="1" ht="14.5" customHeight="1">
      <c r="B39" s="17"/>
      <c r="AR39" s="17"/>
    </row>
    <row r="40" spans="1:57" s="1" customFormat="1" ht="14.5" customHeight="1">
      <c r="B40" s="17"/>
      <c r="AR40" s="17"/>
    </row>
    <row r="41" spans="1:57" s="1" customFormat="1" ht="14.5" customHeight="1">
      <c r="B41" s="17"/>
      <c r="AR41" s="17"/>
    </row>
    <row r="42" spans="1:57" s="1" customFormat="1" ht="14.5" customHeight="1">
      <c r="B42" s="17"/>
      <c r="AR42" s="17"/>
    </row>
    <row r="43" spans="1:57" s="1" customFormat="1" ht="14.5" customHeight="1">
      <c r="B43" s="17"/>
      <c r="AR43" s="17"/>
    </row>
    <row r="44" spans="1:57" s="1" customFormat="1" ht="14.5" customHeight="1">
      <c r="B44" s="17"/>
      <c r="AR44" s="17"/>
    </row>
    <row r="45" spans="1:57" s="1" customFormat="1" ht="14.5" customHeight="1">
      <c r="B45" s="17"/>
      <c r="AR45" s="17"/>
    </row>
    <row r="46" spans="1:57" s="1" customFormat="1" ht="14.5" customHeight="1">
      <c r="B46" s="17"/>
      <c r="AR46" s="17"/>
    </row>
    <row r="47" spans="1:57" s="1" customFormat="1" ht="14.5" customHeight="1">
      <c r="B47" s="17"/>
      <c r="AR47" s="17"/>
    </row>
    <row r="48" spans="1:57" s="1" customFormat="1" ht="14.5" customHeight="1">
      <c r="B48" s="17"/>
      <c r="AR48" s="17"/>
    </row>
    <row r="49" spans="1:57" s="2" customFormat="1" ht="14.5" customHeight="1">
      <c r="B49" s="39"/>
      <c r="D49" s="40" t="s">
        <v>51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52</v>
      </c>
      <c r="AI49" s="41"/>
      <c r="AJ49" s="41"/>
      <c r="AK49" s="41"/>
      <c r="AL49" s="41"/>
      <c r="AM49" s="41"/>
      <c r="AN49" s="41"/>
      <c r="AO49" s="41"/>
      <c r="AR49" s="39"/>
    </row>
    <row r="50" spans="1:57" ht="11">
      <c r="B50" s="17"/>
      <c r="AR50" s="17"/>
    </row>
    <row r="51" spans="1:57" ht="11">
      <c r="B51" s="17"/>
      <c r="AR51" s="17"/>
    </row>
    <row r="52" spans="1:57" ht="11">
      <c r="B52" s="17"/>
      <c r="AR52" s="17"/>
    </row>
    <row r="53" spans="1:57" ht="11">
      <c r="B53" s="17"/>
      <c r="AR53" s="17"/>
    </row>
    <row r="54" spans="1:57" ht="11">
      <c r="B54" s="17"/>
      <c r="AR54" s="17"/>
    </row>
    <row r="55" spans="1:57" ht="11">
      <c r="B55" s="17"/>
      <c r="AR55" s="17"/>
    </row>
    <row r="56" spans="1:57" ht="11">
      <c r="B56" s="17"/>
      <c r="AR56" s="17"/>
    </row>
    <row r="57" spans="1:57" ht="11">
      <c r="B57" s="17"/>
      <c r="AR57" s="17"/>
    </row>
    <row r="58" spans="1:57" ht="11">
      <c r="B58" s="17"/>
      <c r="AR58" s="17"/>
    </row>
    <row r="59" spans="1:57" ht="11">
      <c r="B59" s="17"/>
      <c r="AR59" s="17"/>
    </row>
    <row r="60" spans="1:57" s="2" customFormat="1" ht="13">
      <c r="A60" s="29"/>
      <c r="B60" s="30"/>
      <c r="C60" s="29"/>
      <c r="D60" s="42" t="s">
        <v>53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54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53</v>
      </c>
      <c r="AI60" s="32"/>
      <c r="AJ60" s="32"/>
      <c r="AK60" s="32"/>
      <c r="AL60" s="32"/>
      <c r="AM60" s="42" t="s">
        <v>54</v>
      </c>
      <c r="AN60" s="32"/>
      <c r="AO60" s="32"/>
      <c r="AP60" s="29"/>
      <c r="AQ60" s="29"/>
      <c r="AR60" s="30"/>
      <c r="BE60" s="29"/>
    </row>
    <row r="61" spans="1:57" ht="11">
      <c r="B61" s="17"/>
      <c r="AR61" s="17"/>
    </row>
    <row r="62" spans="1:57" ht="11">
      <c r="B62" s="17"/>
      <c r="AR62" s="17"/>
    </row>
    <row r="63" spans="1:57" ht="11">
      <c r="B63" s="17"/>
      <c r="AR63" s="17"/>
    </row>
    <row r="64" spans="1:57" s="2" customFormat="1" ht="13">
      <c r="A64" s="29"/>
      <c r="B64" s="30"/>
      <c r="C64" s="29"/>
      <c r="D64" s="40" t="s">
        <v>55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56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 ht="11">
      <c r="B65" s="17"/>
      <c r="AR65" s="17"/>
    </row>
    <row r="66" spans="1:57" ht="11">
      <c r="B66" s="17"/>
      <c r="AR66" s="17"/>
    </row>
    <row r="67" spans="1:57" ht="11">
      <c r="B67" s="17"/>
      <c r="AR67" s="17"/>
    </row>
    <row r="68" spans="1:57" ht="11">
      <c r="B68" s="17"/>
      <c r="AR68" s="17"/>
    </row>
    <row r="69" spans="1:57" ht="11">
      <c r="B69" s="17"/>
      <c r="AR69" s="17"/>
    </row>
    <row r="70" spans="1:57" ht="11">
      <c r="B70" s="17"/>
      <c r="AR70" s="17"/>
    </row>
    <row r="71" spans="1:57" ht="11">
      <c r="B71" s="17"/>
      <c r="AR71" s="17"/>
    </row>
    <row r="72" spans="1:57" ht="11">
      <c r="B72" s="17"/>
      <c r="AR72" s="17"/>
    </row>
    <row r="73" spans="1:57" ht="11">
      <c r="B73" s="17"/>
      <c r="AR73" s="17"/>
    </row>
    <row r="74" spans="1:57" ht="11">
      <c r="B74" s="17"/>
      <c r="AR74" s="17"/>
    </row>
    <row r="75" spans="1:57" s="2" customFormat="1" ht="13">
      <c r="A75" s="29"/>
      <c r="B75" s="30"/>
      <c r="C75" s="29"/>
      <c r="D75" s="42" t="s">
        <v>53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54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53</v>
      </c>
      <c r="AI75" s="32"/>
      <c r="AJ75" s="32"/>
      <c r="AK75" s="32"/>
      <c r="AL75" s="32"/>
      <c r="AM75" s="42" t="s">
        <v>54</v>
      </c>
      <c r="AN75" s="32"/>
      <c r="AO75" s="32"/>
      <c r="AP75" s="29"/>
      <c r="AQ75" s="29"/>
      <c r="AR75" s="30"/>
      <c r="BE75" s="29"/>
    </row>
    <row r="76" spans="1:57" s="2" customFormat="1" ht="1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7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1" s="2" customFormat="1" ht="7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1" s="2" customFormat="1" ht="25" customHeight="1">
      <c r="A82" s="29"/>
      <c r="B82" s="30"/>
      <c r="C82" s="18" t="s">
        <v>57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7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48"/>
      <c r="C84" s="24" t="s">
        <v>12</v>
      </c>
      <c r="L84" s="4" t="str">
        <f>K5</f>
        <v>2110-0</v>
      </c>
      <c r="AR84" s="48"/>
    </row>
    <row r="85" spans="1:91" s="5" customFormat="1" ht="37" customHeight="1">
      <c r="B85" s="49"/>
      <c r="C85" s="50" t="s">
        <v>15</v>
      </c>
      <c r="L85" s="178" t="str">
        <f>K6</f>
        <v>Revitalizácia centra s ohľadom na zmenu klímy</v>
      </c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R85" s="49"/>
    </row>
    <row r="86" spans="1:91" s="2" customFormat="1" ht="7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4" t="s">
        <v>19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>k.ú.Kostolná pri Dunaji,p.č.56/1,2,57/1,2,66/1,2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21</v>
      </c>
      <c r="AJ87" s="29"/>
      <c r="AK87" s="29"/>
      <c r="AL87" s="29"/>
      <c r="AM87" s="204" t="str">
        <f>IF(AN8= "","",AN8)</f>
        <v>14. 4. 2025</v>
      </c>
      <c r="AN87" s="204"/>
      <c r="AO87" s="29"/>
      <c r="AP87" s="29"/>
      <c r="AQ87" s="29"/>
      <c r="AR87" s="30"/>
      <c r="BE87" s="29"/>
    </row>
    <row r="88" spans="1:91" s="2" customFormat="1" ht="7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25.75" customHeight="1">
      <c r="A89" s="29"/>
      <c r="B89" s="30"/>
      <c r="C89" s="24" t="s">
        <v>23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>Obec Kostolná pri Dunaji,59, 903 01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31</v>
      </c>
      <c r="AJ89" s="29"/>
      <c r="AK89" s="29"/>
      <c r="AL89" s="29"/>
      <c r="AM89" s="205" t="str">
        <f>IF(E17="","",E17)</f>
        <v>Ing.arch Zuzana Kierulfová, Ing. Matej Orolín</v>
      </c>
      <c r="AN89" s="206"/>
      <c r="AO89" s="206"/>
      <c r="AP89" s="206"/>
      <c r="AQ89" s="29"/>
      <c r="AR89" s="30"/>
      <c r="AS89" s="208" t="s">
        <v>58</v>
      </c>
      <c r="AT89" s="209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1" s="2" customFormat="1" ht="15.25" customHeight="1">
      <c r="A90" s="29"/>
      <c r="B90" s="30"/>
      <c r="C90" s="24" t="s">
        <v>29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34</v>
      </c>
      <c r="AJ90" s="29"/>
      <c r="AK90" s="29"/>
      <c r="AL90" s="29"/>
      <c r="AM90" s="205" t="str">
        <f>IF(E20="","",E20)</f>
        <v xml:space="preserve"> </v>
      </c>
      <c r="AN90" s="206"/>
      <c r="AO90" s="206"/>
      <c r="AP90" s="206"/>
      <c r="AQ90" s="29"/>
      <c r="AR90" s="30"/>
      <c r="AS90" s="210"/>
      <c r="AT90" s="211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1" s="2" customFormat="1" ht="10.75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10"/>
      <c r="AT91" s="211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1" s="2" customFormat="1" ht="29.25" customHeight="1">
      <c r="A92" s="29"/>
      <c r="B92" s="30"/>
      <c r="C92" s="174" t="s">
        <v>59</v>
      </c>
      <c r="D92" s="175"/>
      <c r="E92" s="175"/>
      <c r="F92" s="175"/>
      <c r="G92" s="175"/>
      <c r="H92" s="57"/>
      <c r="I92" s="177" t="s">
        <v>60</v>
      </c>
      <c r="J92" s="175"/>
      <c r="K92" s="175"/>
      <c r="L92" s="175"/>
      <c r="M92" s="175"/>
      <c r="N92" s="175"/>
      <c r="O92" s="175"/>
      <c r="P92" s="175"/>
      <c r="Q92" s="175"/>
      <c r="R92" s="175"/>
      <c r="S92" s="175"/>
      <c r="T92" s="175"/>
      <c r="U92" s="175"/>
      <c r="V92" s="175"/>
      <c r="W92" s="175"/>
      <c r="X92" s="175"/>
      <c r="Y92" s="175"/>
      <c r="Z92" s="175"/>
      <c r="AA92" s="175"/>
      <c r="AB92" s="175"/>
      <c r="AC92" s="175"/>
      <c r="AD92" s="175"/>
      <c r="AE92" s="175"/>
      <c r="AF92" s="175"/>
      <c r="AG92" s="203" t="s">
        <v>61</v>
      </c>
      <c r="AH92" s="175"/>
      <c r="AI92" s="175"/>
      <c r="AJ92" s="175"/>
      <c r="AK92" s="175"/>
      <c r="AL92" s="175"/>
      <c r="AM92" s="175"/>
      <c r="AN92" s="177" t="s">
        <v>62</v>
      </c>
      <c r="AO92" s="175"/>
      <c r="AP92" s="207"/>
      <c r="AQ92" s="58" t="s">
        <v>63</v>
      </c>
      <c r="AR92" s="30"/>
      <c r="AS92" s="59" t="s">
        <v>64</v>
      </c>
      <c r="AT92" s="60" t="s">
        <v>65</v>
      </c>
      <c r="AU92" s="60" t="s">
        <v>66</v>
      </c>
      <c r="AV92" s="60" t="s">
        <v>67</v>
      </c>
      <c r="AW92" s="60" t="s">
        <v>68</v>
      </c>
      <c r="AX92" s="60" t="s">
        <v>69</v>
      </c>
      <c r="AY92" s="60" t="s">
        <v>70</v>
      </c>
      <c r="AZ92" s="60" t="s">
        <v>71</v>
      </c>
      <c r="BA92" s="60" t="s">
        <v>72</v>
      </c>
      <c r="BB92" s="60" t="s">
        <v>73</v>
      </c>
      <c r="BC92" s="60" t="s">
        <v>74</v>
      </c>
      <c r="BD92" s="61" t="s">
        <v>75</v>
      </c>
      <c r="BE92" s="29"/>
    </row>
    <row r="93" spans="1:91" s="2" customFormat="1" ht="10.7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1" s="6" customFormat="1" ht="32.5" customHeight="1">
      <c r="B94" s="65"/>
      <c r="C94" s="66" t="s">
        <v>76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180">
        <f>ROUND(SUM(AG95:AG104),2)</f>
        <v>0</v>
      </c>
      <c r="AH94" s="180"/>
      <c r="AI94" s="180"/>
      <c r="AJ94" s="180"/>
      <c r="AK94" s="180"/>
      <c r="AL94" s="180"/>
      <c r="AM94" s="180"/>
      <c r="AN94" s="212">
        <f t="shared" ref="AN94:AN104" si="0">SUM(AG94,AT94)</f>
        <v>0</v>
      </c>
      <c r="AO94" s="212"/>
      <c r="AP94" s="212"/>
      <c r="AQ94" s="69" t="s">
        <v>1</v>
      </c>
      <c r="AR94" s="65"/>
      <c r="AS94" s="70">
        <f>ROUND(SUM(AS95:AS104),2)</f>
        <v>0</v>
      </c>
      <c r="AT94" s="71">
        <f t="shared" ref="AT94:AT104" si="1">ROUND(SUM(AV94:AW94),2)</f>
        <v>0</v>
      </c>
      <c r="AU94" s="72">
        <f>ROUND(SUM(AU95:AU104),5)</f>
        <v>0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ROUND(SUM(AZ95:AZ104),2)</f>
        <v>0</v>
      </c>
      <c r="BA94" s="71">
        <f>ROUND(SUM(BA95:BA104),2)</f>
        <v>0</v>
      </c>
      <c r="BB94" s="71">
        <f>ROUND(SUM(BB95:BB104),2)</f>
        <v>0</v>
      </c>
      <c r="BC94" s="71">
        <f>ROUND(SUM(BC95:BC104),2)</f>
        <v>0</v>
      </c>
      <c r="BD94" s="73">
        <f>ROUND(SUM(BD95:BD104),2)</f>
        <v>0</v>
      </c>
      <c r="BS94" s="74" t="s">
        <v>77</v>
      </c>
      <c r="BT94" s="74" t="s">
        <v>78</v>
      </c>
      <c r="BU94" s="75" t="s">
        <v>79</v>
      </c>
      <c r="BV94" s="74" t="s">
        <v>80</v>
      </c>
      <c r="BW94" s="74" t="s">
        <v>4</v>
      </c>
      <c r="BX94" s="74" t="s">
        <v>81</v>
      </c>
      <c r="CL94" s="74" t="s">
        <v>1</v>
      </c>
    </row>
    <row r="95" spans="1:91" s="7" customFormat="1" ht="16.5" customHeight="1">
      <c r="A95" s="76" t="s">
        <v>82</v>
      </c>
      <c r="B95" s="77"/>
      <c r="C95" s="78"/>
      <c r="D95" s="176" t="s">
        <v>83</v>
      </c>
      <c r="E95" s="176"/>
      <c r="F95" s="176"/>
      <c r="G95" s="176"/>
      <c r="H95" s="176"/>
      <c r="I95" s="79"/>
      <c r="J95" s="176" t="s">
        <v>84</v>
      </c>
      <c r="K95" s="176"/>
      <c r="L95" s="176"/>
      <c r="M95" s="176"/>
      <c r="N95" s="176"/>
      <c r="O95" s="176"/>
      <c r="P95" s="176"/>
      <c r="Q95" s="176"/>
      <c r="R95" s="176"/>
      <c r="S95" s="176"/>
      <c r="T95" s="176"/>
      <c r="U95" s="176"/>
      <c r="V95" s="176"/>
      <c r="W95" s="176"/>
      <c r="X95" s="176"/>
      <c r="Y95" s="176"/>
      <c r="Z95" s="176"/>
      <c r="AA95" s="176"/>
      <c r="AB95" s="176"/>
      <c r="AC95" s="176"/>
      <c r="AD95" s="176"/>
      <c r="AE95" s="176"/>
      <c r="AF95" s="176"/>
      <c r="AG95" s="201">
        <f>'SO03 - Multifunkčný príst...'!J30</f>
        <v>0</v>
      </c>
      <c r="AH95" s="202"/>
      <c r="AI95" s="202"/>
      <c r="AJ95" s="202"/>
      <c r="AK95" s="202"/>
      <c r="AL95" s="202"/>
      <c r="AM95" s="202"/>
      <c r="AN95" s="201">
        <f t="shared" si="0"/>
        <v>0</v>
      </c>
      <c r="AO95" s="202"/>
      <c r="AP95" s="202"/>
      <c r="AQ95" s="80" t="s">
        <v>85</v>
      </c>
      <c r="AR95" s="77"/>
      <c r="AS95" s="81">
        <v>0</v>
      </c>
      <c r="AT95" s="82">
        <f t="shared" si="1"/>
        <v>0</v>
      </c>
      <c r="AU95" s="83">
        <f>'SO03 - Multifunkčný príst...'!P126</f>
        <v>0</v>
      </c>
      <c r="AV95" s="82">
        <f>'SO03 - Multifunkčný príst...'!J33</f>
        <v>0</v>
      </c>
      <c r="AW95" s="82">
        <f>'SO03 - Multifunkčný príst...'!J34</f>
        <v>0</v>
      </c>
      <c r="AX95" s="82">
        <f>'SO03 - Multifunkčný príst...'!J35</f>
        <v>0</v>
      </c>
      <c r="AY95" s="82">
        <f>'SO03 - Multifunkčný príst...'!J36</f>
        <v>0</v>
      </c>
      <c r="AZ95" s="82">
        <f>'SO03 - Multifunkčný príst...'!F33</f>
        <v>0</v>
      </c>
      <c r="BA95" s="82">
        <f>'SO03 - Multifunkčný príst...'!F34</f>
        <v>0</v>
      </c>
      <c r="BB95" s="82">
        <f>'SO03 - Multifunkčný príst...'!F35</f>
        <v>0</v>
      </c>
      <c r="BC95" s="82">
        <f>'SO03 - Multifunkčný príst...'!F36</f>
        <v>0</v>
      </c>
      <c r="BD95" s="84">
        <f>'SO03 - Multifunkčný príst...'!F37</f>
        <v>0</v>
      </c>
      <c r="BT95" s="85" t="s">
        <v>86</v>
      </c>
      <c r="BV95" s="85" t="s">
        <v>80</v>
      </c>
      <c r="BW95" s="85" t="s">
        <v>87</v>
      </c>
      <c r="BX95" s="85" t="s">
        <v>4</v>
      </c>
      <c r="CL95" s="85" t="s">
        <v>1</v>
      </c>
      <c r="CM95" s="85" t="s">
        <v>78</v>
      </c>
    </row>
    <row r="96" spans="1:91" s="7" customFormat="1" ht="16.5" customHeight="1">
      <c r="A96" s="76" t="s">
        <v>82</v>
      </c>
      <c r="B96" s="77"/>
      <c r="C96" s="78"/>
      <c r="D96" s="176" t="s">
        <v>88</v>
      </c>
      <c r="E96" s="176"/>
      <c r="F96" s="176"/>
      <c r="G96" s="176"/>
      <c r="H96" s="176"/>
      <c r="I96" s="79"/>
      <c r="J96" s="176" t="s">
        <v>89</v>
      </c>
      <c r="K96" s="176"/>
      <c r="L96" s="176"/>
      <c r="M96" s="176"/>
      <c r="N96" s="176"/>
      <c r="O96" s="176"/>
      <c r="P96" s="176"/>
      <c r="Q96" s="176"/>
      <c r="R96" s="176"/>
      <c r="S96" s="176"/>
      <c r="T96" s="176"/>
      <c r="U96" s="176"/>
      <c r="V96" s="176"/>
      <c r="W96" s="176"/>
      <c r="X96" s="176"/>
      <c r="Y96" s="176"/>
      <c r="Z96" s="176"/>
      <c r="AA96" s="176"/>
      <c r="AB96" s="176"/>
      <c r="AC96" s="176"/>
      <c r="AD96" s="176"/>
      <c r="AE96" s="176"/>
      <c r="AF96" s="176"/>
      <c r="AG96" s="201">
        <f>'SO04 - Altánky'!J30</f>
        <v>0</v>
      </c>
      <c r="AH96" s="202"/>
      <c r="AI96" s="202"/>
      <c r="AJ96" s="202"/>
      <c r="AK96" s="202"/>
      <c r="AL96" s="202"/>
      <c r="AM96" s="202"/>
      <c r="AN96" s="201">
        <f t="shared" si="0"/>
        <v>0</v>
      </c>
      <c r="AO96" s="202"/>
      <c r="AP96" s="202"/>
      <c r="AQ96" s="80" t="s">
        <v>85</v>
      </c>
      <c r="AR96" s="77"/>
      <c r="AS96" s="81">
        <v>0</v>
      </c>
      <c r="AT96" s="82">
        <f t="shared" si="1"/>
        <v>0</v>
      </c>
      <c r="AU96" s="83">
        <f>'SO04 - Altánky'!P126</f>
        <v>0</v>
      </c>
      <c r="AV96" s="82">
        <f>'SO04 - Altánky'!J33</f>
        <v>0</v>
      </c>
      <c r="AW96" s="82">
        <f>'SO04 - Altánky'!J34</f>
        <v>0</v>
      </c>
      <c r="AX96" s="82">
        <f>'SO04 - Altánky'!J35</f>
        <v>0</v>
      </c>
      <c r="AY96" s="82">
        <f>'SO04 - Altánky'!J36</f>
        <v>0</v>
      </c>
      <c r="AZ96" s="82">
        <f>'SO04 - Altánky'!F33</f>
        <v>0</v>
      </c>
      <c r="BA96" s="82">
        <f>'SO04 - Altánky'!F34</f>
        <v>0</v>
      </c>
      <c r="BB96" s="82">
        <f>'SO04 - Altánky'!F35</f>
        <v>0</v>
      </c>
      <c r="BC96" s="82">
        <f>'SO04 - Altánky'!F36</f>
        <v>0</v>
      </c>
      <c r="BD96" s="84">
        <f>'SO04 - Altánky'!F37</f>
        <v>0</v>
      </c>
      <c r="BT96" s="85" t="s">
        <v>86</v>
      </c>
      <c r="BV96" s="85" t="s">
        <v>80</v>
      </c>
      <c r="BW96" s="85" t="s">
        <v>90</v>
      </c>
      <c r="BX96" s="85" t="s">
        <v>4</v>
      </c>
      <c r="CL96" s="85" t="s">
        <v>1</v>
      </c>
      <c r="CM96" s="85" t="s">
        <v>78</v>
      </c>
    </row>
    <row r="97" spans="1:91" s="7" customFormat="1" ht="16.5" customHeight="1">
      <c r="A97" s="76" t="s">
        <v>82</v>
      </c>
      <c r="B97" s="77"/>
      <c r="C97" s="78"/>
      <c r="D97" s="176" t="s">
        <v>91</v>
      </c>
      <c r="E97" s="176"/>
      <c r="F97" s="176"/>
      <c r="G97" s="176"/>
      <c r="H97" s="176"/>
      <c r="I97" s="79"/>
      <c r="J97" s="176" t="s">
        <v>92</v>
      </c>
      <c r="K97" s="176"/>
      <c r="L97" s="176"/>
      <c r="M97" s="176"/>
      <c r="N97" s="176"/>
      <c r="O97" s="176"/>
      <c r="P97" s="176"/>
      <c r="Q97" s="176"/>
      <c r="R97" s="176"/>
      <c r="S97" s="176"/>
      <c r="T97" s="176"/>
      <c r="U97" s="176"/>
      <c r="V97" s="176"/>
      <c r="W97" s="176"/>
      <c r="X97" s="176"/>
      <c r="Y97" s="176"/>
      <c r="Z97" s="176"/>
      <c r="AA97" s="176"/>
      <c r="AB97" s="176"/>
      <c r="AC97" s="176"/>
      <c r="AD97" s="176"/>
      <c r="AE97" s="176"/>
      <c r="AF97" s="176"/>
      <c r="AG97" s="201">
        <f>'SO06 - Studňa pre úžitkov...'!J30</f>
        <v>0</v>
      </c>
      <c r="AH97" s="202"/>
      <c r="AI97" s="202"/>
      <c r="AJ97" s="202"/>
      <c r="AK97" s="202"/>
      <c r="AL97" s="202"/>
      <c r="AM97" s="202"/>
      <c r="AN97" s="201">
        <f t="shared" si="0"/>
        <v>0</v>
      </c>
      <c r="AO97" s="202"/>
      <c r="AP97" s="202"/>
      <c r="AQ97" s="80" t="s">
        <v>85</v>
      </c>
      <c r="AR97" s="77"/>
      <c r="AS97" s="81">
        <v>0</v>
      </c>
      <c r="AT97" s="82">
        <f t="shared" si="1"/>
        <v>0</v>
      </c>
      <c r="AU97" s="83">
        <f>'SO06 - Studňa pre úžitkov...'!P121</f>
        <v>0</v>
      </c>
      <c r="AV97" s="82">
        <f>'SO06 - Studňa pre úžitkov...'!J33</f>
        <v>0</v>
      </c>
      <c r="AW97" s="82">
        <f>'SO06 - Studňa pre úžitkov...'!J34</f>
        <v>0</v>
      </c>
      <c r="AX97" s="82">
        <f>'SO06 - Studňa pre úžitkov...'!J35</f>
        <v>0</v>
      </c>
      <c r="AY97" s="82">
        <f>'SO06 - Studňa pre úžitkov...'!J36</f>
        <v>0</v>
      </c>
      <c r="AZ97" s="82">
        <f>'SO06 - Studňa pre úžitkov...'!F33</f>
        <v>0</v>
      </c>
      <c r="BA97" s="82">
        <f>'SO06 - Studňa pre úžitkov...'!F34</f>
        <v>0</v>
      </c>
      <c r="BB97" s="82">
        <f>'SO06 - Studňa pre úžitkov...'!F35</f>
        <v>0</v>
      </c>
      <c r="BC97" s="82">
        <f>'SO06 - Studňa pre úžitkov...'!F36</f>
        <v>0</v>
      </c>
      <c r="BD97" s="84">
        <f>'SO06 - Studňa pre úžitkov...'!F37</f>
        <v>0</v>
      </c>
      <c r="BT97" s="85" t="s">
        <v>86</v>
      </c>
      <c r="BV97" s="85" t="s">
        <v>80</v>
      </c>
      <c r="BW97" s="85" t="s">
        <v>93</v>
      </c>
      <c r="BX97" s="85" t="s">
        <v>4</v>
      </c>
      <c r="CL97" s="85" t="s">
        <v>1</v>
      </c>
      <c r="CM97" s="85" t="s">
        <v>78</v>
      </c>
    </row>
    <row r="98" spans="1:91" s="7" customFormat="1" ht="16.5" customHeight="1">
      <c r="A98" s="76" t="s">
        <v>82</v>
      </c>
      <c r="B98" s="77"/>
      <c r="C98" s="78"/>
      <c r="D98" s="176" t="s">
        <v>94</v>
      </c>
      <c r="E98" s="176"/>
      <c r="F98" s="176"/>
      <c r="G98" s="176"/>
      <c r="H98" s="176"/>
      <c r="I98" s="79"/>
      <c r="J98" s="176" t="s">
        <v>95</v>
      </c>
      <c r="K98" s="176"/>
      <c r="L98" s="176"/>
      <c r="M98" s="176"/>
      <c r="N98" s="176"/>
      <c r="O98" s="176"/>
      <c r="P98" s="176"/>
      <c r="Q98" s="176"/>
      <c r="R98" s="176"/>
      <c r="S98" s="176"/>
      <c r="T98" s="176"/>
      <c r="U98" s="176"/>
      <c r="V98" s="176"/>
      <c r="W98" s="176"/>
      <c r="X98" s="176"/>
      <c r="Y98" s="176"/>
      <c r="Z98" s="176"/>
      <c r="AA98" s="176"/>
      <c r="AB98" s="176"/>
      <c r="AC98" s="176"/>
      <c r="AD98" s="176"/>
      <c r="AE98" s="176"/>
      <c r="AF98" s="176"/>
      <c r="AG98" s="201">
        <f>'SO07 - Zavlažovanie'!J30</f>
        <v>0</v>
      </c>
      <c r="AH98" s="202"/>
      <c r="AI98" s="202"/>
      <c r="AJ98" s="202"/>
      <c r="AK98" s="202"/>
      <c r="AL98" s="202"/>
      <c r="AM98" s="202"/>
      <c r="AN98" s="201">
        <f t="shared" si="0"/>
        <v>0</v>
      </c>
      <c r="AO98" s="202"/>
      <c r="AP98" s="202"/>
      <c r="AQ98" s="80" t="s">
        <v>85</v>
      </c>
      <c r="AR98" s="77"/>
      <c r="AS98" s="81">
        <v>0</v>
      </c>
      <c r="AT98" s="82">
        <f t="shared" si="1"/>
        <v>0</v>
      </c>
      <c r="AU98" s="83">
        <f>'SO07 - Zavlažovanie'!P124</f>
        <v>0</v>
      </c>
      <c r="AV98" s="82">
        <f>'SO07 - Zavlažovanie'!J33</f>
        <v>0</v>
      </c>
      <c r="AW98" s="82">
        <f>'SO07 - Zavlažovanie'!J34</f>
        <v>0</v>
      </c>
      <c r="AX98" s="82">
        <f>'SO07 - Zavlažovanie'!J35</f>
        <v>0</v>
      </c>
      <c r="AY98" s="82">
        <f>'SO07 - Zavlažovanie'!J36</f>
        <v>0</v>
      </c>
      <c r="AZ98" s="82">
        <f>'SO07 - Zavlažovanie'!F33</f>
        <v>0</v>
      </c>
      <c r="BA98" s="82">
        <f>'SO07 - Zavlažovanie'!F34</f>
        <v>0</v>
      </c>
      <c r="BB98" s="82">
        <f>'SO07 - Zavlažovanie'!F35</f>
        <v>0</v>
      </c>
      <c r="BC98" s="82">
        <f>'SO07 - Zavlažovanie'!F36</f>
        <v>0</v>
      </c>
      <c r="BD98" s="84">
        <f>'SO07 - Zavlažovanie'!F37</f>
        <v>0</v>
      </c>
      <c r="BT98" s="85" t="s">
        <v>86</v>
      </c>
      <c r="BV98" s="85" t="s">
        <v>80</v>
      </c>
      <c r="BW98" s="85" t="s">
        <v>96</v>
      </c>
      <c r="BX98" s="85" t="s">
        <v>4</v>
      </c>
      <c r="CL98" s="85" t="s">
        <v>1</v>
      </c>
      <c r="CM98" s="85" t="s">
        <v>78</v>
      </c>
    </row>
    <row r="99" spans="1:91" s="7" customFormat="1" ht="16.5" customHeight="1">
      <c r="A99" s="76" t="s">
        <v>82</v>
      </c>
      <c r="B99" s="77"/>
      <c r="C99" s="78"/>
      <c r="D99" s="176" t="s">
        <v>97</v>
      </c>
      <c r="E99" s="176"/>
      <c r="F99" s="176"/>
      <c r="G99" s="176"/>
      <c r="H99" s="176"/>
      <c r="I99" s="79"/>
      <c r="J99" s="176" t="s">
        <v>98</v>
      </c>
      <c r="K99" s="176"/>
      <c r="L99" s="176"/>
      <c r="M99" s="176"/>
      <c r="N99" s="176"/>
      <c r="O99" s="176"/>
      <c r="P99" s="176"/>
      <c r="Q99" s="176"/>
      <c r="R99" s="176"/>
      <c r="S99" s="176"/>
      <c r="T99" s="176"/>
      <c r="U99" s="176"/>
      <c r="V99" s="176"/>
      <c r="W99" s="176"/>
      <c r="X99" s="176"/>
      <c r="Y99" s="176"/>
      <c r="Z99" s="176"/>
      <c r="AA99" s="176"/>
      <c r="AB99" s="176"/>
      <c r="AC99" s="176"/>
      <c r="AD99" s="176"/>
      <c r="AE99" s="176"/>
      <c r="AF99" s="176"/>
      <c r="AG99" s="201">
        <f>'SO10 - Verejné osvetlenie'!J30</f>
        <v>0</v>
      </c>
      <c r="AH99" s="202"/>
      <c r="AI99" s="202"/>
      <c r="AJ99" s="202"/>
      <c r="AK99" s="202"/>
      <c r="AL99" s="202"/>
      <c r="AM99" s="202"/>
      <c r="AN99" s="201">
        <f t="shared" si="0"/>
        <v>0</v>
      </c>
      <c r="AO99" s="202"/>
      <c r="AP99" s="202"/>
      <c r="AQ99" s="80" t="s">
        <v>85</v>
      </c>
      <c r="AR99" s="77"/>
      <c r="AS99" s="81">
        <v>0</v>
      </c>
      <c r="AT99" s="82">
        <f t="shared" si="1"/>
        <v>0</v>
      </c>
      <c r="AU99" s="83">
        <f>'SO10 - Verejné osvetlenie'!P117</f>
        <v>0</v>
      </c>
      <c r="AV99" s="82">
        <f>'SO10 - Verejné osvetlenie'!J33</f>
        <v>0</v>
      </c>
      <c r="AW99" s="82">
        <f>'SO10 - Verejné osvetlenie'!J34</f>
        <v>0</v>
      </c>
      <c r="AX99" s="82">
        <f>'SO10 - Verejné osvetlenie'!J35</f>
        <v>0</v>
      </c>
      <c r="AY99" s="82">
        <f>'SO10 - Verejné osvetlenie'!J36</f>
        <v>0</v>
      </c>
      <c r="AZ99" s="82">
        <f>'SO10 - Verejné osvetlenie'!F33</f>
        <v>0</v>
      </c>
      <c r="BA99" s="82">
        <f>'SO10 - Verejné osvetlenie'!F34</f>
        <v>0</v>
      </c>
      <c r="BB99" s="82">
        <f>'SO10 - Verejné osvetlenie'!F35</f>
        <v>0</v>
      </c>
      <c r="BC99" s="82">
        <f>'SO10 - Verejné osvetlenie'!F36</f>
        <v>0</v>
      </c>
      <c r="BD99" s="84">
        <f>'SO10 - Verejné osvetlenie'!F37</f>
        <v>0</v>
      </c>
      <c r="BT99" s="85" t="s">
        <v>86</v>
      </c>
      <c r="BV99" s="85" t="s">
        <v>80</v>
      </c>
      <c r="BW99" s="85" t="s">
        <v>99</v>
      </c>
      <c r="BX99" s="85" t="s">
        <v>4</v>
      </c>
      <c r="CL99" s="85" t="s">
        <v>1</v>
      </c>
      <c r="CM99" s="85" t="s">
        <v>78</v>
      </c>
    </row>
    <row r="100" spans="1:91" s="7" customFormat="1" ht="16.5" customHeight="1">
      <c r="A100" s="76" t="s">
        <v>82</v>
      </c>
      <c r="B100" s="77"/>
      <c r="C100" s="78"/>
      <c r="D100" s="176" t="s">
        <v>100</v>
      </c>
      <c r="E100" s="176"/>
      <c r="F100" s="176"/>
      <c r="G100" s="176"/>
      <c r="H100" s="176"/>
      <c r="I100" s="79"/>
      <c r="J100" s="176" t="s">
        <v>101</v>
      </c>
      <c r="K100" s="176"/>
      <c r="L100" s="176"/>
      <c r="M100" s="176"/>
      <c r="N100" s="176"/>
      <c r="O100" s="176"/>
      <c r="P100" s="176"/>
      <c r="Q100" s="176"/>
      <c r="R100" s="176"/>
      <c r="S100" s="176"/>
      <c r="T100" s="176"/>
      <c r="U100" s="176"/>
      <c r="V100" s="176"/>
      <c r="W100" s="176"/>
      <c r="X100" s="176"/>
      <c r="Y100" s="176"/>
      <c r="Z100" s="176"/>
      <c r="AA100" s="176"/>
      <c r="AB100" s="176"/>
      <c r="AC100" s="176"/>
      <c r="AD100" s="176"/>
      <c r="AE100" s="176"/>
      <c r="AF100" s="176"/>
      <c r="AG100" s="201">
        <f>'SO11 - Sadovnícke úpravy'!J30</f>
        <v>0</v>
      </c>
      <c r="AH100" s="202"/>
      <c r="AI100" s="202"/>
      <c r="AJ100" s="202"/>
      <c r="AK100" s="202"/>
      <c r="AL100" s="202"/>
      <c r="AM100" s="202"/>
      <c r="AN100" s="201">
        <f t="shared" si="0"/>
        <v>0</v>
      </c>
      <c r="AO100" s="202"/>
      <c r="AP100" s="202"/>
      <c r="AQ100" s="80" t="s">
        <v>85</v>
      </c>
      <c r="AR100" s="77"/>
      <c r="AS100" s="81">
        <v>0</v>
      </c>
      <c r="AT100" s="82">
        <f t="shared" si="1"/>
        <v>0</v>
      </c>
      <c r="AU100" s="83">
        <f>'SO11 - Sadovnícke úpravy'!P118</f>
        <v>0</v>
      </c>
      <c r="AV100" s="82">
        <f>'SO11 - Sadovnícke úpravy'!J33</f>
        <v>0</v>
      </c>
      <c r="AW100" s="82">
        <f>'SO11 - Sadovnícke úpravy'!J34</f>
        <v>0</v>
      </c>
      <c r="AX100" s="82">
        <f>'SO11 - Sadovnícke úpravy'!J35</f>
        <v>0</v>
      </c>
      <c r="AY100" s="82">
        <f>'SO11 - Sadovnícke úpravy'!J36</f>
        <v>0</v>
      </c>
      <c r="AZ100" s="82">
        <f>'SO11 - Sadovnícke úpravy'!F33</f>
        <v>0</v>
      </c>
      <c r="BA100" s="82">
        <f>'SO11 - Sadovnícke úpravy'!F34</f>
        <v>0</v>
      </c>
      <c r="BB100" s="82">
        <f>'SO11 - Sadovnícke úpravy'!F35</f>
        <v>0</v>
      </c>
      <c r="BC100" s="82">
        <f>'SO11 - Sadovnícke úpravy'!F36</f>
        <v>0</v>
      </c>
      <c r="BD100" s="84">
        <f>'SO11 - Sadovnícke úpravy'!F37</f>
        <v>0</v>
      </c>
      <c r="BT100" s="85" t="s">
        <v>86</v>
      </c>
      <c r="BV100" s="85" t="s">
        <v>80</v>
      </c>
      <c r="BW100" s="85" t="s">
        <v>102</v>
      </c>
      <c r="BX100" s="85" t="s">
        <v>4</v>
      </c>
      <c r="CL100" s="85" t="s">
        <v>1</v>
      </c>
      <c r="CM100" s="85" t="s">
        <v>78</v>
      </c>
    </row>
    <row r="101" spans="1:91" s="7" customFormat="1" ht="16.5" customHeight="1">
      <c r="A101" s="76" t="s">
        <v>82</v>
      </c>
      <c r="B101" s="77"/>
      <c r="C101" s="78"/>
      <c r="D101" s="176" t="s">
        <v>103</v>
      </c>
      <c r="E101" s="176"/>
      <c r="F101" s="176"/>
      <c r="G101" s="176"/>
      <c r="H101" s="176"/>
      <c r="I101" s="79"/>
      <c r="J101" s="176" t="s">
        <v>104</v>
      </c>
      <c r="K101" s="176"/>
      <c r="L101" s="176"/>
      <c r="M101" s="176"/>
      <c r="N101" s="176"/>
      <c r="O101" s="176"/>
      <c r="P101" s="176"/>
      <c r="Q101" s="176"/>
      <c r="R101" s="176"/>
      <c r="S101" s="176"/>
      <c r="T101" s="176"/>
      <c r="U101" s="176"/>
      <c r="V101" s="176"/>
      <c r="W101" s="176"/>
      <c r="X101" s="176"/>
      <c r="Y101" s="176"/>
      <c r="Z101" s="176"/>
      <c r="AA101" s="176"/>
      <c r="AB101" s="176"/>
      <c r="AC101" s="176"/>
      <c r="AD101" s="176"/>
      <c r="AE101" s="176"/>
      <c r="AF101" s="176"/>
      <c r="AG101" s="201">
        <f>'SO12 - Spevnené plochy'!J30</f>
        <v>0</v>
      </c>
      <c r="AH101" s="202"/>
      <c r="AI101" s="202"/>
      <c r="AJ101" s="202"/>
      <c r="AK101" s="202"/>
      <c r="AL101" s="202"/>
      <c r="AM101" s="202"/>
      <c r="AN101" s="201">
        <f t="shared" si="0"/>
        <v>0</v>
      </c>
      <c r="AO101" s="202"/>
      <c r="AP101" s="202"/>
      <c r="AQ101" s="80" t="s">
        <v>85</v>
      </c>
      <c r="AR101" s="77"/>
      <c r="AS101" s="81">
        <v>0</v>
      </c>
      <c r="AT101" s="82">
        <f t="shared" si="1"/>
        <v>0</v>
      </c>
      <c r="AU101" s="83">
        <f>'SO12 - Spevnené plochy'!P121</f>
        <v>0</v>
      </c>
      <c r="AV101" s="82">
        <f>'SO12 - Spevnené plochy'!J33</f>
        <v>0</v>
      </c>
      <c r="AW101" s="82">
        <f>'SO12 - Spevnené plochy'!J34</f>
        <v>0</v>
      </c>
      <c r="AX101" s="82">
        <f>'SO12 - Spevnené plochy'!J35</f>
        <v>0</v>
      </c>
      <c r="AY101" s="82">
        <f>'SO12 - Spevnené plochy'!J36</f>
        <v>0</v>
      </c>
      <c r="AZ101" s="82">
        <f>'SO12 - Spevnené plochy'!F33</f>
        <v>0</v>
      </c>
      <c r="BA101" s="82">
        <f>'SO12 - Spevnené plochy'!F34</f>
        <v>0</v>
      </c>
      <c r="BB101" s="82">
        <f>'SO12 - Spevnené plochy'!F35</f>
        <v>0</v>
      </c>
      <c r="BC101" s="82">
        <f>'SO12 - Spevnené plochy'!F36</f>
        <v>0</v>
      </c>
      <c r="BD101" s="84">
        <f>'SO12 - Spevnené plochy'!F37</f>
        <v>0</v>
      </c>
      <c r="BT101" s="85" t="s">
        <v>86</v>
      </c>
      <c r="BV101" s="85" t="s">
        <v>80</v>
      </c>
      <c r="BW101" s="85" t="s">
        <v>105</v>
      </c>
      <c r="BX101" s="85" t="s">
        <v>4</v>
      </c>
      <c r="CL101" s="85" t="s">
        <v>1</v>
      </c>
      <c r="CM101" s="85" t="s">
        <v>78</v>
      </c>
    </row>
    <row r="102" spans="1:91" s="7" customFormat="1" ht="16.5" customHeight="1">
      <c r="A102" s="76" t="s">
        <v>82</v>
      </c>
      <c r="B102" s="77"/>
      <c r="C102" s="78"/>
      <c r="D102" s="176" t="s">
        <v>106</v>
      </c>
      <c r="E102" s="176"/>
      <c r="F102" s="176"/>
      <c r="G102" s="176"/>
      <c r="H102" s="176"/>
      <c r="I102" s="79"/>
      <c r="J102" s="176" t="s">
        <v>107</v>
      </c>
      <c r="K102" s="176"/>
      <c r="L102" s="176"/>
      <c r="M102" s="176"/>
      <c r="N102" s="176"/>
      <c r="O102" s="176"/>
      <c r="P102" s="176"/>
      <c r="Q102" s="176"/>
      <c r="R102" s="176"/>
      <c r="S102" s="176"/>
      <c r="T102" s="176"/>
      <c r="U102" s="176"/>
      <c r="V102" s="176"/>
      <c r="W102" s="176"/>
      <c r="X102" s="176"/>
      <c r="Y102" s="176"/>
      <c r="Z102" s="176"/>
      <c r="AA102" s="176"/>
      <c r="AB102" s="176"/>
      <c r="AC102" s="176"/>
      <c r="AD102" s="176"/>
      <c r="AE102" s="176"/>
      <c r="AF102" s="176"/>
      <c r="AG102" s="201">
        <f>'SO13 - Herné prvky'!J30</f>
        <v>0</v>
      </c>
      <c r="AH102" s="202"/>
      <c r="AI102" s="202"/>
      <c r="AJ102" s="202"/>
      <c r="AK102" s="202"/>
      <c r="AL102" s="202"/>
      <c r="AM102" s="202"/>
      <c r="AN102" s="201">
        <f t="shared" si="0"/>
        <v>0</v>
      </c>
      <c r="AO102" s="202"/>
      <c r="AP102" s="202"/>
      <c r="AQ102" s="80" t="s">
        <v>85</v>
      </c>
      <c r="AR102" s="77"/>
      <c r="AS102" s="81">
        <v>0</v>
      </c>
      <c r="AT102" s="82">
        <f t="shared" si="1"/>
        <v>0</v>
      </c>
      <c r="AU102" s="83">
        <f>'SO13 - Herné prvky'!P118</f>
        <v>0</v>
      </c>
      <c r="AV102" s="82">
        <f>'SO13 - Herné prvky'!J33</f>
        <v>0</v>
      </c>
      <c r="AW102" s="82">
        <f>'SO13 - Herné prvky'!J34</f>
        <v>0</v>
      </c>
      <c r="AX102" s="82">
        <f>'SO13 - Herné prvky'!J35</f>
        <v>0</v>
      </c>
      <c r="AY102" s="82">
        <f>'SO13 - Herné prvky'!J36</f>
        <v>0</v>
      </c>
      <c r="AZ102" s="82">
        <f>'SO13 - Herné prvky'!F33</f>
        <v>0</v>
      </c>
      <c r="BA102" s="82">
        <f>'SO13 - Herné prvky'!F34</f>
        <v>0</v>
      </c>
      <c r="BB102" s="82">
        <f>'SO13 - Herné prvky'!F35</f>
        <v>0</v>
      </c>
      <c r="BC102" s="82">
        <f>'SO13 - Herné prvky'!F36</f>
        <v>0</v>
      </c>
      <c r="BD102" s="84">
        <f>'SO13 - Herné prvky'!F37</f>
        <v>0</v>
      </c>
      <c r="BT102" s="85" t="s">
        <v>86</v>
      </c>
      <c r="BV102" s="85" t="s">
        <v>80</v>
      </c>
      <c r="BW102" s="85" t="s">
        <v>108</v>
      </c>
      <c r="BX102" s="85" t="s">
        <v>4</v>
      </c>
      <c r="CL102" s="85" t="s">
        <v>1</v>
      </c>
      <c r="CM102" s="85" t="s">
        <v>78</v>
      </c>
    </row>
    <row r="103" spans="1:91" s="7" customFormat="1" ht="16.5" customHeight="1">
      <c r="A103" s="76" t="s">
        <v>82</v>
      </c>
      <c r="B103" s="77"/>
      <c r="C103" s="78"/>
      <c r="D103" s="176" t="s">
        <v>109</v>
      </c>
      <c r="E103" s="176"/>
      <c r="F103" s="176"/>
      <c r="G103" s="176"/>
      <c r="H103" s="176"/>
      <c r="I103" s="79"/>
      <c r="J103" s="176" t="s">
        <v>110</v>
      </c>
      <c r="K103" s="176"/>
      <c r="L103" s="176"/>
      <c r="M103" s="176"/>
      <c r="N103" s="176"/>
      <c r="O103" s="176"/>
      <c r="P103" s="176"/>
      <c r="Q103" s="176"/>
      <c r="R103" s="176"/>
      <c r="S103" s="176"/>
      <c r="T103" s="176"/>
      <c r="U103" s="176"/>
      <c r="V103" s="176"/>
      <c r="W103" s="176"/>
      <c r="X103" s="176"/>
      <c r="Y103" s="176"/>
      <c r="Z103" s="176"/>
      <c r="AA103" s="176"/>
      <c r="AB103" s="176"/>
      <c r="AC103" s="176"/>
      <c r="AD103" s="176"/>
      <c r="AE103" s="176"/>
      <c r="AF103" s="176"/>
      <c r="AG103" s="201">
        <f>'SO14 - Mobiliár'!J30</f>
        <v>0</v>
      </c>
      <c r="AH103" s="202"/>
      <c r="AI103" s="202"/>
      <c r="AJ103" s="202"/>
      <c r="AK103" s="202"/>
      <c r="AL103" s="202"/>
      <c r="AM103" s="202"/>
      <c r="AN103" s="201">
        <f t="shared" si="0"/>
        <v>0</v>
      </c>
      <c r="AO103" s="202"/>
      <c r="AP103" s="202"/>
      <c r="AQ103" s="80" t="s">
        <v>85</v>
      </c>
      <c r="AR103" s="77"/>
      <c r="AS103" s="81">
        <v>0</v>
      </c>
      <c r="AT103" s="82">
        <f t="shared" si="1"/>
        <v>0</v>
      </c>
      <c r="AU103" s="83">
        <f>'SO14 - Mobiliár'!P123</f>
        <v>0</v>
      </c>
      <c r="AV103" s="82">
        <f>'SO14 - Mobiliár'!J33</f>
        <v>0</v>
      </c>
      <c r="AW103" s="82">
        <f>'SO14 - Mobiliár'!J34</f>
        <v>0</v>
      </c>
      <c r="AX103" s="82">
        <f>'SO14 - Mobiliár'!J35</f>
        <v>0</v>
      </c>
      <c r="AY103" s="82">
        <f>'SO14 - Mobiliár'!J36</f>
        <v>0</v>
      </c>
      <c r="AZ103" s="82">
        <f>'SO14 - Mobiliár'!F33</f>
        <v>0</v>
      </c>
      <c r="BA103" s="82">
        <f>'SO14 - Mobiliár'!F34</f>
        <v>0</v>
      </c>
      <c r="BB103" s="82">
        <f>'SO14 - Mobiliár'!F35</f>
        <v>0</v>
      </c>
      <c r="BC103" s="82">
        <f>'SO14 - Mobiliár'!F36</f>
        <v>0</v>
      </c>
      <c r="BD103" s="84">
        <f>'SO14 - Mobiliár'!F37</f>
        <v>0</v>
      </c>
      <c r="BT103" s="85" t="s">
        <v>86</v>
      </c>
      <c r="BV103" s="85" t="s">
        <v>80</v>
      </c>
      <c r="BW103" s="85" t="s">
        <v>111</v>
      </c>
      <c r="BX103" s="85" t="s">
        <v>4</v>
      </c>
      <c r="CL103" s="85" t="s">
        <v>1</v>
      </c>
      <c r="CM103" s="85" t="s">
        <v>78</v>
      </c>
    </row>
    <row r="104" spans="1:91" s="7" customFormat="1" ht="16.5" customHeight="1">
      <c r="A104" s="76" t="s">
        <v>82</v>
      </c>
      <c r="B104" s="77"/>
      <c r="C104" s="78"/>
      <c r="D104" s="176" t="s">
        <v>112</v>
      </c>
      <c r="E104" s="176"/>
      <c r="F104" s="176"/>
      <c r="G104" s="176"/>
      <c r="H104" s="176"/>
      <c r="I104" s="79"/>
      <c r="J104" s="176" t="s">
        <v>113</v>
      </c>
      <c r="K104" s="176"/>
      <c r="L104" s="176"/>
      <c r="M104" s="176"/>
      <c r="N104" s="176"/>
      <c r="O104" s="176"/>
      <c r="P104" s="176"/>
      <c r="Q104" s="176"/>
      <c r="R104" s="176"/>
      <c r="S104" s="176"/>
      <c r="T104" s="176"/>
      <c r="U104" s="176"/>
      <c r="V104" s="176"/>
      <c r="W104" s="176"/>
      <c r="X104" s="176"/>
      <c r="Y104" s="176"/>
      <c r="Z104" s="176"/>
      <c r="AA104" s="176"/>
      <c r="AB104" s="176"/>
      <c r="AC104" s="176"/>
      <c r="AD104" s="176"/>
      <c r="AE104" s="176"/>
      <c r="AF104" s="176"/>
      <c r="AG104" s="201">
        <f>'SO15 - Oplotenie'!J30</f>
        <v>0</v>
      </c>
      <c r="AH104" s="202"/>
      <c r="AI104" s="202"/>
      <c r="AJ104" s="202"/>
      <c r="AK104" s="202"/>
      <c r="AL104" s="202"/>
      <c r="AM104" s="202"/>
      <c r="AN104" s="201">
        <f t="shared" si="0"/>
        <v>0</v>
      </c>
      <c r="AO104" s="202"/>
      <c r="AP104" s="202"/>
      <c r="AQ104" s="80" t="s">
        <v>85</v>
      </c>
      <c r="AR104" s="77"/>
      <c r="AS104" s="86">
        <v>0</v>
      </c>
      <c r="AT104" s="87">
        <f t="shared" si="1"/>
        <v>0</v>
      </c>
      <c r="AU104" s="88">
        <f>'SO15 - Oplotenie'!P122</f>
        <v>0</v>
      </c>
      <c r="AV104" s="87">
        <f>'SO15 - Oplotenie'!J33</f>
        <v>0</v>
      </c>
      <c r="AW104" s="87">
        <f>'SO15 - Oplotenie'!J34</f>
        <v>0</v>
      </c>
      <c r="AX104" s="87">
        <f>'SO15 - Oplotenie'!J35</f>
        <v>0</v>
      </c>
      <c r="AY104" s="87">
        <f>'SO15 - Oplotenie'!J36</f>
        <v>0</v>
      </c>
      <c r="AZ104" s="87">
        <f>'SO15 - Oplotenie'!F33</f>
        <v>0</v>
      </c>
      <c r="BA104" s="87">
        <f>'SO15 - Oplotenie'!F34</f>
        <v>0</v>
      </c>
      <c r="BB104" s="87">
        <f>'SO15 - Oplotenie'!F35</f>
        <v>0</v>
      </c>
      <c r="BC104" s="87">
        <f>'SO15 - Oplotenie'!F36</f>
        <v>0</v>
      </c>
      <c r="BD104" s="89">
        <f>'SO15 - Oplotenie'!F37</f>
        <v>0</v>
      </c>
      <c r="BT104" s="85" t="s">
        <v>86</v>
      </c>
      <c r="BV104" s="85" t="s">
        <v>80</v>
      </c>
      <c r="BW104" s="85" t="s">
        <v>114</v>
      </c>
      <c r="BX104" s="85" t="s">
        <v>4</v>
      </c>
      <c r="CL104" s="85" t="s">
        <v>1</v>
      </c>
      <c r="CM104" s="85" t="s">
        <v>78</v>
      </c>
    </row>
    <row r="105" spans="1:91" s="2" customFormat="1" ht="30" customHeight="1">
      <c r="A105" s="29"/>
      <c r="B105" s="30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30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</row>
    <row r="106" spans="1:91" s="2" customFormat="1" ht="7" customHeight="1">
      <c r="A106" s="29"/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30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</row>
  </sheetData>
  <mergeCells count="78">
    <mergeCell ref="AG104:AM104"/>
    <mergeCell ref="AG96:AM96"/>
    <mergeCell ref="AG98:AM98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N95:AP95"/>
    <mergeCell ref="AS89:AT91"/>
    <mergeCell ref="AN94:AP94"/>
    <mergeCell ref="AK33:AO33"/>
    <mergeCell ref="L33:P33"/>
    <mergeCell ref="W33:AE33"/>
    <mergeCell ref="AK35:AO35"/>
    <mergeCell ref="X35:AB35"/>
    <mergeCell ref="W30:AE30"/>
    <mergeCell ref="L31:P31"/>
    <mergeCell ref="W31:AE31"/>
    <mergeCell ref="AK31:AO31"/>
    <mergeCell ref="AK32:AO32"/>
    <mergeCell ref="L32:P32"/>
    <mergeCell ref="W32:AE32"/>
    <mergeCell ref="L85:AO85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C92:G92"/>
    <mergeCell ref="D101:H101"/>
    <mergeCell ref="D98:H98"/>
    <mergeCell ref="D95:H95"/>
    <mergeCell ref="D99:H99"/>
    <mergeCell ref="D100:H100"/>
    <mergeCell ref="D96:H96"/>
    <mergeCell ref="D97:H97"/>
  </mergeCells>
  <hyperlinks>
    <hyperlink ref="A95" location="'SO03 - Multifunkčný príst...'!C2" display="/" xr:uid="{00000000-0004-0000-0000-000000000000}"/>
    <hyperlink ref="A96" location="'SO04 - Altánky'!C2" display="/" xr:uid="{00000000-0004-0000-0000-000001000000}"/>
    <hyperlink ref="A97" location="'SO06 - Studňa pre úžitkov...'!C2" display="/" xr:uid="{00000000-0004-0000-0000-000002000000}"/>
    <hyperlink ref="A98" location="'SO07 - Zavlažovanie'!C2" display="/" xr:uid="{00000000-0004-0000-0000-000003000000}"/>
    <hyperlink ref="A99" location="'SO10 - Verejné osvetlenie'!C2" display="/" xr:uid="{00000000-0004-0000-0000-000004000000}"/>
    <hyperlink ref="A100" location="'SO11 - Sadovnícke úpravy'!C2" display="/" xr:uid="{00000000-0004-0000-0000-000005000000}"/>
    <hyperlink ref="A101" location="'SO12 - Spevnené plochy'!C2" display="/" xr:uid="{00000000-0004-0000-0000-000006000000}"/>
    <hyperlink ref="A102" location="'SO13 - Herné prvky'!C2" display="/" xr:uid="{00000000-0004-0000-0000-000007000000}"/>
    <hyperlink ref="A103" location="'SO14 - Mobiliár'!C2" display="/" xr:uid="{00000000-0004-0000-0000-000008000000}"/>
    <hyperlink ref="A104" location="'SO15 - Oplotenie'!C2" display="/" xr:uid="{00000000-0004-0000-0000-00000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65"/>
  <sheetViews>
    <sheetView showGridLines="0" workbookViewId="0"/>
  </sheetViews>
  <sheetFormatPr baseColWidth="10" defaultRowHeight="16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1.5" style="1" customWidth="1"/>
    <col min="9" max="10" width="20.25" style="1" customWidth="1"/>
    <col min="11" max="11" width="20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46" s="1" customFormat="1" ht="37" customHeight="1">
      <c r="L2" s="200" t="s">
        <v>5</v>
      </c>
      <c r="M2" s="185"/>
      <c r="N2" s="185"/>
      <c r="O2" s="185"/>
      <c r="P2" s="185"/>
      <c r="Q2" s="185"/>
      <c r="R2" s="185"/>
      <c r="S2" s="185"/>
      <c r="T2" s="185"/>
      <c r="U2" s="185"/>
      <c r="V2" s="185"/>
      <c r="AT2" s="14" t="s">
        <v>87</v>
      </c>
    </row>
    <row r="3" spans="1:46" s="1" customFormat="1" ht="7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78</v>
      </c>
    </row>
    <row r="4" spans="1:46" s="1" customFormat="1" ht="25" customHeight="1">
      <c r="B4" s="17"/>
      <c r="D4" s="18" t="s">
        <v>115</v>
      </c>
      <c r="L4" s="17"/>
      <c r="M4" s="90" t="s">
        <v>9</v>
      </c>
      <c r="AT4" s="14" t="s">
        <v>3</v>
      </c>
    </row>
    <row r="5" spans="1:46" s="1" customFormat="1" ht="7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13" t="str">
        <f>'Rekapitulácia stavby'!K6</f>
        <v>Revitalizácia centra s ohľadom na zmenu klímy</v>
      </c>
      <c r="F7" s="214"/>
      <c r="G7" s="214"/>
      <c r="H7" s="214"/>
      <c r="L7" s="17"/>
    </row>
    <row r="8" spans="1:46" s="2" customFormat="1" ht="12" customHeight="1">
      <c r="A8" s="29"/>
      <c r="B8" s="30"/>
      <c r="C8" s="29"/>
      <c r="D8" s="24" t="s">
        <v>116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78" t="s">
        <v>117</v>
      </c>
      <c r="F9" s="215"/>
      <c r="G9" s="215"/>
      <c r="H9" s="2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2" t="str">
        <f>'Rekapitulácia stavby'!AN8</f>
        <v>14. 4. 2025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75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23</v>
      </c>
      <c r="E14" s="29"/>
      <c r="F14" s="29"/>
      <c r="G14" s="29"/>
      <c r="H14" s="29"/>
      <c r="I14" s="24" t="s">
        <v>24</v>
      </c>
      <c r="J14" s="22" t="s">
        <v>25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26</v>
      </c>
      <c r="F15" s="29"/>
      <c r="G15" s="29"/>
      <c r="H15" s="29"/>
      <c r="I15" s="24" t="s">
        <v>27</v>
      </c>
      <c r="J15" s="22" t="s">
        <v>28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7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29</v>
      </c>
      <c r="E17" s="29"/>
      <c r="F17" s="29"/>
      <c r="G17" s="29"/>
      <c r="H17" s="29"/>
      <c r="I17" s="24" t="s">
        <v>24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16" t="str">
        <f>'Rekapitulácia stavby'!E14</f>
        <v>Vyplň údaj</v>
      </c>
      <c r="F18" s="184"/>
      <c r="G18" s="184"/>
      <c r="H18" s="184"/>
      <c r="I18" s="24" t="s">
        <v>27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7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31</v>
      </c>
      <c r="E20" s="29"/>
      <c r="F20" s="29"/>
      <c r="G20" s="29"/>
      <c r="H20" s="29"/>
      <c r="I20" s="24" t="s">
        <v>24</v>
      </c>
      <c r="J20" s="22" t="s">
        <v>1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32</v>
      </c>
      <c r="F21" s="29"/>
      <c r="G21" s="29"/>
      <c r="H21" s="29"/>
      <c r="I21" s="24" t="s">
        <v>27</v>
      </c>
      <c r="J21" s="22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7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34</v>
      </c>
      <c r="E23" s="29"/>
      <c r="F23" s="29"/>
      <c r="G23" s="29"/>
      <c r="H23" s="29"/>
      <c r="I23" s="24" t="s">
        <v>24</v>
      </c>
      <c r="J23" s="22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27</v>
      </c>
      <c r="J24" s="22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7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36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83.25" customHeight="1">
      <c r="A27" s="91"/>
      <c r="B27" s="92"/>
      <c r="C27" s="91"/>
      <c r="D27" s="91"/>
      <c r="E27" s="189" t="s">
        <v>37</v>
      </c>
      <c r="F27" s="189"/>
      <c r="G27" s="189"/>
      <c r="H27" s="189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7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7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5" customHeight="1">
      <c r="A30" s="29"/>
      <c r="B30" s="30"/>
      <c r="C30" s="29"/>
      <c r="D30" s="94" t="s">
        <v>38</v>
      </c>
      <c r="E30" s="29"/>
      <c r="F30" s="29"/>
      <c r="G30" s="29"/>
      <c r="H30" s="29"/>
      <c r="I30" s="29"/>
      <c r="J30" s="68">
        <f>ROUND(J126,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7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5" customHeight="1">
      <c r="A32" s="29"/>
      <c r="B32" s="30"/>
      <c r="C32" s="29"/>
      <c r="D32" s="29"/>
      <c r="E32" s="29"/>
      <c r="F32" s="33" t="s">
        <v>40</v>
      </c>
      <c r="G32" s="29"/>
      <c r="H32" s="29"/>
      <c r="I32" s="33" t="s">
        <v>39</v>
      </c>
      <c r="J32" s="33" t="s">
        <v>41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5" customHeight="1">
      <c r="A33" s="29"/>
      <c r="B33" s="30"/>
      <c r="C33" s="29"/>
      <c r="D33" s="95" t="s">
        <v>42</v>
      </c>
      <c r="E33" s="24" t="s">
        <v>43</v>
      </c>
      <c r="F33" s="96">
        <f>ROUND((SUM(BE126:BE164)),  2)</f>
        <v>0</v>
      </c>
      <c r="G33" s="29"/>
      <c r="H33" s="29"/>
      <c r="I33" s="97">
        <v>0.23</v>
      </c>
      <c r="J33" s="96">
        <f>ROUND(((SUM(BE126:BE164))*I33),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5" customHeight="1">
      <c r="A34" s="29"/>
      <c r="B34" s="30"/>
      <c r="C34" s="29"/>
      <c r="D34" s="29"/>
      <c r="E34" s="24" t="s">
        <v>44</v>
      </c>
      <c r="F34" s="96">
        <f>ROUND((SUM(BF126:BF164)),  2)</f>
        <v>0</v>
      </c>
      <c r="G34" s="29"/>
      <c r="H34" s="29"/>
      <c r="I34" s="97">
        <v>0.23</v>
      </c>
      <c r="J34" s="96">
        <f>ROUND(((SUM(BF126:BF164))*I34),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5" hidden="1" customHeight="1">
      <c r="A35" s="29"/>
      <c r="B35" s="30"/>
      <c r="C35" s="29"/>
      <c r="D35" s="29"/>
      <c r="E35" s="24" t="s">
        <v>45</v>
      </c>
      <c r="F35" s="96">
        <f>ROUND((SUM(BG126:BG164)),  2)</f>
        <v>0</v>
      </c>
      <c r="G35" s="29"/>
      <c r="H35" s="29"/>
      <c r="I35" s="97">
        <v>0.23</v>
      </c>
      <c r="J35" s="96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5" hidden="1" customHeight="1">
      <c r="A36" s="29"/>
      <c r="B36" s="30"/>
      <c r="C36" s="29"/>
      <c r="D36" s="29"/>
      <c r="E36" s="24" t="s">
        <v>46</v>
      </c>
      <c r="F36" s="96">
        <f>ROUND((SUM(BH126:BH164)),  2)</f>
        <v>0</v>
      </c>
      <c r="G36" s="29"/>
      <c r="H36" s="29"/>
      <c r="I36" s="97">
        <v>0.23</v>
      </c>
      <c r="J36" s="96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5" hidden="1" customHeight="1">
      <c r="A37" s="29"/>
      <c r="B37" s="30"/>
      <c r="C37" s="29"/>
      <c r="D37" s="29"/>
      <c r="E37" s="24" t="s">
        <v>47</v>
      </c>
      <c r="F37" s="96">
        <f>ROUND((SUM(BI126:BI164)),  2)</f>
        <v>0</v>
      </c>
      <c r="G37" s="29"/>
      <c r="H37" s="29"/>
      <c r="I37" s="97">
        <v>0</v>
      </c>
      <c r="J37" s="96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7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5" customHeight="1">
      <c r="A39" s="29"/>
      <c r="B39" s="30"/>
      <c r="C39" s="98"/>
      <c r="D39" s="99" t="s">
        <v>48</v>
      </c>
      <c r="E39" s="57"/>
      <c r="F39" s="57"/>
      <c r="G39" s="100" t="s">
        <v>49</v>
      </c>
      <c r="H39" s="101" t="s">
        <v>50</v>
      </c>
      <c r="I39" s="57"/>
      <c r="J39" s="102">
        <f>SUM(J30:J37)</f>
        <v>0</v>
      </c>
      <c r="K39" s="103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5" customHeight="1">
      <c r="B41" s="17"/>
      <c r="L41" s="17"/>
    </row>
    <row r="42" spans="1:31" s="1" customFormat="1" ht="14.5" customHeight="1">
      <c r="B42" s="17"/>
      <c r="L42" s="17"/>
    </row>
    <row r="43" spans="1:31" s="1" customFormat="1" ht="14.5" customHeight="1">
      <c r="B43" s="17"/>
      <c r="L43" s="17"/>
    </row>
    <row r="44" spans="1:31" s="1" customFormat="1" ht="14.5" customHeight="1">
      <c r="B44" s="17"/>
      <c r="L44" s="17"/>
    </row>
    <row r="45" spans="1:31" s="1" customFormat="1" ht="14.5" customHeight="1">
      <c r="B45" s="17"/>
      <c r="L45" s="17"/>
    </row>
    <row r="46" spans="1:31" s="1" customFormat="1" ht="14.5" customHeight="1">
      <c r="B46" s="17"/>
      <c r="L46" s="17"/>
    </row>
    <row r="47" spans="1:31" s="1" customFormat="1" ht="14.5" customHeight="1">
      <c r="B47" s="17"/>
      <c r="L47" s="17"/>
    </row>
    <row r="48" spans="1:31" s="1" customFormat="1" ht="14.5" customHeight="1">
      <c r="B48" s="17"/>
      <c r="L48" s="17"/>
    </row>
    <row r="49" spans="1:31" s="1" customFormat="1" ht="14.5" customHeight="1">
      <c r="B49" s="17"/>
      <c r="L49" s="17"/>
    </row>
    <row r="50" spans="1:31" s="2" customFormat="1" ht="14.5" customHeight="1">
      <c r="B50" s="39"/>
      <c r="D50" s="40" t="s">
        <v>51</v>
      </c>
      <c r="E50" s="41"/>
      <c r="F50" s="41"/>
      <c r="G50" s="40" t="s">
        <v>52</v>
      </c>
      <c r="H50" s="41"/>
      <c r="I50" s="41"/>
      <c r="J50" s="41"/>
      <c r="K50" s="41"/>
      <c r="L50" s="39"/>
    </row>
    <row r="51" spans="1:31" ht="11">
      <c r="B51" s="17"/>
      <c r="L51" s="17"/>
    </row>
    <row r="52" spans="1:31" ht="11">
      <c r="B52" s="17"/>
      <c r="L52" s="17"/>
    </row>
    <row r="53" spans="1:31" ht="11">
      <c r="B53" s="17"/>
      <c r="L53" s="17"/>
    </row>
    <row r="54" spans="1:31" ht="11">
      <c r="B54" s="17"/>
      <c r="L54" s="17"/>
    </row>
    <row r="55" spans="1:31" ht="11">
      <c r="B55" s="17"/>
      <c r="L55" s="17"/>
    </row>
    <row r="56" spans="1:31" ht="11">
      <c r="B56" s="17"/>
      <c r="L56" s="17"/>
    </row>
    <row r="57" spans="1:31" ht="11">
      <c r="B57" s="17"/>
      <c r="L57" s="17"/>
    </row>
    <row r="58" spans="1:31" ht="11">
      <c r="B58" s="17"/>
      <c r="L58" s="17"/>
    </row>
    <row r="59" spans="1:31" ht="11">
      <c r="B59" s="17"/>
      <c r="L59" s="17"/>
    </row>
    <row r="60" spans="1:31" ht="11">
      <c r="B60" s="17"/>
      <c r="L60" s="17"/>
    </row>
    <row r="61" spans="1:31" s="2" customFormat="1" ht="13">
      <c r="A61" s="29"/>
      <c r="B61" s="30"/>
      <c r="C61" s="29"/>
      <c r="D61" s="42" t="s">
        <v>53</v>
      </c>
      <c r="E61" s="32"/>
      <c r="F61" s="104" t="s">
        <v>54</v>
      </c>
      <c r="G61" s="42" t="s">
        <v>53</v>
      </c>
      <c r="H61" s="32"/>
      <c r="I61" s="32"/>
      <c r="J61" s="105" t="s">
        <v>54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">
      <c r="B62" s="17"/>
      <c r="L62" s="17"/>
    </row>
    <row r="63" spans="1:31" ht="11">
      <c r="B63" s="17"/>
      <c r="L63" s="17"/>
    </row>
    <row r="64" spans="1:31" ht="11">
      <c r="B64" s="17"/>
      <c r="L64" s="17"/>
    </row>
    <row r="65" spans="1:31" s="2" customFormat="1" ht="13">
      <c r="A65" s="29"/>
      <c r="B65" s="30"/>
      <c r="C65" s="29"/>
      <c r="D65" s="40" t="s">
        <v>55</v>
      </c>
      <c r="E65" s="43"/>
      <c r="F65" s="43"/>
      <c r="G65" s="40" t="s">
        <v>56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">
      <c r="B66" s="17"/>
      <c r="L66" s="17"/>
    </row>
    <row r="67" spans="1:31" ht="11">
      <c r="B67" s="17"/>
      <c r="L67" s="17"/>
    </row>
    <row r="68" spans="1:31" ht="11">
      <c r="B68" s="17"/>
      <c r="L68" s="17"/>
    </row>
    <row r="69" spans="1:31" ht="11">
      <c r="B69" s="17"/>
      <c r="L69" s="17"/>
    </row>
    <row r="70" spans="1:31" ht="11">
      <c r="B70" s="17"/>
      <c r="L70" s="17"/>
    </row>
    <row r="71" spans="1:31" ht="11">
      <c r="B71" s="17"/>
      <c r="L71" s="17"/>
    </row>
    <row r="72" spans="1:31" ht="11">
      <c r="B72" s="17"/>
      <c r="L72" s="17"/>
    </row>
    <row r="73" spans="1:31" ht="11">
      <c r="B73" s="17"/>
      <c r="L73" s="17"/>
    </row>
    <row r="74" spans="1:31" ht="11">
      <c r="B74" s="17"/>
      <c r="L74" s="17"/>
    </row>
    <row r="75" spans="1:31" ht="11">
      <c r="B75" s="17"/>
      <c r="L75" s="17"/>
    </row>
    <row r="76" spans="1:31" s="2" customFormat="1" ht="13">
      <c r="A76" s="29"/>
      <c r="B76" s="30"/>
      <c r="C76" s="29"/>
      <c r="D76" s="42" t="s">
        <v>53</v>
      </c>
      <c r="E76" s="32"/>
      <c r="F76" s="104" t="s">
        <v>54</v>
      </c>
      <c r="G76" s="42" t="s">
        <v>53</v>
      </c>
      <c r="H76" s="32"/>
      <c r="I76" s="32"/>
      <c r="J76" s="105" t="s">
        <v>54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7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5" customHeight="1">
      <c r="A82" s="29"/>
      <c r="B82" s="30"/>
      <c r="C82" s="18" t="s">
        <v>118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7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13" t="str">
        <f>E7</f>
        <v>Revitalizácia centra s ohľadom na zmenu klímy</v>
      </c>
      <c r="F85" s="214"/>
      <c r="G85" s="214"/>
      <c r="H85" s="214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116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78" t="str">
        <f>E9</f>
        <v>SO03 - Multifunkčný prístrešok s pódiom</v>
      </c>
      <c r="F87" s="215"/>
      <c r="G87" s="215"/>
      <c r="H87" s="2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7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>k.ú.Kostolná pri Dunaji,p.č.56/1,2,57/1,2,66/1,2</v>
      </c>
      <c r="G89" s="29"/>
      <c r="H89" s="29"/>
      <c r="I89" s="24" t="s">
        <v>21</v>
      </c>
      <c r="J89" s="52" t="str">
        <f>IF(J12="","",J12)</f>
        <v>14. 4. 2025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7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40" customHeight="1">
      <c r="A91" s="29"/>
      <c r="B91" s="30"/>
      <c r="C91" s="24" t="s">
        <v>23</v>
      </c>
      <c r="D91" s="29"/>
      <c r="E91" s="29"/>
      <c r="F91" s="22" t="str">
        <f>E15</f>
        <v>Obec Kostolná pri Dunaji,59, 903 01</v>
      </c>
      <c r="G91" s="29"/>
      <c r="H91" s="29"/>
      <c r="I91" s="24" t="s">
        <v>31</v>
      </c>
      <c r="J91" s="27" t="str">
        <f>E21</f>
        <v>Ing.arch Zuzana Kierulfová, Ing. Matej Orolín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5" customHeight="1">
      <c r="A92" s="29"/>
      <c r="B92" s="30"/>
      <c r="C92" s="24" t="s">
        <v>29</v>
      </c>
      <c r="D92" s="29"/>
      <c r="E92" s="29"/>
      <c r="F92" s="22" t="str">
        <f>IF(E18="","",E18)</f>
        <v>Vyplň údaj</v>
      </c>
      <c r="G92" s="29"/>
      <c r="H92" s="29"/>
      <c r="I92" s="24" t="s">
        <v>34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2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6" t="s">
        <v>119</v>
      </c>
      <c r="D94" s="98"/>
      <c r="E94" s="98"/>
      <c r="F94" s="98"/>
      <c r="G94" s="98"/>
      <c r="H94" s="98"/>
      <c r="I94" s="98"/>
      <c r="J94" s="107" t="s">
        <v>120</v>
      </c>
      <c r="K94" s="98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2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75" customHeight="1">
      <c r="A96" s="29"/>
      <c r="B96" s="30"/>
      <c r="C96" s="108" t="s">
        <v>121</v>
      </c>
      <c r="D96" s="29"/>
      <c r="E96" s="29"/>
      <c r="F96" s="29"/>
      <c r="G96" s="29"/>
      <c r="H96" s="29"/>
      <c r="I96" s="29"/>
      <c r="J96" s="68">
        <f>J126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122</v>
      </c>
    </row>
    <row r="97" spans="1:31" s="9" customFormat="1" ht="25" customHeight="1">
      <c r="B97" s="109"/>
      <c r="D97" s="110" t="s">
        <v>123</v>
      </c>
      <c r="E97" s="111"/>
      <c r="F97" s="111"/>
      <c r="G97" s="111"/>
      <c r="H97" s="111"/>
      <c r="I97" s="111"/>
      <c r="J97" s="112">
        <f>J127</f>
        <v>0</v>
      </c>
      <c r="L97" s="109"/>
    </row>
    <row r="98" spans="1:31" s="10" customFormat="1" ht="20" customHeight="1">
      <c r="B98" s="113"/>
      <c r="D98" s="114" t="s">
        <v>124</v>
      </c>
      <c r="E98" s="115"/>
      <c r="F98" s="115"/>
      <c r="G98" s="115"/>
      <c r="H98" s="115"/>
      <c r="I98" s="115"/>
      <c r="J98" s="116">
        <f>J128</f>
        <v>0</v>
      </c>
      <c r="L98" s="113"/>
    </row>
    <row r="99" spans="1:31" s="10" customFormat="1" ht="20" customHeight="1">
      <c r="B99" s="113"/>
      <c r="D99" s="114" t="s">
        <v>125</v>
      </c>
      <c r="E99" s="115"/>
      <c r="F99" s="115"/>
      <c r="G99" s="115"/>
      <c r="H99" s="115"/>
      <c r="I99" s="115"/>
      <c r="J99" s="116">
        <f>J130</f>
        <v>0</v>
      </c>
      <c r="L99" s="113"/>
    </row>
    <row r="100" spans="1:31" s="10" customFormat="1" ht="20" customHeight="1">
      <c r="B100" s="113"/>
      <c r="D100" s="114" t="s">
        <v>126</v>
      </c>
      <c r="E100" s="115"/>
      <c r="F100" s="115"/>
      <c r="G100" s="115"/>
      <c r="H100" s="115"/>
      <c r="I100" s="115"/>
      <c r="J100" s="116">
        <f>J136</f>
        <v>0</v>
      </c>
      <c r="L100" s="113"/>
    </row>
    <row r="101" spans="1:31" s="9" customFormat="1" ht="25" customHeight="1">
      <c r="B101" s="109"/>
      <c r="D101" s="110" t="s">
        <v>127</v>
      </c>
      <c r="E101" s="111"/>
      <c r="F101" s="111"/>
      <c r="G101" s="111"/>
      <c r="H101" s="111"/>
      <c r="I101" s="111"/>
      <c r="J101" s="112">
        <f>J138</f>
        <v>0</v>
      </c>
      <c r="L101" s="109"/>
    </row>
    <row r="102" spans="1:31" s="10" customFormat="1" ht="20" customHeight="1">
      <c r="B102" s="113"/>
      <c r="D102" s="114" t="s">
        <v>128</v>
      </c>
      <c r="E102" s="115"/>
      <c r="F102" s="115"/>
      <c r="G102" s="115"/>
      <c r="H102" s="115"/>
      <c r="I102" s="115"/>
      <c r="J102" s="116">
        <f>J139</f>
        <v>0</v>
      </c>
      <c r="L102" s="113"/>
    </row>
    <row r="103" spans="1:31" s="10" customFormat="1" ht="20" customHeight="1">
      <c r="B103" s="113"/>
      <c r="D103" s="114" t="s">
        <v>129</v>
      </c>
      <c r="E103" s="115"/>
      <c r="F103" s="115"/>
      <c r="G103" s="115"/>
      <c r="H103" s="115"/>
      <c r="I103" s="115"/>
      <c r="J103" s="116">
        <f>J148</f>
        <v>0</v>
      </c>
      <c r="L103" s="113"/>
    </row>
    <row r="104" spans="1:31" s="10" customFormat="1" ht="20" customHeight="1">
      <c r="B104" s="113"/>
      <c r="D104" s="114" t="s">
        <v>130</v>
      </c>
      <c r="E104" s="115"/>
      <c r="F104" s="115"/>
      <c r="G104" s="115"/>
      <c r="H104" s="115"/>
      <c r="I104" s="115"/>
      <c r="J104" s="116">
        <f>J153</f>
        <v>0</v>
      </c>
      <c r="L104" s="113"/>
    </row>
    <row r="105" spans="1:31" s="10" customFormat="1" ht="20" customHeight="1">
      <c r="B105" s="113"/>
      <c r="D105" s="114" t="s">
        <v>131</v>
      </c>
      <c r="E105" s="115"/>
      <c r="F105" s="115"/>
      <c r="G105" s="115"/>
      <c r="H105" s="115"/>
      <c r="I105" s="115"/>
      <c r="J105" s="116">
        <f>J160</f>
        <v>0</v>
      </c>
      <c r="L105" s="113"/>
    </row>
    <row r="106" spans="1:31" s="10" customFormat="1" ht="20" customHeight="1">
      <c r="B106" s="113"/>
      <c r="D106" s="114" t="s">
        <v>132</v>
      </c>
      <c r="E106" s="115"/>
      <c r="F106" s="115"/>
      <c r="G106" s="115"/>
      <c r="H106" s="115"/>
      <c r="I106" s="115"/>
      <c r="J106" s="116">
        <f>J163</f>
        <v>0</v>
      </c>
      <c r="L106" s="113"/>
    </row>
    <row r="107" spans="1:31" s="2" customFormat="1" ht="21.75" customHeight="1">
      <c r="A107" s="29"/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7" customHeight="1">
      <c r="A108" s="29"/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12" spans="1:31" s="2" customFormat="1" ht="7" customHeight="1">
      <c r="A112" s="29"/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3" s="2" customFormat="1" ht="25" customHeight="1">
      <c r="A113" s="29"/>
      <c r="B113" s="30"/>
      <c r="C113" s="18" t="s">
        <v>133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3" s="2" customFormat="1" ht="7" customHeight="1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2" customFormat="1" ht="12" customHeight="1">
      <c r="A115" s="29"/>
      <c r="B115" s="30"/>
      <c r="C115" s="24" t="s">
        <v>15</v>
      </c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s="2" customFormat="1" ht="16.5" customHeight="1">
      <c r="A116" s="29"/>
      <c r="B116" s="30"/>
      <c r="C116" s="29"/>
      <c r="D116" s="29"/>
      <c r="E116" s="213" t="str">
        <f>E7</f>
        <v>Revitalizácia centra s ohľadom na zmenu klímy</v>
      </c>
      <c r="F116" s="214"/>
      <c r="G116" s="214"/>
      <c r="H116" s="214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3" s="2" customFormat="1" ht="12" customHeight="1">
      <c r="A117" s="29"/>
      <c r="B117" s="30"/>
      <c r="C117" s="24" t="s">
        <v>116</v>
      </c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16.5" customHeight="1">
      <c r="A118" s="29"/>
      <c r="B118" s="30"/>
      <c r="C118" s="29"/>
      <c r="D118" s="29"/>
      <c r="E118" s="178" t="str">
        <f>E9</f>
        <v>SO03 - Multifunkčný prístrešok s pódiom</v>
      </c>
      <c r="F118" s="215"/>
      <c r="G118" s="215"/>
      <c r="H118" s="215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7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12" customHeight="1">
      <c r="A120" s="29"/>
      <c r="B120" s="30"/>
      <c r="C120" s="24" t="s">
        <v>19</v>
      </c>
      <c r="D120" s="29"/>
      <c r="E120" s="29"/>
      <c r="F120" s="22" t="str">
        <f>F12</f>
        <v>k.ú.Kostolná pri Dunaji,p.č.56/1,2,57/1,2,66/1,2</v>
      </c>
      <c r="G120" s="29"/>
      <c r="H120" s="29"/>
      <c r="I120" s="24" t="s">
        <v>21</v>
      </c>
      <c r="J120" s="52" t="str">
        <f>IF(J12="","",J12)</f>
        <v>14. 4. 2025</v>
      </c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7" customHeight="1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40" customHeight="1">
      <c r="A122" s="29"/>
      <c r="B122" s="30"/>
      <c r="C122" s="24" t="s">
        <v>23</v>
      </c>
      <c r="D122" s="29"/>
      <c r="E122" s="29"/>
      <c r="F122" s="22" t="str">
        <f>E15</f>
        <v>Obec Kostolná pri Dunaji,59, 903 01</v>
      </c>
      <c r="G122" s="29"/>
      <c r="H122" s="29"/>
      <c r="I122" s="24" t="s">
        <v>31</v>
      </c>
      <c r="J122" s="27" t="str">
        <f>E21</f>
        <v>Ing.arch Zuzana Kierulfová, Ing. Matej Orolín</v>
      </c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15.25" customHeight="1">
      <c r="A123" s="29"/>
      <c r="B123" s="30"/>
      <c r="C123" s="24" t="s">
        <v>29</v>
      </c>
      <c r="D123" s="29"/>
      <c r="E123" s="29"/>
      <c r="F123" s="22" t="str">
        <f>IF(E18="","",E18)</f>
        <v>Vyplň údaj</v>
      </c>
      <c r="G123" s="29"/>
      <c r="H123" s="29"/>
      <c r="I123" s="24" t="s">
        <v>34</v>
      </c>
      <c r="J123" s="27" t="str">
        <f>E24</f>
        <v xml:space="preserve"> </v>
      </c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0.2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11" customFormat="1" ht="29.25" customHeight="1">
      <c r="A125" s="117"/>
      <c r="B125" s="118"/>
      <c r="C125" s="119" t="s">
        <v>134</v>
      </c>
      <c r="D125" s="120" t="s">
        <v>63</v>
      </c>
      <c r="E125" s="120" t="s">
        <v>59</v>
      </c>
      <c r="F125" s="120" t="s">
        <v>60</v>
      </c>
      <c r="G125" s="120" t="s">
        <v>135</v>
      </c>
      <c r="H125" s="120" t="s">
        <v>136</v>
      </c>
      <c r="I125" s="120" t="s">
        <v>137</v>
      </c>
      <c r="J125" s="121" t="s">
        <v>120</v>
      </c>
      <c r="K125" s="122" t="s">
        <v>138</v>
      </c>
      <c r="L125" s="123"/>
      <c r="M125" s="59" t="s">
        <v>1</v>
      </c>
      <c r="N125" s="60" t="s">
        <v>42</v>
      </c>
      <c r="O125" s="60" t="s">
        <v>139</v>
      </c>
      <c r="P125" s="60" t="s">
        <v>140</v>
      </c>
      <c r="Q125" s="60" t="s">
        <v>141</v>
      </c>
      <c r="R125" s="60" t="s">
        <v>142</v>
      </c>
      <c r="S125" s="60" t="s">
        <v>143</v>
      </c>
      <c r="T125" s="61" t="s">
        <v>144</v>
      </c>
      <c r="U125" s="117"/>
      <c r="V125" s="117"/>
      <c r="W125" s="117"/>
      <c r="X125" s="117"/>
      <c r="Y125" s="117"/>
      <c r="Z125" s="117"/>
      <c r="AA125" s="117"/>
      <c r="AB125" s="117"/>
      <c r="AC125" s="117"/>
      <c r="AD125" s="117"/>
      <c r="AE125" s="117"/>
    </row>
    <row r="126" spans="1:63" s="2" customFormat="1" ht="22.75" customHeight="1">
      <c r="A126" s="29"/>
      <c r="B126" s="30"/>
      <c r="C126" s="66" t="s">
        <v>121</v>
      </c>
      <c r="D126" s="29"/>
      <c r="E126" s="29"/>
      <c r="F126" s="29"/>
      <c r="G126" s="29"/>
      <c r="H126" s="29"/>
      <c r="I126" s="29"/>
      <c r="J126" s="124">
        <f>BK126</f>
        <v>0</v>
      </c>
      <c r="K126" s="29"/>
      <c r="L126" s="30"/>
      <c r="M126" s="62"/>
      <c r="N126" s="53"/>
      <c r="O126" s="63"/>
      <c r="P126" s="125">
        <f>P127+P138</f>
        <v>0</v>
      </c>
      <c r="Q126" s="63"/>
      <c r="R126" s="125">
        <f>R127+R138</f>
        <v>18.681595869999999</v>
      </c>
      <c r="S126" s="63"/>
      <c r="T126" s="126">
        <f>T127+T138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T126" s="14" t="s">
        <v>77</v>
      </c>
      <c r="AU126" s="14" t="s">
        <v>122</v>
      </c>
      <c r="BK126" s="127">
        <f>BK127+BK138</f>
        <v>0</v>
      </c>
    </row>
    <row r="127" spans="1:63" s="12" customFormat="1" ht="26" customHeight="1">
      <c r="B127" s="128"/>
      <c r="D127" s="129" t="s">
        <v>77</v>
      </c>
      <c r="E127" s="130" t="s">
        <v>145</v>
      </c>
      <c r="F127" s="130" t="s">
        <v>146</v>
      </c>
      <c r="I127" s="131"/>
      <c r="J127" s="132">
        <f>BK127</f>
        <v>0</v>
      </c>
      <c r="L127" s="128"/>
      <c r="M127" s="133"/>
      <c r="N127" s="134"/>
      <c r="O127" s="134"/>
      <c r="P127" s="135">
        <f>P128+P130+P136</f>
        <v>0</v>
      </c>
      <c r="Q127" s="134"/>
      <c r="R127" s="135">
        <f>R128+R130+R136</f>
        <v>10.990313519999997</v>
      </c>
      <c r="S127" s="134"/>
      <c r="T127" s="136">
        <f>T128+T130+T136</f>
        <v>0</v>
      </c>
      <c r="AR127" s="129" t="s">
        <v>86</v>
      </c>
      <c r="AT127" s="137" t="s">
        <v>77</v>
      </c>
      <c r="AU127" s="137" t="s">
        <v>78</v>
      </c>
      <c r="AY127" s="129" t="s">
        <v>147</v>
      </c>
      <c r="BK127" s="138">
        <f>BK128+BK130+BK136</f>
        <v>0</v>
      </c>
    </row>
    <row r="128" spans="1:63" s="12" customFormat="1" ht="22.75" customHeight="1">
      <c r="B128" s="128"/>
      <c r="D128" s="129" t="s">
        <v>77</v>
      </c>
      <c r="E128" s="139" t="s">
        <v>86</v>
      </c>
      <c r="F128" s="139" t="s">
        <v>148</v>
      </c>
      <c r="I128" s="131"/>
      <c r="J128" s="140">
        <f>BK128</f>
        <v>0</v>
      </c>
      <c r="L128" s="128"/>
      <c r="M128" s="133"/>
      <c r="N128" s="134"/>
      <c r="O128" s="134"/>
      <c r="P128" s="135">
        <f>P129</f>
        <v>0</v>
      </c>
      <c r="Q128" s="134"/>
      <c r="R128" s="135">
        <f>R129</f>
        <v>0</v>
      </c>
      <c r="S128" s="134"/>
      <c r="T128" s="136">
        <f>T129</f>
        <v>0</v>
      </c>
      <c r="AR128" s="129" t="s">
        <v>86</v>
      </c>
      <c r="AT128" s="137" t="s">
        <v>77</v>
      </c>
      <c r="AU128" s="137" t="s">
        <v>86</v>
      </c>
      <c r="AY128" s="129" t="s">
        <v>147</v>
      </c>
      <c r="BK128" s="138">
        <f>BK129</f>
        <v>0</v>
      </c>
    </row>
    <row r="129" spans="1:65" s="2" customFormat="1" ht="14.5" customHeight="1">
      <c r="A129" s="29"/>
      <c r="B129" s="141"/>
      <c r="C129" s="142" t="s">
        <v>86</v>
      </c>
      <c r="D129" s="142" t="s">
        <v>149</v>
      </c>
      <c r="E129" s="143" t="s">
        <v>150</v>
      </c>
      <c r="F129" s="144" t="s">
        <v>151</v>
      </c>
      <c r="G129" s="145" t="s">
        <v>152</v>
      </c>
      <c r="H129" s="146">
        <v>4.3739999999999997</v>
      </c>
      <c r="I129" s="147"/>
      <c r="J129" s="148">
        <f>ROUND(I129*H129,2)</f>
        <v>0</v>
      </c>
      <c r="K129" s="149"/>
      <c r="L129" s="30"/>
      <c r="M129" s="150" t="s">
        <v>1</v>
      </c>
      <c r="N129" s="151" t="s">
        <v>44</v>
      </c>
      <c r="O129" s="55"/>
      <c r="P129" s="152">
        <f>O129*H129</f>
        <v>0</v>
      </c>
      <c r="Q129" s="152">
        <v>0</v>
      </c>
      <c r="R129" s="152">
        <f>Q129*H129</f>
        <v>0</v>
      </c>
      <c r="S129" s="152">
        <v>0</v>
      </c>
      <c r="T129" s="153">
        <f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4" t="s">
        <v>153</v>
      </c>
      <c r="AT129" s="154" t="s">
        <v>149</v>
      </c>
      <c r="AU129" s="154" t="s">
        <v>154</v>
      </c>
      <c r="AY129" s="14" t="s">
        <v>147</v>
      </c>
      <c r="BE129" s="155">
        <f>IF(N129="základná",J129,0)</f>
        <v>0</v>
      </c>
      <c r="BF129" s="155">
        <f>IF(N129="znížená",J129,0)</f>
        <v>0</v>
      </c>
      <c r="BG129" s="155">
        <f>IF(N129="zákl. prenesená",J129,0)</f>
        <v>0</v>
      </c>
      <c r="BH129" s="155">
        <f>IF(N129="zníž. prenesená",J129,0)</f>
        <v>0</v>
      </c>
      <c r="BI129" s="155">
        <f>IF(N129="nulová",J129,0)</f>
        <v>0</v>
      </c>
      <c r="BJ129" s="14" t="s">
        <v>154</v>
      </c>
      <c r="BK129" s="155">
        <f>ROUND(I129*H129,2)</f>
        <v>0</v>
      </c>
      <c r="BL129" s="14" t="s">
        <v>153</v>
      </c>
      <c r="BM129" s="154" t="s">
        <v>155</v>
      </c>
    </row>
    <row r="130" spans="1:65" s="12" customFormat="1" ht="22.75" customHeight="1">
      <c r="B130" s="128"/>
      <c r="D130" s="129" t="s">
        <v>77</v>
      </c>
      <c r="E130" s="139" t="s">
        <v>154</v>
      </c>
      <c r="F130" s="139" t="s">
        <v>156</v>
      </c>
      <c r="I130" s="131"/>
      <c r="J130" s="140">
        <f>BK130</f>
        <v>0</v>
      </c>
      <c r="L130" s="128"/>
      <c r="M130" s="133"/>
      <c r="N130" s="134"/>
      <c r="O130" s="134"/>
      <c r="P130" s="135">
        <f>SUM(P131:P135)</f>
        <v>0</v>
      </c>
      <c r="Q130" s="134"/>
      <c r="R130" s="135">
        <f>SUM(R131:R135)</f>
        <v>10.990313519999997</v>
      </c>
      <c r="S130" s="134"/>
      <c r="T130" s="136">
        <f>SUM(T131:T135)</f>
        <v>0</v>
      </c>
      <c r="AR130" s="129" t="s">
        <v>86</v>
      </c>
      <c r="AT130" s="137" t="s">
        <v>77</v>
      </c>
      <c r="AU130" s="137" t="s">
        <v>86</v>
      </c>
      <c r="AY130" s="129" t="s">
        <v>147</v>
      </c>
      <c r="BK130" s="138">
        <f>SUM(BK131:BK135)</f>
        <v>0</v>
      </c>
    </row>
    <row r="131" spans="1:65" s="2" customFormat="1" ht="24.25" customHeight="1">
      <c r="A131" s="29"/>
      <c r="B131" s="141"/>
      <c r="C131" s="142" t="s">
        <v>154</v>
      </c>
      <c r="D131" s="142" t="s">
        <v>149</v>
      </c>
      <c r="E131" s="143" t="s">
        <v>157</v>
      </c>
      <c r="F131" s="144" t="s">
        <v>158</v>
      </c>
      <c r="G131" s="145" t="s">
        <v>152</v>
      </c>
      <c r="H131" s="146">
        <v>0.48599999999999999</v>
      </c>
      <c r="I131" s="147"/>
      <c r="J131" s="148">
        <f>ROUND(I131*H131,2)</f>
        <v>0</v>
      </c>
      <c r="K131" s="149"/>
      <c r="L131" s="30"/>
      <c r="M131" s="150" t="s">
        <v>1</v>
      </c>
      <c r="N131" s="151" t="s">
        <v>44</v>
      </c>
      <c r="O131" s="55"/>
      <c r="P131" s="152">
        <f>O131*H131</f>
        <v>0</v>
      </c>
      <c r="Q131" s="152">
        <v>2.0699999999999998</v>
      </c>
      <c r="R131" s="152">
        <f>Q131*H131</f>
        <v>1.0060199999999999</v>
      </c>
      <c r="S131" s="152">
        <v>0</v>
      </c>
      <c r="T131" s="153">
        <f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4" t="s">
        <v>153</v>
      </c>
      <c r="AT131" s="154" t="s">
        <v>149</v>
      </c>
      <c r="AU131" s="154" t="s">
        <v>154</v>
      </c>
      <c r="AY131" s="14" t="s">
        <v>147</v>
      </c>
      <c r="BE131" s="155">
        <f>IF(N131="základná",J131,0)</f>
        <v>0</v>
      </c>
      <c r="BF131" s="155">
        <f>IF(N131="znížená",J131,0)</f>
        <v>0</v>
      </c>
      <c r="BG131" s="155">
        <f>IF(N131="zákl. prenesená",J131,0)</f>
        <v>0</v>
      </c>
      <c r="BH131" s="155">
        <f>IF(N131="zníž. prenesená",J131,0)</f>
        <v>0</v>
      </c>
      <c r="BI131" s="155">
        <f>IF(N131="nulová",J131,0)</f>
        <v>0</v>
      </c>
      <c r="BJ131" s="14" t="s">
        <v>154</v>
      </c>
      <c r="BK131" s="155">
        <f>ROUND(I131*H131,2)</f>
        <v>0</v>
      </c>
      <c r="BL131" s="14" t="s">
        <v>153</v>
      </c>
      <c r="BM131" s="154" t="s">
        <v>159</v>
      </c>
    </row>
    <row r="132" spans="1:65" s="2" customFormat="1" ht="24.25" customHeight="1">
      <c r="A132" s="29"/>
      <c r="B132" s="141"/>
      <c r="C132" s="142" t="s">
        <v>160</v>
      </c>
      <c r="D132" s="142" t="s">
        <v>149</v>
      </c>
      <c r="E132" s="143" t="s">
        <v>161</v>
      </c>
      <c r="F132" s="144" t="s">
        <v>162</v>
      </c>
      <c r="G132" s="145" t="s">
        <v>152</v>
      </c>
      <c r="H132" s="146">
        <v>4.3739999999999997</v>
      </c>
      <c r="I132" s="147"/>
      <c r="J132" s="148">
        <f>ROUND(I132*H132,2)</f>
        <v>0</v>
      </c>
      <c r="K132" s="149"/>
      <c r="L132" s="30"/>
      <c r="M132" s="150" t="s">
        <v>1</v>
      </c>
      <c r="N132" s="151" t="s">
        <v>44</v>
      </c>
      <c r="O132" s="55"/>
      <c r="P132" s="152">
        <f>O132*H132</f>
        <v>0</v>
      </c>
      <c r="Q132" s="152">
        <v>2.2151299999999998</v>
      </c>
      <c r="R132" s="152">
        <f>Q132*H132</f>
        <v>9.6889786199999985</v>
      </c>
      <c r="S132" s="152">
        <v>0</v>
      </c>
      <c r="T132" s="153">
        <f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4" t="s">
        <v>153</v>
      </c>
      <c r="AT132" s="154" t="s">
        <v>149</v>
      </c>
      <c r="AU132" s="154" t="s">
        <v>154</v>
      </c>
      <c r="AY132" s="14" t="s">
        <v>147</v>
      </c>
      <c r="BE132" s="155">
        <f>IF(N132="základná",J132,0)</f>
        <v>0</v>
      </c>
      <c r="BF132" s="155">
        <f>IF(N132="znížená",J132,0)</f>
        <v>0</v>
      </c>
      <c r="BG132" s="155">
        <f>IF(N132="zákl. prenesená",J132,0)</f>
        <v>0</v>
      </c>
      <c r="BH132" s="155">
        <f>IF(N132="zníž. prenesená",J132,0)</f>
        <v>0</v>
      </c>
      <c r="BI132" s="155">
        <f>IF(N132="nulová",J132,0)</f>
        <v>0</v>
      </c>
      <c r="BJ132" s="14" t="s">
        <v>154</v>
      </c>
      <c r="BK132" s="155">
        <f>ROUND(I132*H132,2)</f>
        <v>0</v>
      </c>
      <c r="BL132" s="14" t="s">
        <v>153</v>
      </c>
      <c r="BM132" s="154" t="s">
        <v>163</v>
      </c>
    </row>
    <row r="133" spans="1:65" s="2" customFormat="1" ht="14.5" customHeight="1">
      <c r="A133" s="29"/>
      <c r="B133" s="141"/>
      <c r="C133" s="142" t="s">
        <v>153</v>
      </c>
      <c r="D133" s="142" t="s">
        <v>149</v>
      </c>
      <c r="E133" s="143" t="s">
        <v>164</v>
      </c>
      <c r="F133" s="144" t="s">
        <v>165</v>
      </c>
      <c r="G133" s="145" t="s">
        <v>166</v>
      </c>
      <c r="H133" s="146">
        <v>0.26200000000000001</v>
      </c>
      <c r="I133" s="147"/>
      <c r="J133" s="148">
        <f>ROUND(I133*H133,2)</f>
        <v>0</v>
      </c>
      <c r="K133" s="149"/>
      <c r="L133" s="30"/>
      <c r="M133" s="150" t="s">
        <v>1</v>
      </c>
      <c r="N133" s="151" t="s">
        <v>44</v>
      </c>
      <c r="O133" s="55"/>
      <c r="P133" s="152">
        <f>O133*H133</f>
        <v>0</v>
      </c>
      <c r="Q133" s="152">
        <v>1.01895</v>
      </c>
      <c r="R133" s="152">
        <f>Q133*H133</f>
        <v>0.2669649</v>
      </c>
      <c r="S133" s="152">
        <v>0</v>
      </c>
      <c r="T133" s="153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4" t="s">
        <v>153</v>
      </c>
      <c r="AT133" s="154" t="s">
        <v>149</v>
      </c>
      <c r="AU133" s="154" t="s">
        <v>154</v>
      </c>
      <c r="AY133" s="14" t="s">
        <v>147</v>
      </c>
      <c r="BE133" s="155">
        <f>IF(N133="základná",J133,0)</f>
        <v>0</v>
      </c>
      <c r="BF133" s="155">
        <f>IF(N133="znížená",J133,0)</f>
        <v>0</v>
      </c>
      <c r="BG133" s="155">
        <f>IF(N133="zákl. prenesená",J133,0)</f>
        <v>0</v>
      </c>
      <c r="BH133" s="155">
        <f>IF(N133="zníž. prenesená",J133,0)</f>
        <v>0</v>
      </c>
      <c r="BI133" s="155">
        <f>IF(N133="nulová",J133,0)</f>
        <v>0</v>
      </c>
      <c r="BJ133" s="14" t="s">
        <v>154</v>
      </c>
      <c r="BK133" s="155">
        <f>ROUND(I133*H133,2)</f>
        <v>0</v>
      </c>
      <c r="BL133" s="14" t="s">
        <v>153</v>
      </c>
      <c r="BM133" s="154" t="s">
        <v>167</v>
      </c>
    </row>
    <row r="134" spans="1:65" s="2" customFormat="1" ht="37.75" customHeight="1">
      <c r="A134" s="29"/>
      <c r="B134" s="141"/>
      <c r="C134" s="142" t="s">
        <v>168</v>
      </c>
      <c r="D134" s="142" t="s">
        <v>149</v>
      </c>
      <c r="E134" s="143" t="s">
        <v>169</v>
      </c>
      <c r="F134" s="144" t="s">
        <v>170</v>
      </c>
      <c r="G134" s="145" t="s">
        <v>171</v>
      </c>
      <c r="H134" s="146">
        <v>9</v>
      </c>
      <c r="I134" s="147"/>
      <c r="J134" s="148">
        <f>ROUND(I134*H134,2)</f>
        <v>0</v>
      </c>
      <c r="K134" s="149"/>
      <c r="L134" s="30"/>
      <c r="M134" s="150" t="s">
        <v>1</v>
      </c>
      <c r="N134" s="151" t="s">
        <v>44</v>
      </c>
      <c r="O134" s="55"/>
      <c r="P134" s="152">
        <f>O134*H134</f>
        <v>0</v>
      </c>
      <c r="Q134" s="152">
        <v>2.5000000000000001E-4</v>
      </c>
      <c r="R134" s="152">
        <f>Q134*H134</f>
        <v>2.2500000000000003E-3</v>
      </c>
      <c r="S134" s="152">
        <v>0</v>
      </c>
      <c r="T134" s="153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4" t="s">
        <v>153</v>
      </c>
      <c r="AT134" s="154" t="s">
        <v>149</v>
      </c>
      <c r="AU134" s="154" t="s">
        <v>154</v>
      </c>
      <c r="AY134" s="14" t="s">
        <v>147</v>
      </c>
      <c r="BE134" s="155">
        <f>IF(N134="základná",J134,0)</f>
        <v>0</v>
      </c>
      <c r="BF134" s="155">
        <f>IF(N134="znížená",J134,0)</f>
        <v>0</v>
      </c>
      <c r="BG134" s="155">
        <f>IF(N134="zákl. prenesená",J134,0)</f>
        <v>0</v>
      </c>
      <c r="BH134" s="155">
        <f>IF(N134="zníž. prenesená",J134,0)</f>
        <v>0</v>
      </c>
      <c r="BI134" s="155">
        <f>IF(N134="nulová",J134,0)</f>
        <v>0</v>
      </c>
      <c r="BJ134" s="14" t="s">
        <v>154</v>
      </c>
      <c r="BK134" s="155">
        <f>ROUND(I134*H134,2)</f>
        <v>0</v>
      </c>
      <c r="BL134" s="14" t="s">
        <v>153</v>
      </c>
      <c r="BM134" s="154" t="s">
        <v>172</v>
      </c>
    </row>
    <row r="135" spans="1:65" s="2" customFormat="1" ht="24.25" customHeight="1">
      <c r="A135" s="29"/>
      <c r="B135" s="141"/>
      <c r="C135" s="156" t="s">
        <v>173</v>
      </c>
      <c r="D135" s="156" t="s">
        <v>174</v>
      </c>
      <c r="E135" s="157" t="s">
        <v>175</v>
      </c>
      <c r="F135" s="158" t="s">
        <v>176</v>
      </c>
      <c r="G135" s="159" t="s">
        <v>171</v>
      </c>
      <c r="H135" s="160">
        <v>9</v>
      </c>
      <c r="I135" s="161"/>
      <c r="J135" s="162">
        <f>ROUND(I135*H135,2)</f>
        <v>0</v>
      </c>
      <c r="K135" s="163"/>
      <c r="L135" s="164"/>
      <c r="M135" s="165" t="s">
        <v>1</v>
      </c>
      <c r="N135" s="166" t="s">
        <v>44</v>
      </c>
      <c r="O135" s="55"/>
      <c r="P135" s="152">
        <f>O135*H135</f>
        <v>0</v>
      </c>
      <c r="Q135" s="152">
        <v>2.8999999999999998E-3</v>
      </c>
      <c r="R135" s="152">
        <f>Q135*H135</f>
        <v>2.6099999999999998E-2</v>
      </c>
      <c r="S135" s="152">
        <v>0</v>
      </c>
      <c r="T135" s="153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4" t="s">
        <v>177</v>
      </c>
      <c r="AT135" s="154" t="s">
        <v>174</v>
      </c>
      <c r="AU135" s="154" t="s">
        <v>154</v>
      </c>
      <c r="AY135" s="14" t="s">
        <v>147</v>
      </c>
      <c r="BE135" s="155">
        <f>IF(N135="základná",J135,0)</f>
        <v>0</v>
      </c>
      <c r="BF135" s="155">
        <f>IF(N135="znížená",J135,0)</f>
        <v>0</v>
      </c>
      <c r="BG135" s="155">
        <f>IF(N135="zákl. prenesená",J135,0)</f>
        <v>0</v>
      </c>
      <c r="BH135" s="155">
        <f>IF(N135="zníž. prenesená",J135,0)</f>
        <v>0</v>
      </c>
      <c r="BI135" s="155">
        <f>IF(N135="nulová",J135,0)</f>
        <v>0</v>
      </c>
      <c r="BJ135" s="14" t="s">
        <v>154</v>
      </c>
      <c r="BK135" s="155">
        <f>ROUND(I135*H135,2)</f>
        <v>0</v>
      </c>
      <c r="BL135" s="14" t="s">
        <v>153</v>
      </c>
      <c r="BM135" s="154" t="s">
        <v>178</v>
      </c>
    </row>
    <row r="136" spans="1:65" s="12" customFormat="1" ht="22.75" customHeight="1">
      <c r="B136" s="128"/>
      <c r="D136" s="129" t="s">
        <v>77</v>
      </c>
      <c r="E136" s="139" t="s">
        <v>179</v>
      </c>
      <c r="F136" s="139" t="s">
        <v>180</v>
      </c>
      <c r="I136" s="131"/>
      <c r="J136" s="140">
        <f>BK136</f>
        <v>0</v>
      </c>
      <c r="L136" s="128"/>
      <c r="M136" s="133"/>
      <c r="N136" s="134"/>
      <c r="O136" s="134"/>
      <c r="P136" s="135">
        <f>P137</f>
        <v>0</v>
      </c>
      <c r="Q136" s="134"/>
      <c r="R136" s="135">
        <f>R137</f>
        <v>0</v>
      </c>
      <c r="S136" s="134"/>
      <c r="T136" s="136">
        <f>T137</f>
        <v>0</v>
      </c>
      <c r="AR136" s="129" t="s">
        <v>86</v>
      </c>
      <c r="AT136" s="137" t="s">
        <v>77</v>
      </c>
      <c r="AU136" s="137" t="s">
        <v>86</v>
      </c>
      <c r="AY136" s="129" t="s">
        <v>147</v>
      </c>
      <c r="BK136" s="138">
        <f>BK137</f>
        <v>0</v>
      </c>
    </row>
    <row r="137" spans="1:65" s="2" customFormat="1" ht="24.25" customHeight="1">
      <c r="A137" s="29"/>
      <c r="B137" s="141"/>
      <c r="C137" s="142" t="s">
        <v>181</v>
      </c>
      <c r="D137" s="142" t="s">
        <v>149</v>
      </c>
      <c r="E137" s="143" t="s">
        <v>182</v>
      </c>
      <c r="F137" s="144" t="s">
        <v>183</v>
      </c>
      <c r="G137" s="145" t="s">
        <v>166</v>
      </c>
      <c r="H137" s="146">
        <v>10.99</v>
      </c>
      <c r="I137" s="147"/>
      <c r="J137" s="148">
        <f>ROUND(I137*H137,2)</f>
        <v>0</v>
      </c>
      <c r="K137" s="149"/>
      <c r="L137" s="30"/>
      <c r="M137" s="150" t="s">
        <v>1</v>
      </c>
      <c r="N137" s="151" t="s">
        <v>44</v>
      </c>
      <c r="O137" s="55"/>
      <c r="P137" s="152">
        <f>O137*H137</f>
        <v>0</v>
      </c>
      <c r="Q137" s="152">
        <v>0</v>
      </c>
      <c r="R137" s="152">
        <f>Q137*H137</f>
        <v>0</v>
      </c>
      <c r="S137" s="152">
        <v>0</v>
      </c>
      <c r="T137" s="153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4" t="s">
        <v>153</v>
      </c>
      <c r="AT137" s="154" t="s">
        <v>149</v>
      </c>
      <c r="AU137" s="154" t="s">
        <v>154</v>
      </c>
      <c r="AY137" s="14" t="s">
        <v>147</v>
      </c>
      <c r="BE137" s="155">
        <f>IF(N137="základná",J137,0)</f>
        <v>0</v>
      </c>
      <c r="BF137" s="155">
        <f>IF(N137="znížená",J137,0)</f>
        <v>0</v>
      </c>
      <c r="BG137" s="155">
        <f>IF(N137="zákl. prenesená",J137,0)</f>
        <v>0</v>
      </c>
      <c r="BH137" s="155">
        <f>IF(N137="zníž. prenesená",J137,0)</f>
        <v>0</v>
      </c>
      <c r="BI137" s="155">
        <f>IF(N137="nulová",J137,0)</f>
        <v>0</v>
      </c>
      <c r="BJ137" s="14" t="s">
        <v>154</v>
      </c>
      <c r="BK137" s="155">
        <f>ROUND(I137*H137,2)</f>
        <v>0</v>
      </c>
      <c r="BL137" s="14" t="s">
        <v>153</v>
      </c>
      <c r="BM137" s="154" t="s">
        <v>184</v>
      </c>
    </row>
    <row r="138" spans="1:65" s="12" customFormat="1" ht="26" customHeight="1">
      <c r="B138" s="128"/>
      <c r="D138" s="129" t="s">
        <v>77</v>
      </c>
      <c r="E138" s="130" t="s">
        <v>185</v>
      </c>
      <c r="F138" s="130" t="s">
        <v>186</v>
      </c>
      <c r="I138" s="131"/>
      <c r="J138" s="132">
        <f>BK138</f>
        <v>0</v>
      </c>
      <c r="L138" s="128"/>
      <c r="M138" s="133"/>
      <c r="N138" s="134"/>
      <c r="O138" s="134"/>
      <c r="P138" s="135">
        <f>P139+P148+P153+P160+P163</f>
        <v>0</v>
      </c>
      <c r="Q138" s="134"/>
      <c r="R138" s="135">
        <f>R139+R148+R153+R160+R163</f>
        <v>7.6912823500000007</v>
      </c>
      <c r="S138" s="134"/>
      <c r="T138" s="136">
        <f>T139+T148+T153+T160+T163</f>
        <v>0</v>
      </c>
      <c r="AR138" s="129" t="s">
        <v>154</v>
      </c>
      <c r="AT138" s="137" t="s">
        <v>77</v>
      </c>
      <c r="AU138" s="137" t="s">
        <v>78</v>
      </c>
      <c r="AY138" s="129" t="s">
        <v>147</v>
      </c>
      <c r="BK138" s="138">
        <f>BK139+BK148+BK153+BK160+BK163</f>
        <v>0</v>
      </c>
    </row>
    <row r="139" spans="1:65" s="12" customFormat="1" ht="22.75" customHeight="1">
      <c r="B139" s="128"/>
      <c r="D139" s="129" t="s">
        <v>77</v>
      </c>
      <c r="E139" s="139" t="s">
        <v>187</v>
      </c>
      <c r="F139" s="139" t="s">
        <v>188</v>
      </c>
      <c r="I139" s="131"/>
      <c r="J139" s="140">
        <f>BK139</f>
        <v>0</v>
      </c>
      <c r="L139" s="128"/>
      <c r="M139" s="133"/>
      <c r="N139" s="134"/>
      <c r="O139" s="134"/>
      <c r="P139" s="135">
        <f>SUM(P140:P147)</f>
        <v>0</v>
      </c>
      <c r="Q139" s="134"/>
      <c r="R139" s="135">
        <f>SUM(R140:R147)</f>
        <v>3.8065813200000003</v>
      </c>
      <c r="S139" s="134"/>
      <c r="T139" s="136">
        <f>SUM(T140:T147)</f>
        <v>0</v>
      </c>
      <c r="AR139" s="129" t="s">
        <v>154</v>
      </c>
      <c r="AT139" s="137" t="s">
        <v>77</v>
      </c>
      <c r="AU139" s="137" t="s">
        <v>86</v>
      </c>
      <c r="AY139" s="129" t="s">
        <v>147</v>
      </c>
      <c r="BK139" s="138">
        <f>SUM(BK140:BK147)</f>
        <v>0</v>
      </c>
    </row>
    <row r="140" spans="1:65" s="2" customFormat="1" ht="24.25" customHeight="1">
      <c r="A140" s="29"/>
      <c r="B140" s="141"/>
      <c r="C140" s="142" t="s">
        <v>177</v>
      </c>
      <c r="D140" s="142" t="s">
        <v>149</v>
      </c>
      <c r="E140" s="143" t="s">
        <v>189</v>
      </c>
      <c r="F140" s="144" t="s">
        <v>190</v>
      </c>
      <c r="G140" s="145" t="s">
        <v>171</v>
      </c>
      <c r="H140" s="146">
        <v>250</v>
      </c>
      <c r="I140" s="147"/>
      <c r="J140" s="148">
        <f t="shared" ref="J140:J147" si="0">ROUND(I140*H140,2)</f>
        <v>0</v>
      </c>
      <c r="K140" s="149"/>
      <c r="L140" s="30"/>
      <c r="M140" s="150" t="s">
        <v>1</v>
      </c>
      <c r="N140" s="151" t="s">
        <v>44</v>
      </c>
      <c r="O140" s="55"/>
      <c r="P140" s="152">
        <f t="shared" ref="P140:P147" si="1">O140*H140</f>
        <v>0</v>
      </c>
      <c r="Q140" s="152">
        <v>0</v>
      </c>
      <c r="R140" s="152">
        <f t="shared" ref="R140:R147" si="2">Q140*H140</f>
        <v>0</v>
      </c>
      <c r="S140" s="152">
        <v>0</v>
      </c>
      <c r="T140" s="153">
        <f t="shared" ref="T140:T147" si="3"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4" t="s">
        <v>191</v>
      </c>
      <c r="AT140" s="154" t="s">
        <v>149</v>
      </c>
      <c r="AU140" s="154" t="s">
        <v>154</v>
      </c>
      <c r="AY140" s="14" t="s">
        <v>147</v>
      </c>
      <c r="BE140" s="155">
        <f t="shared" ref="BE140:BE147" si="4">IF(N140="základná",J140,0)</f>
        <v>0</v>
      </c>
      <c r="BF140" s="155">
        <f t="shared" ref="BF140:BF147" si="5">IF(N140="znížená",J140,0)</f>
        <v>0</v>
      </c>
      <c r="BG140" s="155">
        <f t="shared" ref="BG140:BG147" si="6">IF(N140="zákl. prenesená",J140,0)</f>
        <v>0</v>
      </c>
      <c r="BH140" s="155">
        <f t="shared" ref="BH140:BH147" si="7">IF(N140="zníž. prenesená",J140,0)</f>
        <v>0</v>
      </c>
      <c r="BI140" s="155">
        <f t="shared" ref="BI140:BI147" si="8">IF(N140="nulová",J140,0)</f>
        <v>0</v>
      </c>
      <c r="BJ140" s="14" t="s">
        <v>154</v>
      </c>
      <c r="BK140" s="155">
        <f t="shared" ref="BK140:BK147" si="9">ROUND(I140*H140,2)</f>
        <v>0</v>
      </c>
      <c r="BL140" s="14" t="s">
        <v>191</v>
      </c>
      <c r="BM140" s="154" t="s">
        <v>192</v>
      </c>
    </row>
    <row r="141" spans="1:65" s="2" customFormat="1" ht="24.25" customHeight="1">
      <c r="A141" s="29"/>
      <c r="B141" s="141"/>
      <c r="C141" s="142" t="s">
        <v>193</v>
      </c>
      <c r="D141" s="142" t="s">
        <v>149</v>
      </c>
      <c r="E141" s="143" t="s">
        <v>194</v>
      </c>
      <c r="F141" s="144" t="s">
        <v>195</v>
      </c>
      <c r="G141" s="145" t="s">
        <v>196</v>
      </c>
      <c r="H141" s="146">
        <v>256.08199999999999</v>
      </c>
      <c r="I141" s="147"/>
      <c r="J141" s="148">
        <f t="shared" si="0"/>
        <v>0</v>
      </c>
      <c r="K141" s="149"/>
      <c r="L141" s="30"/>
      <c r="M141" s="150" t="s">
        <v>1</v>
      </c>
      <c r="N141" s="151" t="s">
        <v>44</v>
      </c>
      <c r="O141" s="55"/>
      <c r="P141" s="152">
        <f t="shared" si="1"/>
        <v>0</v>
      </c>
      <c r="Q141" s="152">
        <v>2.5999999999999998E-4</v>
      </c>
      <c r="R141" s="152">
        <f t="shared" si="2"/>
        <v>6.6581319999999999E-2</v>
      </c>
      <c r="S141" s="152">
        <v>0</v>
      </c>
      <c r="T141" s="153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4" t="s">
        <v>191</v>
      </c>
      <c r="AT141" s="154" t="s">
        <v>149</v>
      </c>
      <c r="AU141" s="154" t="s">
        <v>154</v>
      </c>
      <c r="AY141" s="14" t="s">
        <v>147</v>
      </c>
      <c r="BE141" s="155">
        <f t="shared" si="4"/>
        <v>0</v>
      </c>
      <c r="BF141" s="155">
        <f t="shared" si="5"/>
        <v>0</v>
      </c>
      <c r="BG141" s="155">
        <f t="shared" si="6"/>
        <v>0</v>
      </c>
      <c r="BH141" s="155">
        <f t="shared" si="7"/>
        <v>0</v>
      </c>
      <c r="BI141" s="155">
        <f t="shared" si="8"/>
        <v>0</v>
      </c>
      <c r="BJ141" s="14" t="s">
        <v>154</v>
      </c>
      <c r="BK141" s="155">
        <f t="shared" si="9"/>
        <v>0</v>
      </c>
      <c r="BL141" s="14" t="s">
        <v>191</v>
      </c>
      <c r="BM141" s="154" t="s">
        <v>197</v>
      </c>
    </row>
    <row r="142" spans="1:65" s="2" customFormat="1" ht="24.25" customHeight="1">
      <c r="A142" s="29"/>
      <c r="B142" s="141"/>
      <c r="C142" s="156" t="s">
        <v>198</v>
      </c>
      <c r="D142" s="156" t="s">
        <v>174</v>
      </c>
      <c r="E142" s="157" t="s">
        <v>199</v>
      </c>
      <c r="F142" s="158" t="s">
        <v>200</v>
      </c>
      <c r="G142" s="159" t="s">
        <v>152</v>
      </c>
      <c r="H142" s="160">
        <v>5.6269999999999998</v>
      </c>
      <c r="I142" s="161"/>
      <c r="J142" s="162">
        <f t="shared" si="0"/>
        <v>0</v>
      </c>
      <c r="K142" s="163"/>
      <c r="L142" s="164"/>
      <c r="M142" s="165" t="s">
        <v>1</v>
      </c>
      <c r="N142" s="166" t="s">
        <v>44</v>
      </c>
      <c r="O142" s="55"/>
      <c r="P142" s="152">
        <f t="shared" si="1"/>
        <v>0</v>
      </c>
      <c r="Q142" s="152">
        <v>0.55000000000000004</v>
      </c>
      <c r="R142" s="152">
        <f t="shared" si="2"/>
        <v>3.0948500000000001</v>
      </c>
      <c r="S142" s="152">
        <v>0</v>
      </c>
      <c r="T142" s="153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4" t="s">
        <v>201</v>
      </c>
      <c r="AT142" s="154" t="s">
        <v>174</v>
      </c>
      <c r="AU142" s="154" t="s">
        <v>154</v>
      </c>
      <c r="AY142" s="14" t="s">
        <v>147</v>
      </c>
      <c r="BE142" s="155">
        <f t="shared" si="4"/>
        <v>0</v>
      </c>
      <c r="BF142" s="155">
        <f t="shared" si="5"/>
        <v>0</v>
      </c>
      <c r="BG142" s="155">
        <f t="shared" si="6"/>
        <v>0</v>
      </c>
      <c r="BH142" s="155">
        <f t="shared" si="7"/>
        <v>0</v>
      </c>
      <c r="BI142" s="155">
        <f t="shared" si="8"/>
        <v>0</v>
      </c>
      <c r="BJ142" s="14" t="s">
        <v>154</v>
      </c>
      <c r="BK142" s="155">
        <f t="shared" si="9"/>
        <v>0</v>
      </c>
      <c r="BL142" s="14" t="s">
        <v>191</v>
      </c>
      <c r="BM142" s="154" t="s">
        <v>202</v>
      </c>
    </row>
    <row r="143" spans="1:65" s="2" customFormat="1" ht="24.25" customHeight="1">
      <c r="A143" s="29"/>
      <c r="B143" s="141"/>
      <c r="C143" s="142" t="s">
        <v>203</v>
      </c>
      <c r="D143" s="142" t="s">
        <v>149</v>
      </c>
      <c r="E143" s="143" t="s">
        <v>204</v>
      </c>
      <c r="F143" s="144" t="s">
        <v>205</v>
      </c>
      <c r="G143" s="145" t="s">
        <v>196</v>
      </c>
      <c r="H143" s="146">
        <v>117.18</v>
      </c>
      <c r="I143" s="147"/>
      <c r="J143" s="148">
        <f t="shared" si="0"/>
        <v>0</v>
      </c>
      <c r="K143" s="149"/>
      <c r="L143" s="30"/>
      <c r="M143" s="150" t="s">
        <v>1</v>
      </c>
      <c r="N143" s="151" t="s">
        <v>44</v>
      </c>
      <c r="O143" s="55"/>
      <c r="P143" s="152">
        <f t="shared" si="1"/>
        <v>0</v>
      </c>
      <c r="Q143" s="152">
        <v>0</v>
      </c>
      <c r="R143" s="152">
        <f t="shared" si="2"/>
        <v>0</v>
      </c>
      <c r="S143" s="152">
        <v>0</v>
      </c>
      <c r="T143" s="153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4" t="s">
        <v>191</v>
      </c>
      <c r="AT143" s="154" t="s">
        <v>149</v>
      </c>
      <c r="AU143" s="154" t="s">
        <v>154</v>
      </c>
      <c r="AY143" s="14" t="s">
        <v>147</v>
      </c>
      <c r="BE143" s="155">
        <f t="shared" si="4"/>
        <v>0</v>
      </c>
      <c r="BF143" s="155">
        <f t="shared" si="5"/>
        <v>0</v>
      </c>
      <c r="BG143" s="155">
        <f t="shared" si="6"/>
        <v>0</v>
      </c>
      <c r="BH143" s="155">
        <f t="shared" si="7"/>
        <v>0</v>
      </c>
      <c r="BI143" s="155">
        <f t="shared" si="8"/>
        <v>0</v>
      </c>
      <c r="BJ143" s="14" t="s">
        <v>154</v>
      </c>
      <c r="BK143" s="155">
        <f t="shared" si="9"/>
        <v>0</v>
      </c>
      <c r="BL143" s="14" t="s">
        <v>191</v>
      </c>
      <c r="BM143" s="154" t="s">
        <v>206</v>
      </c>
    </row>
    <row r="144" spans="1:65" s="2" customFormat="1" ht="24.25" customHeight="1">
      <c r="A144" s="29"/>
      <c r="B144" s="141"/>
      <c r="C144" s="156" t="s">
        <v>207</v>
      </c>
      <c r="D144" s="156" t="s">
        <v>174</v>
      </c>
      <c r="E144" s="157" t="s">
        <v>208</v>
      </c>
      <c r="F144" s="158" t="s">
        <v>209</v>
      </c>
      <c r="G144" s="159" t="s">
        <v>152</v>
      </c>
      <c r="H144" s="160">
        <v>0.59099999999999997</v>
      </c>
      <c r="I144" s="161"/>
      <c r="J144" s="162">
        <f t="shared" si="0"/>
        <v>0</v>
      </c>
      <c r="K144" s="163"/>
      <c r="L144" s="164"/>
      <c r="M144" s="165" t="s">
        <v>1</v>
      </c>
      <c r="N144" s="166" t="s">
        <v>44</v>
      </c>
      <c r="O144" s="55"/>
      <c r="P144" s="152">
        <f t="shared" si="1"/>
        <v>0</v>
      </c>
      <c r="Q144" s="152">
        <v>0.55000000000000004</v>
      </c>
      <c r="R144" s="152">
        <f t="shared" si="2"/>
        <v>0.32505000000000001</v>
      </c>
      <c r="S144" s="152">
        <v>0</v>
      </c>
      <c r="T144" s="153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4" t="s">
        <v>201</v>
      </c>
      <c r="AT144" s="154" t="s">
        <v>174</v>
      </c>
      <c r="AU144" s="154" t="s">
        <v>154</v>
      </c>
      <c r="AY144" s="14" t="s">
        <v>147</v>
      </c>
      <c r="BE144" s="155">
        <f t="shared" si="4"/>
        <v>0</v>
      </c>
      <c r="BF144" s="155">
        <f t="shared" si="5"/>
        <v>0</v>
      </c>
      <c r="BG144" s="155">
        <f t="shared" si="6"/>
        <v>0</v>
      </c>
      <c r="BH144" s="155">
        <f t="shared" si="7"/>
        <v>0</v>
      </c>
      <c r="BI144" s="155">
        <f t="shared" si="8"/>
        <v>0</v>
      </c>
      <c r="BJ144" s="14" t="s">
        <v>154</v>
      </c>
      <c r="BK144" s="155">
        <f t="shared" si="9"/>
        <v>0</v>
      </c>
      <c r="BL144" s="14" t="s">
        <v>191</v>
      </c>
      <c r="BM144" s="154" t="s">
        <v>210</v>
      </c>
    </row>
    <row r="145" spans="1:65" s="2" customFormat="1" ht="14.5" customHeight="1">
      <c r="A145" s="29"/>
      <c r="B145" s="141"/>
      <c r="C145" s="142" t="s">
        <v>211</v>
      </c>
      <c r="D145" s="142" t="s">
        <v>149</v>
      </c>
      <c r="E145" s="143" t="s">
        <v>212</v>
      </c>
      <c r="F145" s="144" t="s">
        <v>213</v>
      </c>
      <c r="G145" s="145" t="s">
        <v>196</v>
      </c>
      <c r="H145" s="146">
        <v>115.5</v>
      </c>
      <c r="I145" s="147"/>
      <c r="J145" s="148">
        <f t="shared" si="0"/>
        <v>0</v>
      </c>
      <c r="K145" s="149"/>
      <c r="L145" s="30"/>
      <c r="M145" s="150" t="s">
        <v>1</v>
      </c>
      <c r="N145" s="151" t="s">
        <v>44</v>
      </c>
      <c r="O145" s="55"/>
      <c r="P145" s="152">
        <f t="shared" si="1"/>
        <v>0</v>
      </c>
      <c r="Q145" s="152">
        <v>0</v>
      </c>
      <c r="R145" s="152">
        <f t="shared" si="2"/>
        <v>0</v>
      </c>
      <c r="S145" s="152">
        <v>0</v>
      </c>
      <c r="T145" s="153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4" t="s">
        <v>191</v>
      </c>
      <c r="AT145" s="154" t="s">
        <v>149</v>
      </c>
      <c r="AU145" s="154" t="s">
        <v>154</v>
      </c>
      <c r="AY145" s="14" t="s">
        <v>147</v>
      </c>
      <c r="BE145" s="155">
        <f t="shared" si="4"/>
        <v>0</v>
      </c>
      <c r="BF145" s="155">
        <f t="shared" si="5"/>
        <v>0</v>
      </c>
      <c r="BG145" s="155">
        <f t="shared" si="6"/>
        <v>0</v>
      </c>
      <c r="BH145" s="155">
        <f t="shared" si="7"/>
        <v>0</v>
      </c>
      <c r="BI145" s="155">
        <f t="shared" si="8"/>
        <v>0</v>
      </c>
      <c r="BJ145" s="14" t="s">
        <v>154</v>
      </c>
      <c r="BK145" s="155">
        <f t="shared" si="9"/>
        <v>0</v>
      </c>
      <c r="BL145" s="14" t="s">
        <v>191</v>
      </c>
      <c r="BM145" s="154" t="s">
        <v>214</v>
      </c>
    </row>
    <row r="146" spans="1:65" s="2" customFormat="1" ht="24.25" customHeight="1">
      <c r="A146" s="29"/>
      <c r="B146" s="141"/>
      <c r="C146" s="156" t="s">
        <v>215</v>
      </c>
      <c r="D146" s="156" t="s">
        <v>174</v>
      </c>
      <c r="E146" s="157" t="s">
        <v>208</v>
      </c>
      <c r="F146" s="158" t="s">
        <v>209</v>
      </c>
      <c r="G146" s="159" t="s">
        <v>152</v>
      </c>
      <c r="H146" s="160">
        <v>0.58199999999999996</v>
      </c>
      <c r="I146" s="161"/>
      <c r="J146" s="162">
        <f t="shared" si="0"/>
        <v>0</v>
      </c>
      <c r="K146" s="163"/>
      <c r="L146" s="164"/>
      <c r="M146" s="165" t="s">
        <v>1</v>
      </c>
      <c r="N146" s="166" t="s">
        <v>44</v>
      </c>
      <c r="O146" s="55"/>
      <c r="P146" s="152">
        <f t="shared" si="1"/>
        <v>0</v>
      </c>
      <c r="Q146" s="152">
        <v>0.55000000000000004</v>
      </c>
      <c r="R146" s="152">
        <f t="shared" si="2"/>
        <v>0.3201</v>
      </c>
      <c r="S146" s="152">
        <v>0</v>
      </c>
      <c r="T146" s="153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4" t="s">
        <v>201</v>
      </c>
      <c r="AT146" s="154" t="s">
        <v>174</v>
      </c>
      <c r="AU146" s="154" t="s">
        <v>154</v>
      </c>
      <c r="AY146" s="14" t="s">
        <v>147</v>
      </c>
      <c r="BE146" s="155">
        <f t="shared" si="4"/>
        <v>0</v>
      </c>
      <c r="BF146" s="155">
        <f t="shared" si="5"/>
        <v>0</v>
      </c>
      <c r="BG146" s="155">
        <f t="shared" si="6"/>
        <v>0</v>
      </c>
      <c r="BH146" s="155">
        <f t="shared" si="7"/>
        <v>0</v>
      </c>
      <c r="BI146" s="155">
        <f t="shared" si="8"/>
        <v>0</v>
      </c>
      <c r="BJ146" s="14" t="s">
        <v>154</v>
      </c>
      <c r="BK146" s="155">
        <f t="shared" si="9"/>
        <v>0</v>
      </c>
      <c r="BL146" s="14" t="s">
        <v>191</v>
      </c>
      <c r="BM146" s="154" t="s">
        <v>216</v>
      </c>
    </row>
    <row r="147" spans="1:65" s="2" customFormat="1" ht="24.25" customHeight="1">
      <c r="A147" s="29"/>
      <c r="B147" s="141"/>
      <c r="C147" s="142" t="s">
        <v>217</v>
      </c>
      <c r="D147" s="142" t="s">
        <v>149</v>
      </c>
      <c r="E147" s="143" t="s">
        <v>218</v>
      </c>
      <c r="F147" s="144" t="s">
        <v>219</v>
      </c>
      <c r="G147" s="145" t="s">
        <v>220</v>
      </c>
      <c r="H147" s="146"/>
      <c r="I147" s="147"/>
      <c r="J147" s="148">
        <f t="shared" si="0"/>
        <v>0</v>
      </c>
      <c r="K147" s="149"/>
      <c r="L147" s="30"/>
      <c r="M147" s="150" t="s">
        <v>1</v>
      </c>
      <c r="N147" s="151" t="s">
        <v>44</v>
      </c>
      <c r="O147" s="55"/>
      <c r="P147" s="152">
        <f t="shared" si="1"/>
        <v>0</v>
      </c>
      <c r="Q147" s="152">
        <v>0</v>
      </c>
      <c r="R147" s="152">
        <f t="shared" si="2"/>
        <v>0</v>
      </c>
      <c r="S147" s="152">
        <v>0</v>
      </c>
      <c r="T147" s="153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4" t="s">
        <v>191</v>
      </c>
      <c r="AT147" s="154" t="s">
        <v>149</v>
      </c>
      <c r="AU147" s="154" t="s">
        <v>154</v>
      </c>
      <c r="AY147" s="14" t="s">
        <v>147</v>
      </c>
      <c r="BE147" s="155">
        <f t="shared" si="4"/>
        <v>0</v>
      </c>
      <c r="BF147" s="155">
        <f t="shared" si="5"/>
        <v>0</v>
      </c>
      <c r="BG147" s="155">
        <f t="shared" si="6"/>
        <v>0</v>
      </c>
      <c r="BH147" s="155">
        <f t="shared" si="7"/>
        <v>0</v>
      </c>
      <c r="BI147" s="155">
        <f t="shared" si="8"/>
        <v>0</v>
      </c>
      <c r="BJ147" s="14" t="s">
        <v>154</v>
      </c>
      <c r="BK147" s="155">
        <f t="shared" si="9"/>
        <v>0</v>
      </c>
      <c r="BL147" s="14" t="s">
        <v>191</v>
      </c>
      <c r="BM147" s="154" t="s">
        <v>221</v>
      </c>
    </row>
    <row r="148" spans="1:65" s="12" customFormat="1" ht="22.75" customHeight="1">
      <c r="B148" s="128"/>
      <c r="D148" s="129" t="s">
        <v>77</v>
      </c>
      <c r="E148" s="139" t="s">
        <v>222</v>
      </c>
      <c r="F148" s="139" t="s">
        <v>223</v>
      </c>
      <c r="I148" s="131"/>
      <c r="J148" s="140">
        <f>BK148</f>
        <v>0</v>
      </c>
      <c r="L148" s="128"/>
      <c r="M148" s="133"/>
      <c r="N148" s="134"/>
      <c r="O148" s="134"/>
      <c r="P148" s="135">
        <f>SUM(P149:P152)</f>
        <v>0</v>
      </c>
      <c r="Q148" s="134"/>
      <c r="R148" s="135">
        <f>SUM(R149:R152)</f>
        <v>6.3838199999999998E-2</v>
      </c>
      <c r="S148" s="134"/>
      <c r="T148" s="136">
        <f>SUM(T149:T152)</f>
        <v>0</v>
      </c>
      <c r="AR148" s="129" t="s">
        <v>154</v>
      </c>
      <c r="AT148" s="137" t="s">
        <v>77</v>
      </c>
      <c r="AU148" s="137" t="s">
        <v>86</v>
      </c>
      <c r="AY148" s="129" t="s">
        <v>147</v>
      </c>
      <c r="BK148" s="138">
        <f>SUM(BK149:BK152)</f>
        <v>0</v>
      </c>
    </row>
    <row r="149" spans="1:65" s="2" customFormat="1" ht="24.25" customHeight="1">
      <c r="A149" s="29"/>
      <c r="B149" s="141"/>
      <c r="C149" s="142" t="s">
        <v>191</v>
      </c>
      <c r="D149" s="142" t="s">
        <v>149</v>
      </c>
      <c r="E149" s="143" t="s">
        <v>224</v>
      </c>
      <c r="F149" s="144" t="s">
        <v>225</v>
      </c>
      <c r="G149" s="145" t="s">
        <v>196</v>
      </c>
      <c r="H149" s="146">
        <v>16.739999999999998</v>
      </c>
      <c r="I149" s="147"/>
      <c r="J149" s="148">
        <f>ROUND(I149*H149,2)</f>
        <v>0</v>
      </c>
      <c r="K149" s="149"/>
      <c r="L149" s="30"/>
      <c r="M149" s="150" t="s">
        <v>1</v>
      </c>
      <c r="N149" s="151" t="s">
        <v>44</v>
      </c>
      <c r="O149" s="55"/>
      <c r="P149" s="152">
        <f>O149*H149</f>
        <v>0</v>
      </c>
      <c r="Q149" s="152">
        <v>2.0699999999999998E-3</v>
      </c>
      <c r="R149" s="152">
        <f>Q149*H149</f>
        <v>3.4651799999999996E-2</v>
      </c>
      <c r="S149" s="152">
        <v>0</v>
      </c>
      <c r="T149" s="153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4" t="s">
        <v>191</v>
      </c>
      <c r="AT149" s="154" t="s">
        <v>149</v>
      </c>
      <c r="AU149" s="154" t="s">
        <v>154</v>
      </c>
      <c r="AY149" s="14" t="s">
        <v>147</v>
      </c>
      <c r="BE149" s="155">
        <f>IF(N149="základná",J149,0)</f>
        <v>0</v>
      </c>
      <c r="BF149" s="155">
        <f>IF(N149="znížená",J149,0)</f>
        <v>0</v>
      </c>
      <c r="BG149" s="155">
        <f>IF(N149="zákl. prenesená",J149,0)</f>
        <v>0</v>
      </c>
      <c r="BH149" s="155">
        <f>IF(N149="zníž. prenesená",J149,0)</f>
        <v>0</v>
      </c>
      <c r="BI149" s="155">
        <f>IF(N149="nulová",J149,0)</f>
        <v>0</v>
      </c>
      <c r="BJ149" s="14" t="s">
        <v>154</v>
      </c>
      <c r="BK149" s="155">
        <f>ROUND(I149*H149,2)</f>
        <v>0</v>
      </c>
      <c r="BL149" s="14" t="s">
        <v>191</v>
      </c>
      <c r="BM149" s="154" t="s">
        <v>226</v>
      </c>
    </row>
    <row r="150" spans="1:65" s="2" customFormat="1" ht="24.25" customHeight="1">
      <c r="A150" s="29"/>
      <c r="B150" s="141"/>
      <c r="C150" s="142" t="s">
        <v>227</v>
      </c>
      <c r="D150" s="142" t="s">
        <v>149</v>
      </c>
      <c r="E150" s="143" t="s">
        <v>228</v>
      </c>
      <c r="F150" s="144" t="s">
        <v>229</v>
      </c>
      <c r="G150" s="145" t="s">
        <v>171</v>
      </c>
      <c r="H150" s="146">
        <v>4</v>
      </c>
      <c r="I150" s="147"/>
      <c r="J150" s="148">
        <f>ROUND(I150*H150,2)</f>
        <v>0</v>
      </c>
      <c r="K150" s="149"/>
      <c r="L150" s="30"/>
      <c r="M150" s="150" t="s">
        <v>1</v>
      </c>
      <c r="N150" s="151" t="s">
        <v>44</v>
      </c>
      <c r="O150" s="55"/>
      <c r="P150" s="152">
        <f>O150*H150</f>
        <v>0</v>
      </c>
      <c r="Q150" s="152">
        <v>1.58E-3</v>
      </c>
      <c r="R150" s="152">
        <f>Q150*H150</f>
        <v>6.3200000000000001E-3</v>
      </c>
      <c r="S150" s="152">
        <v>0</v>
      </c>
      <c r="T150" s="153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4" t="s">
        <v>191</v>
      </c>
      <c r="AT150" s="154" t="s">
        <v>149</v>
      </c>
      <c r="AU150" s="154" t="s">
        <v>154</v>
      </c>
      <c r="AY150" s="14" t="s">
        <v>147</v>
      </c>
      <c r="BE150" s="155">
        <f>IF(N150="základná",J150,0)</f>
        <v>0</v>
      </c>
      <c r="BF150" s="155">
        <f>IF(N150="znížená",J150,0)</f>
        <v>0</v>
      </c>
      <c r="BG150" s="155">
        <f>IF(N150="zákl. prenesená",J150,0)</f>
        <v>0</v>
      </c>
      <c r="BH150" s="155">
        <f>IF(N150="zníž. prenesená",J150,0)</f>
        <v>0</v>
      </c>
      <c r="BI150" s="155">
        <f>IF(N150="nulová",J150,0)</f>
        <v>0</v>
      </c>
      <c r="BJ150" s="14" t="s">
        <v>154</v>
      </c>
      <c r="BK150" s="155">
        <f>ROUND(I150*H150,2)</f>
        <v>0</v>
      </c>
      <c r="BL150" s="14" t="s">
        <v>191</v>
      </c>
      <c r="BM150" s="154" t="s">
        <v>230</v>
      </c>
    </row>
    <row r="151" spans="1:65" s="2" customFormat="1" ht="24.25" customHeight="1">
      <c r="A151" s="29"/>
      <c r="B151" s="141"/>
      <c r="C151" s="142" t="s">
        <v>231</v>
      </c>
      <c r="D151" s="142" t="s">
        <v>149</v>
      </c>
      <c r="E151" s="143" t="s">
        <v>232</v>
      </c>
      <c r="F151" s="144" t="s">
        <v>233</v>
      </c>
      <c r="G151" s="145" t="s">
        <v>196</v>
      </c>
      <c r="H151" s="146">
        <v>11.32</v>
      </c>
      <c r="I151" s="147"/>
      <c r="J151" s="148">
        <f>ROUND(I151*H151,2)</f>
        <v>0</v>
      </c>
      <c r="K151" s="149"/>
      <c r="L151" s="30"/>
      <c r="M151" s="150" t="s">
        <v>1</v>
      </c>
      <c r="N151" s="151" t="s">
        <v>44</v>
      </c>
      <c r="O151" s="55"/>
      <c r="P151" s="152">
        <f>O151*H151</f>
        <v>0</v>
      </c>
      <c r="Q151" s="152">
        <v>2.0200000000000001E-3</v>
      </c>
      <c r="R151" s="152">
        <f>Q151*H151</f>
        <v>2.2866400000000002E-2</v>
      </c>
      <c r="S151" s="152">
        <v>0</v>
      </c>
      <c r="T151" s="153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4" t="s">
        <v>191</v>
      </c>
      <c r="AT151" s="154" t="s">
        <v>149</v>
      </c>
      <c r="AU151" s="154" t="s">
        <v>154</v>
      </c>
      <c r="AY151" s="14" t="s">
        <v>147</v>
      </c>
      <c r="BE151" s="155">
        <f>IF(N151="základná",J151,0)</f>
        <v>0</v>
      </c>
      <c r="BF151" s="155">
        <f>IF(N151="znížená",J151,0)</f>
        <v>0</v>
      </c>
      <c r="BG151" s="155">
        <f>IF(N151="zákl. prenesená",J151,0)</f>
        <v>0</v>
      </c>
      <c r="BH151" s="155">
        <f>IF(N151="zníž. prenesená",J151,0)</f>
        <v>0</v>
      </c>
      <c r="BI151" s="155">
        <f>IF(N151="nulová",J151,0)</f>
        <v>0</v>
      </c>
      <c r="BJ151" s="14" t="s">
        <v>154</v>
      </c>
      <c r="BK151" s="155">
        <f>ROUND(I151*H151,2)</f>
        <v>0</v>
      </c>
      <c r="BL151" s="14" t="s">
        <v>191</v>
      </c>
      <c r="BM151" s="154" t="s">
        <v>234</v>
      </c>
    </row>
    <row r="152" spans="1:65" s="2" customFormat="1" ht="24.25" customHeight="1">
      <c r="A152" s="29"/>
      <c r="B152" s="141"/>
      <c r="C152" s="142" t="s">
        <v>235</v>
      </c>
      <c r="D152" s="142" t="s">
        <v>149</v>
      </c>
      <c r="E152" s="143" t="s">
        <v>236</v>
      </c>
      <c r="F152" s="144" t="s">
        <v>237</v>
      </c>
      <c r="G152" s="145" t="s">
        <v>220</v>
      </c>
      <c r="H152" s="146"/>
      <c r="I152" s="147"/>
      <c r="J152" s="148">
        <f>ROUND(I152*H152,2)</f>
        <v>0</v>
      </c>
      <c r="K152" s="149"/>
      <c r="L152" s="30"/>
      <c r="M152" s="150" t="s">
        <v>1</v>
      </c>
      <c r="N152" s="151" t="s">
        <v>44</v>
      </c>
      <c r="O152" s="55"/>
      <c r="P152" s="152">
        <f>O152*H152</f>
        <v>0</v>
      </c>
      <c r="Q152" s="152">
        <v>0</v>
      </c>
      <c r="R152" s="152">
        <f>Q152*H152</f>
        <v>0</v>
      </c>
      <c r="S152" s="152">
        <v>0</v>
      </c>
      <c r="T152" s="153">
        <f>S152*H152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4" t="s">
        <v>191</v>
      </c>
      <c r="AT152" s="154" t="s">
        <v>149</v>
      </c>
      <c r="AU152" s="154" t="s">
        <v>154</v>
      </c>
      <c r="AY152" s="14" t="s">
        <v>147</v>
      </c>
      <c r="BE152" s="155">
        <f>IF(N152="základná",J152,0)</f>
        <v>0</v>
      </c>
      <c r="BF152" s="155">
        <f>IF(N152="znížená",J152,0)</f>
        <v>0</v>
      </c>
      <c r="BG152" s="155">
        <f>IF(N152="zákl. prenesená",J152,0)</f>
        <v>0</v>
      </c>
      <c r="BH152" s="155">
        <f>IF(N152="zníž. prenesená",J152,0)</f>
        <v>0</v>
      </c>
      <c r="BI152" s="155">
        <f>IF(N152="nulová",J152,0)</f>
        <v>0</v>
      </c>
      <c r="BJ152" s="14" t="s">
        <v>154</v>
      </c>
      <c r="BK152" s="155">
        <f>ROUND(I152*H152,2)</f>
        <v>0</v>
      </c>
      <c r="BL152" s="14" t="s">
        <v>191</v>
      </c>
      <c r="BM152" s="154" t="s">
        <v>238</v>
      </c>
    </row>
    <row r="153" spans="1:65" s="12" customFormat="1" ht="22.75" customHeight="1">
      <c r="B153" s="128"/>
      <c r="D153" s="129" t="s">
        <v>77</v>
      </c>
      <c r="E153" s="139" t="s">
        <v>239</v>
      </c>
      <c r="F153" s="139" t="s">
        <v>240</v>
      </c>
      <c r="I153" s="131"/>
      <c r="J153" s="140">
        <f>BK153</f>
        <v>0</v>
      </c>
      <c r="L153" s="128"/>
      <c r="M153" s="133"/>
      <c r="N153" s="134"/>
      <c r="O153" s="134"/>
      <c r="P153" s="135">
        <f>SUM(P154:P159)</f>
        <v>0</v>
      </c>
      <c r="Q153" s="134"/>
      <c r="R153" s="135">
        <f>SUM(R154:R159)</f>
        <v>3.7376718099999997</v>
      </c>
      <c r="S153" s="134"/>
      <c r="T153" s="136">
        <f>SUM(T154:T159)</f>
        <v>0</v>
      </c>
      <c r="AR153" s="129" t="s">
        <v>154</v>
      </c>
      <c r="AT153" s="137" t="s">
        <v>77</v>
      </c>
      <c r="AU153" s="137" t="s">
        <v>86</v>
      </c>
      <c r="AY153" s="129" t="s">
        <v>147</v>
      </c>
      <c r="BK153" s="138">
        <f>SUM(BK154:BK159)</f>
        <v>0</v>
      </c>
    </row>
    <row r="154" spans="1:65" s="2" customFormat="1" ht="24.25" customHeight="1">
      <c r="A154" s="29"/>
      <c r="B154" s="141"/>
      <c r="C154" s="142" t="s">
        <v>241</v>
      </c>
      <c r="D154" s="142" t="s">
        <v>149</v>
      </c>
      <c r="E154" s="143" t="s">
        <v>242</v>
      </c>
      <c r="F154" s="144" t="s">
        <v>243</v>
      </c>
      <c r="G154" s="145" t="s">
        <v>244</v>
      </c>
      <c r="H154" s="146">
        <v>76.543000000000006</v>
      </c>
      <c r="I154" s="147"/>
      <c r="J154" s="148">
        <f t="shared" ref="J154:J159" si="10">ROUND(I154*H154,2)</f>
        <v>0</v>
      </c>
      <c r="K154" s="149"/>
      <c r="L154" s="30"/>
      <c r="M154" s="150" t="s">
        <v>1</v>
      </c>
      <c r="N154" s="151" t="s">
        <v>44</v>
      </c>
      <c r="O154" s="55"/>
      <c r="P154" s="152">
        <f t="shared" ref="P154:P159" si="11">O154*H154</f>
        <v>0</v>
      </c>
      <c r="Q154" s="152">
        <v>4.2959999999999998E-2</v>
      </c>
      <c r="R154" s="152">
        <f t="shared" ref="R154:R159" si="12">Q154*H154</f>
        <v>3.28828728</v>
      </c>
      <c r="S154" s="152">
        <v>0</v>
      </c>
      <c r="T154" s="153">
        <f t="shared" ref="T154:T159" si="13"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54" t="s">
        <v>191</v>
      </c>
      <c r="AT154" s="154" t="s">
        <v>149</v>
      </c>
      <c r="AU154" s="154" t="s">
        <v>154</v>
      </c>
      <c r="AY154" s="14" t="s">
        <v>147</v>
      </c>
      <c r="BE154" s="155">
        <f t="shared" ref="BE154:BE159" si="14">IF(N154="základná",J154,0)</f>
        <v>0</v>
      </c>
      <c r="BF154" s="155">
        <f t="shared" ref="BF154:BF159" si="15">IF(N154="znížená",J154,0)</f>
        <v>0</v>
      </c>
      <c r="BG154" s="155">
        <f t="shared" ref="BG154:BG159" si="16">IF(N154="zákl. prenesená",J154,0)</f>
        <v>0</v>
      </c>
      <c r="BH154" s="155">
        <f t="shared" ref="BH154:BH159" si="17">IF(N154="zníž. prenesená",J154,0)</f>
        <v>0</v>
      </c>
      <c r="BI154" s="155">
        <f t="shared" ref="BI154:BI159" si="18">IF(N154="nulová",J154,0)</f>
        <v>0</v>
      </c>
      <c r="BJ154" s="14" t="s">
        <v>154</v>
      </c>
      <c r="BK154" s="155">
        <f t="shared" ref="BK154:BK159" si="19">ROUND(I154*H154,2)</f>
        <v>0</v>
      </c>
      <c r="BL154" s="14" t="s">
        <v>191</v>
      </c>
      <c r="BM154" s="154" t="s">
        <v>245</v>
      </c>
    </row>
    <row r="155" spans="1:65" s="2" customFormat="1" ht="24.25" customHeight="1">
      <c r="A155" s="29"/>
      <c r="B155" s="141"/>
      <c r="C155" s="142" t="s">
        <v>246</v>
      </c>
      <c r="D155" s="142" t="s">
        <v>149</v>
      </c>
      <c r="E155" s="143" t="s">
        <v>247</v>
      </c>
      <c r="F155" s="144" t="s">
        <v>248</v>
      </c>
      <c r="G155" s="145" t="s">
        <v>196</v>
      </c>
      <c r="H155" s="146">
        <v>6.22</v>
      </c>
      <c r="I155" s="147"/>
      <c r="J155" s="148">
        <f t="shared" si="10"/>
        <v>0</v>
      </c>
      <c r="K155" s="149"/>
      <c r="L155" s="30"/>
      <c r="M155" s="150" t="s">
        <v>1</v>
      </c>
      <c r="N155" s="151" t="s">
        <v>44</v>
      </c>
      <c r="O155" s="55"/>
      <c r="P155" s="152">
        <f t="shared" si="11"/>
        <v>0</v>
      </c>
      <c r="Q155" s="152">
        <v>8.3800000000000003E-3</v>
      </c>
      <c r="R155" s="152">
        <f t="shared" si="12"/>
        <v>5.2123599999999999E-2</v>
      </c>
      <c r="S155" s="152">
        <v>0</v>
      </c>
      <c r="T155" s="153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4" t="s">
        <v>191</v>
      </c>
      <c r="AT155" s="154" t="s">
        <v>149</v>
      </c>
      <c r="AU155" s="154" t="s">
        <v>154</v>
      </c>
      <c r="AY155" s="14" t="s">
        <v>147</v>
      </c>
      <c r="BE155" s="155">
        <f t="shared" si="14"/>
        <v>0</v>
      </c>
      <c r="BF155" s="155">
        <f t="shared" si="15"/>
        <v>0</v>
      </c>
      <c r="BG155" s="155">
        <f t="shared" si="16"/>
        <v>0</v>
      </c>
      <c r="BH155" s="155">
        <f t="shared" si="17"/>
        <v>0</v>
      </c>
      <c r="BI155" s="155">
        <f t="shared" si="18"/>
        <v>0</v>
      </c>
      <c r="BJ155" s="14" t="s">
        <v>154</v>
      </c>
      <c r="BK155" s="155">
        <f t="shared" si="19"/>
        <v>0</v>
      </c>
      <c r="BL155" s="14" t="s">
        <v>191</v>
      </c>
      <c r="BM155" s="154" t="s">
        <v>249</v>
      </c>
    </row>
    <row r="156" spans="1:65" s="2" customFormat="1" ht="14.5" customHeight="1">
      <c r="A156" s="29"/>
      <c r="B156" s="141"/>
      <c r="C156" s="142" t="s">
        <v>250</v>
      </c>
      <c r="D156" s="142" t="s">
        <v>149</v>
      </c>
      <c r="E156" s="143" t="s">
        <v>251</v>
      </c>
      <c r="F156" s="144" t="s">
        <v>252</v>
      </c>
      <c r="G156" s="145" t="s">
        <v>196</v>
      </c>
      <c r="H156" s="146">
        <v>29.568999999999999</v>
      </c>
      <c r="I156" s="147"/>
      <c r="J156" s="148">
        <f t="shared" si="10"/>
        <v>0</v>
      </c>
      <c r="K156" s="149"/>
      <c r="L156" s="30"/>
      <c r="M156" s="150" t="s">
        <v>1</v>
      </c>
      <c r="N156" s="151" t="s">
        <v>44</v>
      </c>
      <c r="O156" s="55"/>
      <c r="P156" s="152">
        <f t="shared" si="11"/>
        <v>0</v>
      </c>
      <c r="Q156" s="152">
        <v>1.0290000000000001E-2</v>
      </c>
      <c r="R156" s="152">
        <f t="shared" si="12"/>
        <v>0.30426501</v>
      </c>
      <c r="S156" s="152">
        <v>0</v>
      </c>
      <c r="T156" s="153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4" t="s">
        <v>191</v>
      </c>
      <c r="AT156" s="154" t="s">
        <v>149</v>
      </c>
      <c r="AU156" s="154" t="s">
        <v>154</v>
      </c>
      <c r="AY156" s="14" t="s">
        <v>147</v>
      </c>
      <c r="BE156" s="155">
        <f t="shared" si="14"/>
        <v>0</v>
      </c>
      <c r="BF156" s="155">
        <f t="shared" si="15"/>
        <v>0</v>
      </c>
      <c r="BG156" s="155">
        <f t="shared" si="16"/>
        <v>0</v>
      </c>
      <c r="BH156" s="155">
        <f t="shared" si="17"/>
        <v>0</v>
      </c>
      <c r="BI156" s="155">
        <f t="shared" si="18"/>
        <v>0</v>
      </c>
      <c r="BJ156" s="14" t="s">
        <v>154</v>
      </c>
      <c r="BK156" s="155">
        <f t="shared" si="19"/>
        <v>0</v>
      </c>
      <c r="BL156" s="14" t="s">
        <v>191</v>
      </c>
      <c r="BM156" s="154" t="s">
        <v>253</v>
      </c>
    </row>
    <row r="157" spans="1:65" s="2" customFormat="1" ht="24.25" customHeight="1">
      <c r="A157" s="29"/>
      <c r="B157" s="141"/>
      <c r="C157" s="142" t="s">
        <v>7</v>
      </c>
      <c r="D157" s="142" t="s">
        <v>149</v>
      </c>
      <c r="E157" s="143" t="s">
        <v>254</v>
      </c>
      <c r="F157" s="144" t="s">
        <v>255</v>
      </c>
      <c r="G157" s="145" t="s">
        <v>196</v>
      </c>
      <c r="H157" s="146">
        <v>16.739999999999998</v>
      </c>
      <c r="I157" s="147"/>
      <c r="J157" s="148">
        <f t="shared" si="10"/>
        <v>0</v>
      </c>
      <c r="K157" s="149"/>
      <c r="L157" s="30"/>
      <c r="M157" s="150" t="s">
        <v>1</v>
      </c>
      <c r="N157" s="151" t="s">
        <v>44</v>
      </c>
      <c r="O157" s="55"/>
      <c r="P157" s="152">
        <f t="shared" si="11"/>
        <v>0</v>
      </c>
      <c r="Q157" s="152">
        <v>3.5799999999999998E-3</v>
      </c>
      <c r="R157" s="152">
        <f t="shared" si="12"/>
        <v>5.9929199999999995E-2</v>
      </c>
      <c r="S157" s="152">
        <v>0</v>
      </c>
      <c r="T157" s="153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4" t="s">
        <v>191</v>
      </c>
      <c r="AT157" s="154" t="s">
        <v>149</v>
      </c>
      <c r="AU157" s="154" t="s">
        <v>154</v>
      </c>
      <c r="AY157" s="14" t="s">
        <v>147</v>
      </c>
      <c r="BE157" s="155">
        <f t="shared" si="14"/>
        <v>0</v>
      </c>
      <c r="BF157" s="155">
        <f t="shared" si="15"/>
        <v>0</v>
      </c>
      <c r="BG157" s="155">
        <f t="shared" si="16"/>
        <v>0</v>
      </c>
      <c r="BH157" s="155">
        <f t="shared" si="17"/>
        <v>0</v>
      </c>
      <c r="BI157" s="155">
        <f t="shared" si="18"/>
        <v>0</v>
      </c>
      <c r="BJ157" s="14" t="s">
        <v>154</v>
      </c>
      <c r="BK157" s="155">
        <f t="shared" si="19"/>
        <v>0</v>
      </c>
      <c r="BL157" s="14" t="s">
        <v>191</v>
      </c>
      <c r="BM157" s="154" t="s">
        <v>256</v>
      </c>
    </row>
    <row r="158" spans="1:65" s="2" customFormat="1" ht="14.5" customHeight="1">
      <c r="A158" s="29"/>
      <c r="B158" s="141"/>
      <c r="C158" s="142" t="s">
        <v>257</v>
      </c>
      <c r="D158" s="142" t="s">
        <v>149</v>
      </c>
      <c r="E158" s="143" t="s">
        <v>258</v>
      </c>
      <c r="F158" s="144" t="s">
        <v>259</v>
      </c>
      <c r="G158" s="145" t="s">
        <v>244</v>
      </c>
      <c r="H158" s="146">
        <v>91.852000000000004</v>
      </c>
      <c r="I158" s="147"/>
      <c r="J158" s="148">
        <f t="shared" si="10"/>
        <v>0</v>
      </c>
      <c r="K158" s="149"/>
      <c r="L158" s="30"/>
      <c r="M158" s="150" t="s">
        <v>1</v>
      </c>
      <c r="N158" s="151" t="s">
        <v>44</v>
      </c>
      <c r="O158" s="55"/>
      <c r="P158" s="152">
        <f t="shared" si="11"/>
        <v>0</v>
      </c>
      <c r="Q158" s="152">
        <v>3.6000000000000002E-4</v>
      </c>
      <c r="R158" s="152">
        <f t="shared" si="12"/>
        <v>3.3066720000000001E-2</v>
      </c>
      <c r="S158" s="152">
        <v>0</v>
      </c>
      <c r="T158" s="153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54" t="s">
        <v>191</v>
      </c>
      <c r="AT158" s="154" t="s">
        <v>149</v>
      </c>
      <c r="AU158" s="154" t="s">
        <v>154</v>
      </c>
      <c r="AY158" s="14" t="s">
        <v>147</v>
      </c>
      <c r="BE158" s="155">
        <f t="shared" si="14"/>
        <v>0</v>
      </c>
      <c r="BF158" s="155">
        <f t="shared" si="15"/>
        <v>0</v>
      </c>
      <c r="BG158" s="155">
        <f t="shared" si="16"/>
        <v>0</v>
      </c>
      <c r="BH158" s="155">
        <f t="shared" si="17"/>
        <v>0</v>
      </c>
      <c r="BI158" s="155">
        <f t="shared" si="18"/>
        <v>0</v>
      </c>
      <c r="BJ158" s="14" t="s">
        <v>154</v>
      </c>
      <c r="BK158" s="155">
        <f t="shared" si="19"/>
        <v>0</v>
      </c>
      <c r="BL158" s="14" t="s">
        <v>191</v>
      </c>
      <c r="BM158" s="154" t="s">
        <v>260</v>
      </c>
    </row>
    <row r="159" spans="1:65" s="2" customFormat="1" ht="24.25" customHeight="1">
      <c r="A159" s="29"/>
      <c r="B159" s="141"/>
      <c r="C159" s="142" t="s">
        <v>261</v>
      </c>
      <c r="D159" s="142" t="s">
        <v>149</v>
      </c>
      <c r="E159" s="143" t="s">
        <v>262</v>
      </c>
      <c r="F159" s="144" t="s">
        <v>263</v>
      </c>
      <c r="G159" s="145" t="s">
        <v>220</v>
      </c>
      <c r="H159" s="146"/>
      <c r="I159" s="147"/>
      <c r="J159" s="148">
        <f t="shared" si="10"/>
        <v>0</v>
      </c>
      <c r="K159" s="149"/>
      <c r="L159" s="30"/>
      <c r="M159" s="150" t="s">
        <v>1</v>
      </c>
      <c r="N159" s="151" t="s">
        <v>44</v>
      </c>
      <c r="O159" s="55"/>
      <c r="P159" s="152">
        <f t="shared" si="11"/>
        <v>0</v>
      </c>
      <c r="Q159" s="152">
        <v>0</v>
      </c>
      <c r="R159" s="152">
        <f t="shared" si="12"/>
        <v>0</v>
      </c>
      <c r="S159" s="152">
        <v>0</v>
      </c>
      <c r="T159" s="153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4" t="s">
        <v>191</v>
      </c>
      <c r="AT159" s="154" t="s">
        <v>149</v>
      </c>
      <c r="AU159" s="154" t="s">
        <v>154</v>
      </c>
      <c r="AY159" s="14" t="s">
        <v>147</v>
      </c>
      <c r="BE159" s="155">
        <f t="shared" si="14"/>
        <v>0</v>
      </c>
      <c r="BF159" s="155">
        <f t="shared" si="15"/>
        <v>0</v>
      </c>
      <c r="BG159" s="155">
        <f t="shared" si="16"/>
        <v>0</v>
      </c>
      <c r="BH159" s="155">
        <f t="shared" si="17"/>
        <v>0</v>
      </c>
      <c r="BI159" s="155">
        <f t="shared" si="18"/>
        <v>0</v>
      </c>
      <c r="BJ159" s="14" t="s">
        <v>154</v>
      </c>
      <c r="BK159" s="155">
        <f t="shared" si="19"/>
        <v>0</v>
      </c>
      <c r="BL159" s="14" t="s">
        <v>191</v>
      </c>
      <c r="BM159" s="154" t="s">
        <v>264</v>
      </c>
    </row>
    <row r="160" spans="1:65" s="12" customFormat="1" ht="22.75" customHeight="1">
      <c r="B160" s="128"/>
      <c r="D160" s="129" t="s">
        <v>77</v>
      </c>
      <c r="E160" s="139" t="s">
        <v>265</v>
      </c>
      <c r="F160" s="139" t="s">
        <v>266</v>
      </c>
      <c r="I160" s="131"/>
      <c r="J160" s="140">
        <f>BK160</f>
        <v>0</v>
      </c>
      <c r="L160" s="128"/>
      <c r="M160" s="133"/>
      <c r="N160" s="134"/>
      <c r="O160" s="134"/>
      <c r="P160" s="135">
        <f>SUM(P161:P162)</f>
        <v>0</v>
      </c>
      <c r="Q160" s="134"/>
      <c r="R160" s="135">
        <f>SUM(R161:R162)</f>
        <v>8.3191020000000004E-2</v>
      </c>
      <c r="S160" s="134"/>
      <c r="T160" s="136">
        <f>SUM(T161:T162)</f>
        <v>0</v>
      </c>
      <c r="AR160" s="129" t="s">
        <v>154</v>
      </c>
      <c r="AT160" s="137" t="s">
        <v>77</v>
      </c>
      <c r="AU160" s="137" t="s">
        <v>86</v>
      </c>
      <c r="AY160" s="129" t="s">
        <v>147</v>
      </c>
      <c r="BK160" s="138">
        <f>SUM(BK161:BK162)</f>
        <v>0</v>
      </c>
    </row>
    <row r="161" spans="1:65" s="2" customFormat="1" ht="37.75" customHeight="1">
      <c r="A161" s="29"/>
      <c r="B161" s="141"/>
      <c r="C161" s="142" t="s">
        <v>267</v>
      </c>
      <c r="D161" s="142" t="s">
        <v>149</v>
      </c>
      <c r="E161" s="143" t="s">
        <v>268</v>
      </c>
      <c r="F161" s="144" t="s">
        <v>269</v>
      </c>
      <c r="G161" s="145" t="s">
        <v>244</v>
      </c>
      <c r="H161" s="146">
        <v>152.05099999999999</v>
      </c>
      <c r="I161" s="147"/>
      <c r="J161" s="148">
        <f>ROUND(I161*H161,2)</f>
        <v>0</v>
      </c>
      <c r="K161" s="149"/>
      <c r="L161" s="30"/>
      <c r="M161" s="150" t="s">
        <v>1</v>
      </c>
      <c r="N161" s="151" t="s">
        <v>44</v>
      </c>
      <c r="O161" s="55"/>
      <c r="P161" s="152">
        <f>O161*H161</f>
        <v>0</v>
      </c>
      <c r="Q161" s="152">
        <v>2.0000000000000002E-5</v>
      </c>
      <c r="R161" s="152">
        <f>Q161*H161</f>
        <v>3.0410200000000002E-3</v>
      </c>
      <c r="S161" s="152">
        <v>0</v>
      </c>
      <c r="T161" s="153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4" t="s">
        <v>191</v>
      </c>
      <c r="AT161" s="154" t="s">
        <v>149</v>
      </c>
      <c r="AU161" s="154" t="s">
        <v>154</v>
      </c>
      <c r="AY161" s="14" t="s">
        <v>147</v>
      </c>
      <c r="BE161" s="155">
        <f>IF(N161="základná",J161,0)</f>
        <v>0</v>
      </c>
      <c r="BF161" s="155">
        <f>IF(N161="znížená",J161,0)</f>
        <v>0</v>
      </c>
      <c r="BG161" s="155">
        <f>IF(N161="zákl. prenesená",J161,0)</f>
        <v>0</v>
      </c>
      <c r="BH161" s="155">
        <f>IF(N161="zníž. prenesená",J161,0)</f>
        <v>0</v>
      </c>
      <c r="BI161" s="155">
        <f>IF(N161="nulová",J161,0)</f>
        <v>0</v>
      </c>
      <c r="BJ161" s="14" t="s">
        <v>154</v>
      </c>
      <c r="BK161" s="155">
        <f>ROUND(I161*H161,2)</f>
        <v>0</v>
      </c>
      <c r="BL161" s="14" t="s">
        <v>191</v>
      </c>
      <c r="BM161" s="154" t="s">
        <v>270</v>
      </c>
    </row>
    <row r="162" spans="1:65" s="2" customFormat="1" ht="14.5" customHeight="1">
      <c r="A162" s="29"/>
      <c r="B162" s="141"/>
      <c r="C162" s="142" t="s">
        <v>271</v>
      </c>
      <c r="D162" s="142" t="s">
        <v>149</v>
      </c>
      <c r="E162" s="143" t="s">
        <v>272</v>
      </c>
      <c r="F162" s="144" t="s">
        <v>273</v>
      </c>
      <c r="G162" s="145" t="s">
        <v>244</v>
      </c>
      <c r="H162" s="146">
        <v>57.25</v>
      </c>
      <c r="I162" s="147"/>
      <c r="J162" s="148">
        <f>ROUND(I162*H162,2)</f>
        <v>0</v>
      </c>
      <c r="K162" s="149"/>
      <c r="L162" s="30"/>
      <c r="M162" s="150" t="s">
        <v>1</v>
      </c>
      <c r="N162" s="151" t="s">
        <v>44</v>
      </c>
      <c r="O162" s="55"/>
      <c r="P162" s="152">
        <f>O162*H162</f>
        <v>0</v>
      </c>
      <c r="Q162" s="152">
        <v>1.4E-3</v>
      </c>
      <c r="R162" s="152">
        <f>Q162*H162</f>
        <v>8.0149999999999999E-2</v>
      </c>
      <c r="S162" s="152">
        <v>0</v>
      </c>
      <c r="T162" s="153">
        <f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54" t="s">
        <v>191</v>
      </c>
      <c r="AT162" s="154" t="s">
        <v>149</v>
      </c>
      <c r="AU162" s="154" t="s">
        <v>154</v>
      </c>
      <c r="AY162" s="14" t="s">
        <v>147</v>
      </c>
      <c r="BE162" s="155">
        <f>IF(N162="základná",J162,0)</f>
        <v>0</v>
      </c>
      <c r="BF162" s="155">
        <f>IF(N162="znížená",J162,0)</f>
        <v>0</v>
      </c>
      <c r="BG162" s="155">
        <f>IF(N162="zákl. prenesená",J162,0)</f>
        <v>0</v>
      </c>
      <c r="BH162" s="155">
        <f>IF(N162="zníž. prenesená",J162,0)</f>
        <v>0</v>
      </c>
      <c r="BI162" s="155">
        <f>IF(N162="nulová",J162,0)</f>
        <v>0</v>
      </c>
      <c r="BJ162" s="14" t="s">
        <v>154</v>
      </c>
      <c r="BK162" s="155">
        <f>ROUND(I162*H162,2)</f>
        <v>0</v>
      </c>
      <c r="BL162" s="14" t="s">
        <v>191</v>
      </c>
      <c r="BM162" s="154" t="s">
        <v>274</v>
      </c>
    </row>
    <row r="163" spans="1:65" s="12" customFormat="1" ht="22.75" customHeight="1">
      <c r="B163" s="128"/>
      <c r="D163" s="129" t="s">
        <v>77</v>
      </c>
      <c r="E163" s="139" t="s">
        <v>275</v>
      </c>
      <c r="F163" s="139" t="s">
        <v>276</v>
      </c>
      <c r="I163" s="131"/>
      <c r="J163" s="140">
        <f>BK163</f>
        <v>0</v>
      </c>
      <c r="L163" s="128"/>
      <c r="M163" s="133"/>
      <c r="N163" s="134"/>
      <c r="O163" s="134"/>
      <c r="P163" s="135">
        <f>P164</f>
        <v>0</v>
      </c>
      <c r="Q163" s="134"/>
      <c r="R163" s="135">
        <f>R164</f>
        <v>0</v>
      </c>
      <c r="S163" s="134"/>
      <c r="T163" s="136">
        <f>T164</f>
        <v>0</v>
      </c>
      <c r="AR163" s="129" t="s">
        <v>154</v>
      </c>
      <c r="AT163" s="137" t="s">
        <v>77</v>
      </c>
      <c r="AU163" s="137" t="s">
        <v>86</v>
      </c>
      <c r="AY163" s="129" t="s">
        <v>147</v>
      </c>
      <c r="BK163" s="138">
        <f>BK164</f>
        <v>0</v>
      </c>
    </row>
    <row r="164" spans="1:65" s="2" customFormat="1" ht="24.25" customHeight="1">
      <c r="A164" s="29"/>
      <c r="B164" s="141"/>
      <c r="C164" s="142" t="s">
        <v>277</v>
      </c>
      <c r="D164" s="142" t="s">
        <v>149</v>
      </c>
      <c r="E164" s="143" t="s">
        <v>278</v>
      </c>
      <c r="F164" s="144" t="s">
        <v>279</v>
      </c>
      <c r="G164" s="145" t="s">
        <v>280</v>
      </c>
      <c r="H164" s="146">
        <v>1</v>
      </c>
      <c r="I164" s="147"/>
      <c r="J164" s="148">
        <f>ROUND(I164*H164,2)</f>
        <v>0</v>
      </c>
      <c r="K164" s="149"/>
      <c r="L164" s="30"/>
      <c r="M164" s="167" t="s">
        <v>1</v>
      </c>
      <c r="N164" s="168" t="s">
        <v>44</v>
      </c>
      <c r="O164" s="169"/>
      <c r="P164" s="170">
        <f>O164*H164</f>
        <v>0</v>
      </c>
      <c r="Q164" s="170">
        <v>0</v>
      </c>
      <c r="R164" s="170">
        <f>Q164*H164</f>
        <v>0</v>
      </c>
      <c r="S164" s="170">
        <v>0</v>
      </c>
      <c r="T164" s="171">
        <f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54" t="s">
        <v>153</v>
      </c>
      <c r="AT164" s="154" t="s">
        <v>149</v>
      </c>
      <c r="AU164" s="154" t="s">
        <v>154</v>
      </c>
      <c r="AY164" s="14" t="s">
        <v>147</v>
      </c>
      <c r="BE164" s="155">
        <f>IF(N164="základná",J164,0)</f>
        <v>0</v>
      </c>
      <c r="BF164" s="155">
        <f>IF(N164="znížená",J164,0)</f>
        <v>0</v>
      </c>
      <c r="BG164" s="155">
        <f>IF(N164="zákl. prenesená",J164,0)</f>
        <v>0</v>
      </c>
      <c r="BH164" s="155">
        <f>IF(N164="zníž. prenesená",J164,0)</f>
        <v>0</v>
      </c>
      <c r="BI164" s="155">
        <f>IF(N164="nulová",J164,0)</f>
        <v>0</v>
      </c>
      <c r="BJ164" s="14" t="s">
        <v>154</v>
      </c>
      <c r="BK164" s="155">
        <f>ROUND(I164*H164,2)</f>
        <v>0</v>
      </c>
      <c r="BL164" s="14" t="s">
        <v>153</v>
      </c>
      <c r="BM164" s="154" t="s">
        <v>281</v>
      </c>
    </row>
    <row r="165" spans="1:65" s="2" customFormat="1" ht="7" customHeight="1">
      <c r="A165" s="29"/>
      <c r="B165" s="44"/>
      <c r="C165" s="45"/>
      <c r="D165" s="45"/>
      <c r="E165" s="45"/>
      <c r="F165" s="45"/>
      <c r="G165" s="45"/>
      <c r="H165" s="45"/>
      <c r="I165" s="45"/>
      <c r="J165" s="45"/>
      <c r="K165" s="45"/>
      <c r="L165" s="30"/>
      <c r="M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</row>
  </sheetData>
  <autoFilter ref="C125:K164" xr:uid="{00000000-0009-0000-0000-000001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68"/>
  <sheetViews>
    <sheetView showGridLines="0" workbookViewId="0"/>
  </sheetViews>
  <sheetFormatPr baseColWidth="10" defaultRowHeight="16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1.5" style="1" customWidth="1"/>
    <col min="9" max="10" width="20.25" style="1" customWidth="1"/>
    <col min="11" max="11" width="20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46" s="1" customFormat="1" ht="37" customHeight="1">
      <c r="L2" s="200" t="s">
        <v>5</v>
      </c>
      <c r="M2" s="185"/>
      <c r="N2" s="185"/>
      <c r="O2" s="185"/>
      <c r="P2" s="185"/>
      <c r="Q2" s="185"/>
      <c r="R2" s="185"/>
      <c r="S2" s="185"/>
      <c r="T2" s="185"/>
      <c r="U2" s="185"/>
      <c r="V2" s="185"/>
      <c r="AT2" s="14" t="s">
        <v>90</v>
      </c>
    </row>
    <row r="3" spans="1:46" s="1" customFormat="1" ht="7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78</v>
      </c>
    </row>
    <row r="4" spans="1:46" s="1" customFormat="1" ht="25" customHeight="1">
      <c r="B4" s="17"/>
      <c r="D4" s="18" t="s">
        <v>115</v>
      </c>
      <c r="L4" s="17"/>
      <c r="M4" s="90" t="s">
        <v>9</v>
      </c>
      <c r="AT4" s="14" t="s">
        <v>3</v>
      </c>
    </row>
    <row r="5" spans="1:46" s="1" customFormat="1" ht="7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13" t="str">
        <f>'Rekapitulácia stavby'!K6</f>
        <v>Revitalizácia centra s ohľadom na zmenu klímy</v>
      </c>
      <c r="F7" s="214"/>
      <c r="G7" s="214"/>
      <c r="H7" s="214"/>
      <c r="L7" s="17"/>
    </row>
    <row r="8" spans="1:46" s="2" customFormat="1" ht="12" customHeight="1">
      <c r="A8" s="29"/>
      <c r="B8" s="30"/>
      <c r="C8" s="29"/>
      <c r="D8" s="24" t="s">
        <v>116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78" t="s">
        <v>282</v>
      </c>
      <c r="F9" s="215"/>
      <c r="G9" s="215"/>
      <c r="H9" s="2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2" t="str">
        <f>'Rekapitulácia stavby'!AN8</f>
        <v>14. 4. 2025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75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23</v>
      </c>
      <c r="E14" s="29"/>
      <c r="F14" s="29"/>
      <c r="G14" s="29"/>
      <c r="H14" s="29"/>
      <c r="I14" s="24" t="s">
        <v>24</v>
      </c>
      <c r="J14" s="22" t="s">
        <v>25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26</v>
      </c>
      <c r="F15" s="29"/>
      <c r="G15" s="29"/>
      <c r="H15" s="29"/>
      <c r="I15" s="24" t="s">
        <v>27</v>
      </c>
      <c r="J15" s="22" t="s">
        <v>28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7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29</v>
      </c>
      <c r="E17" s="29"/>
      <c r="F17" s="29"/>
      <c r="G17" s="29"/>
      <c r="H17" s="29"/>
      <c r="I17" s="24" t="s">
        <v>24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16" t="str">
        <f>'Rekapitulácia stavby'!E14</f>
        <v>Vyplň údaj</v>
      </c>
      <c r="F18" s="184"/>
      <c r="G18" s="184"/>
      <c r="H18" s="184"/>
      <c r="I18" s="24" t="s">
        <v>27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7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31</v>
      </c>
      <c r="E20" s="29"/>
      <c r="F20" s="29"/>
      <c r="G20" s="29"/>
      <c r="H20" s="29"/>
      <c r="I20" s="24" t="s">
        <v>24</v>
      </c>
      <c r="J20" s="22" t="s">
        <v>1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32</v>
      </c>
      <c r="F21" s="29"/>
      <c r="G21" s="29"/>
      <c r="H21" s="29"/>
      <c r="I21" s="24" t="s">
        <v>27</v>
      </c>
      <c r="J21" s="22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7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34</v>
      </c>
      <c r="E23" s="29"/>
      <c r="F23" s="29"/>
      <c r="G23" s="29"/>
      <c r="H23" s="29"/>
      <c r="I23" s="24" t="s">
        <v>24</v>
      </c>
      <c r="J23" s="22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27</v>
      </c>
      <c r="J24" s="22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7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36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83.25" customHeight="1">
      <c r="A27" s="91"/>
      <c r="B27" s="92"/>
      <c r="C27" s="91"/>
      <c r="D27" s="91"/>
      <c r="E27" s="189" t="s">
        <v>37</v>
      </c>
      <c r="F27" s="189"/>
      <c r="G27" s="189"/>
      <c r="H27" s="189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7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7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5" customHeight="1">
      <c r="A30" s="29"/>
      <c r="B30" s="30"/>
      <c r="C30" s="29"/>
      <c r="D30" s="94" t="s">
        <v>38</v>
      </c>
      <c r="E30" s="29"/>
      <c r="F30" s="29"/>
      <c r="G30" s="29"/>
      <c r="H30" s="29"/>
      <c r="I30" s="29"/>
      <c r="J30" s="68">
        <f>ROUND(J126,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7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5" customHeight="1">
      <c r="A32" s="29"/>
      <c r="B32" s="30"/>
      <c r="C32" s="29"/>
      <c r="D32" s="29"/>
      <c r="E32" s="29"/>
      <c r="F32" s="33" t="s">
        <v>40</v>
      </c>
      <c r="G32" s="29"/>
      <c r="H32" s="29"/>
      <c r="I32" s="33" t="s">
        <v>39</v>
      </c>
      <c r="J32" s="33" t="s">
        <v>41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5" customHeight="1">
      <c r="A33" s="29"/>
      <c r="B33" s="30"/>
      <c r="C33" s="29"/>
      <c r="D33" s="95" t="s">
        <v>42</v>
      </c>
      <c r="E33" s="24" t="s">
        <v>43</v>
      </c>
      <c r="F33" s="96">
        <f>ROUND((SUM(BE126:BE167)),  2)</f>
        <v>0</v>
      </c>
      <c r="G33" s="29"/>
      <c r="H33" s="29"/>
      <c r="I33" s="97">
        <v>0.23</v>
      </c>
      <c r="J33" s="96">
        <f>ROUND(((SUM(BE126:BE167))*I33),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5" customHeight="1">
      <c r="A34" s="29"/>
      <c r="B34" s="30"/>
      <c r="C34" s="29"/>
      <c r="D34" s="29"/>
      <c r="E34" s="24" t="s">
        <v>44</v>
      </c>
      <c r="F34" s="96">
        <f>ROUND((SUM(BF126:BF167)),  2)</f>
        <v>0</v>
      </c>
      <c r="G34" s="29"/>
      <c r="H34" s="29"/>
      <c r="I34" s="97">
        <v>0.23</v>
      </c>
      <c r="J34" s="96">
        <f>ROUND(((SUM(BF126:BF167))*I34),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5" hidden="1" customHeight="1">
      <c r="A35" s="29"/>
      <c r="B35" s="30"/>
      <c r="C35" s="29"/>
      <c r="D35" s="29"/>
      <c r="E35" s="24" t="s">
        <v>45</v>
      </c>
      <c r="F35" s="96">
        <f>ROUND((SUM(BG126:BG167)),  2)</f>
        <v>0</v>
      </c>
      <c r="G35" s="29"/>
      <c r="H35" s="29"/>
      <c r="I35" s="97">
        <v>0.23</v>
      </c>
      <c r="J35" s="96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5" hidden="1" customHeight="1">
      <c r="A36" s="29"/>
      <c r="B36" s="30"/>
      <c r="C36" s="29"/>
      <c r="D36" s="29"/>
      <c r="E36" s="24" t="s">
        <v>46</v>
      </c>
      <c r="F36" s="96">
        <f>ROUND((SUM(BH126:BH167)),  2)</f>
        <v>0</v>
      </c>
      <c r="G36" s="29"/>
      <c r="H36" s="29"/>
      <c r="I36" s="97">
        <v>0.23</v>
      </c>
      <c r="J36" s="96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5" hidden="1" customHeight="1">
      <c r="A37" s="29"/>
      <c r="B37" s="30"/>
      <c r="C37" s="29"/>
      <c r="D37" s="29"/>
      <c r="E37" s="24" t="s">
        <v>47</v>
      </c>
      <c r="F37" s="96">
        <f>ROUND((SUM(BI126:BI167)),  2)</f>
        <v>0</v>
      </c>
      <c r="G37" s="29"/>
      <c r="H37" s="29"/>
      <c r="I37" s="97">
        <v>0</v>
      </c>
      <c r="J37" s="96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7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5" customHeight="1">
      <c r="A39" s="29"/>
      <c r="B39" s="30"/>
      <c r="C39" s="98"/>
      <c r="D39" s="99" t="s">
        <v>48</v>
      </c>
      <c r="E39" s="57"/>
      <c r="F39" s="57"/>
      <c r="G39" s="100" t="s">
        <v>49</v>
      </c>
      <c r="H39" s="101" t="s">
        <v>50</v>
      </c>
      <c r="I39" s="57"/>
      <c r="J39" s="102">
        <f>SUM(J30:J37)</f>
        <v>0</v>
      </c>
      <c r="K39" s="103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5" customHeight="1">
      <c r="B41" s="17"/>
      <c r="L41" s="17"/>
    </row>
    <row r="42" spans="1:31" s="1" customFormat="1" ht="14.5" customHeight="1">
      <c r="B42" s="17"/>
      <c r="L42" s="17"/>
    </row>
    <row r="43" spans="1:31" s="1" customFormat="1" ht="14.5" customHeight="1">
      <c r="B43" s="17"/>
      <c r="L43" s="17"/>
    </row>
    <row r="44" spans="1:31" s="1" customFormat="1" ht="14.5" customHeight="1">
      <c r="B44" s="17"/>
      <c r="L44" s="17"/>
    </row>
    <row r="45" spans="1:31" s="1" customFormat="1" ht="14.5" customHeight="1">
      <c r="B45" s="17"/>
      <c r="L45" s="17"/>
    </row>
    <row r="46" spans="1:31" s="1" customFormat="1" ht="14.5" customHeight="1">
      <c r="B46" s="17"/>
      <c r="L46" s="17"/>
    </row>
    <row r="47" spans="1:31" s="1" customFormat="1" ht="14.5" customHeight="1">
      <c r="B47" s="17"/>
      <c r="L47" s="17"/>
    </row>
    <row r="48" spans="1:31" s="1" customFormat="1" ht="14.5" customHeight="1">
      <c r="B48" s="17"/>
      <c r="L48" s="17"/>
    </row>
    <row r="49" spans="1:31" s="1" customFormat="1" ht="14.5" customHeight="1">
      <c r="B49" s="17"/>
      <c r="L49" s="17"/>
    </row>
    <row r="50" spans="1:31" s="2" customFormat="1" ht="14.5" customHeight="1">
      <c r="B50" s="39"/>
      <c r="D50" s="40" t="s">
        <v>51</v>
      </c>
      <c r="E50" s="41"/>
      <c r="F50" s="41"/>
      <c r="G50" s="40" t="s">
        <v>52</v>
      </c>
      <c r="H50" s="41"/>
      <c r="I50" s="41"/>
      <c r="J50" s="41"/>
      <c r="K50" s="41"/>
      <c r="L50" s="39"/>
    </row>
    <row r="51" spans="1:31" ht="11">
      <c r="B51" s="17"/>
      <c r="L51" s="17"/>
    </row>
    <row r="52" spans="1:31" ht="11">
      <c r="B52" s="17"/>
      <c r="L52" s="17"/>
    </row>
    <row r="53" spans="1:31" ht="11">
      <c r="B53" s="17"/>
      <c r="L53" s="17"/>
    </row>
    <row r="54" spans="1:31" ht="11">
      <c r="B54" s="17"/>
      <c r="L54" s="17"/>
    </row>
    <row r="55" spans="1:31" ht="11">
      <c r="B55" s="17"/>
      <c r="L55" s="17"/>
    </row>
    <row r="56" spans="1:31" ht="11">
      <c r="B56" s="17"/>
      <c r="L56" s="17"/>
    </row>
    <row r="57" spans="1:31" ht="11">
      <c r="B57" s="17"/>
      <c r="L57" s="17"/>
    </row>
    <row r="58" spans="1:31" ht="11">
      <c r="B58" s="17"/>
      <c r="L58" s="17"/>
    </row>
    <row r="59" spans="1:31" ht="11">
      <c r="B59" s="17"/>
      <c r="L59" s="17"/>
    </row>
    <row r="60" spans="1:31" ht="11">
      <c r="B60" s="17"/>
      <c r="L60" s="17"/>
    </row>
    <row r="61" spans="1:31" s="2" customFormat="1" ht="13">
      <c r="A61" s="29"/>
      <c r="B61" s="30"/>
      <c r="C61" s="29"/>
      <c r="D61" s="42" t="s">
        <v>53</v>
      </c>
      <c r="E61" s="32"/>
      <c r="F61" s="104" t="s">
        <v>54</v>
      </c>
      <c r="G61" s="42" t="s">
        <v>53</v>
      </c>
      <c r="H61" s="32"/>
      <c r="I61" s="32"/>
      <c r="J61" s="105" t="s">
        <v>54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">
      <c r="B62" s="17"/>
      <c r="L62" s="17"/>
    </row>
    <row r="63" spans="1:31" ht="11">
      <c r="B63" s="17"/>
      <c r="L63" s="17"/>
    </row>
    <row r="64" spans="1:31" ht="11">
      <c r="B64" s="17"/>
      <c r="L64" s="17"/>
    </row>
    <row r="65" spans="1:31" s="2" customFormat="1" ht="13">
      <c r="A65" s="29"/>
      <c r="B65" s="30"/>
      <c r="C65" s="29"/>
      <c r="D65" s="40" t="s">
        <v>55</v>
      </c>
      <c r="E65" s="43"/>
      <c r="F65" s="43"/>
      <c r="G65" s="40" t="s">
        <v>56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">
      <c r="B66" s="17"/>
      <c r="L66" s="17"/>
    </row>
    <row r="67" spans="1:31" ht="11">
      <c r="B67" s="17"/>
      <c r="L67" s="17"/>
    </row>
    <row r="68" spans="1:31" ht="11">
      <c r="B68" s="17"/>
      <c r="L68" s="17"/>
    </row>
    <row r="69" spans="1:31" ht="11">
      <c r="B69" s="17"/>
      <c r="L69" s="17"/>
    </row>
    <row r="70" spans="1:31" ht="11">
      <c r="B70" s="17"/>
      <c r="L70" s="17"/>
    </row>
    <row r="71" spans="1:31" ht="11">
      <c r="B71" s="17"/>
      <c r="L71" s="17"/>
    </row>
    <row r="72" spans="1:31" ht="11">
      <c r="B72" s="17"/>
      <c r="L72" s="17"/>
    </row>
    <row r="73" spans="1:31" ht="11">
      <c r="B73" s="17"/>
      <c r="L73" s="17"/>
    </row>
    <row r="74" spans="1:31" ht="11">
      <c r="B74" s="17"/>
      <c r="L74" s="17"/>
    </row>
    <row r="75" spans="1:31" ht="11">
      <c r="B75" s="17"/>
      <c r="L75" s="17"/>
    </row>
    <row r="76" spans="1:31" s="2" customFormat="1" ht="13">
      <c r="A76" s="29"/>
      <c r="B76" s="30"/>
      <c r="C76" s="29"/>
      <c r="D76" s="42" t="s">
        <v>53</v>
      </c>
      <c r="E76" s="32"/>
      <c r="F76" s="104" t="s">
        <v>54</v>
      </c>
      <c r="G76" s="42" t="s">
        <v>53</v>
      </c>
      <c r="H76" s="32"/>
      <c r="I76" s="32"/>
      <c r="J76" s="105" t="s">
        <v>54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7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5" customHeight="1">
      <c r="A82" s="29"/>
      <c r="B82" s="30"/>
      <c r="C82" s="18" t="s">
        <v>118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7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13" t="str">
        <f>E7</f>
        <v>Revitalizácia centra s ohľadom na zmenu klímy</v>
      </c>
      <c r="F85" s="214"/>
      <c r="G85" s="214"/>
      <c r="H85" s="214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116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78" t="str">
        <f>E9</f>
        <v>SO04 - Altánky</v>
      </c>
      <c r="F87" s="215"/>
      <c r="G87" s="215"/>
      <c r="H87" s="2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7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>k.ú.Kostolná pri Dunaji,p.č.56/1,2,57/1,2,66/1,2</v>
      </c>
      <c r="G89" s="29"/>
      <c r="H89" s="29"/>
      <c r="I89" s="24" t="s">
        <v>21</v>
      </c>
      <c r="J89" s="52" t="str">
        <f>IF(J12="","",J12)</f>
        <v>14. 4. 2025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7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40" customHeight="1">
      <c r="A91" s="29"/>
      <c r="B91" s="30"/>
      <c r="C91" s="24" t="s">
        <v>23</v>
      </c>
      <c r="D91" s="29"/>
      <c r="E91" s="29"/>
      <c r="F91" s="22" t="str">
        <f>E15</f>
        <v>Obec Kostolná pri Dunaji,59, 903 01</v>
      </c>
      <c r="G91" s="29"/>
      <c r="H91" s="29"/>
      <c r="I91" s="24" t="s">
        <v>31</v>
      </c>
      <c r="J91" s="27" t="str">
        <f>E21</f>
        <v>Ing.arch Zuzana Kierulfová, Ing. Matej Orolín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5" customHeight="1">
      <c r="A92" s="29"/>
      <c r="B92" s="30"/>
      <c r="C92" s="24" t="s">
        <v>29</v>
      </c>
      <c r="D92" s="29"/>
      <c r="E92" s="29"/>
      <c r="F92" s="22" t="str">
        <f>IF(E18="","",E18)</f>
        <v>Vyplň údaj</v>
      </c>
      <c r="G92" s="29"/>
      <c r="H92" s="29"/>
      <c r="I92" s="24" t="s">
        <v>34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2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6" t="s">
        <v>119</v>
      </c>
      <c r="D94" s="98"/>
      <c r="E94" s="98"/>
      <c r="F94" s="98"/>
      <c r="G94" s="98"/>
      <c r="H94" s="98"/>
      <c r="I94" s="98"/>
      <c r="J94" s="107" t="s">
        <v>120</v>
      </c>
      <c r="K94" s="98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2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75" customHeight="1">
      <c r="A96" s="29"/>
      <c r="B96" s="30"/>
      <c r="C96" s="108" t="s">
        <v>121</v>
      </c>
      <c r="D96" s="29"/>
      <c r="E96" s="29"/>
      <c r="F96" s="29"/>
      <c r="G96" s="29"/>
      <c r="H96" s="29"/>
      <c r="I96" s="29"/>
      <c r="J96" s="68">
        <f>J126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122</v>
      </c>
    </row>
    <row r="97" spans="1:31" s="9" customFormat="1" ht="25" customHeight="1">
      <c r="B97" s="109"/>
      <c r="D97" s="110" t="s">
        <v>123</v>
      </c>
      <c r="E97" s="111"/>
      <c r="F97" s="111"/>
      <c r="G97" s="111"/>
      <c r="H97" s="111"/>
      <c r="I97" s="111"/>
      <c r="J97" s="112">
        <f>J127</f>
        <v>0</v>
      </c>
      <c r="L97" s="109"/>
    </row>
    <row r="98" spans="1:31" s="10" customFormat="1" ht="20" customHeight="1">
      <c r="B98" s="113"/>
      <c r="D98" s="114" t="s">
        <v>124</v>
      </c>
      <c r="E98" s="115"/>
      <c r="F98" s="115"/>
      <c r="G98" s="115"/>
      <c r="H98" s="115"/>
      <c r="I98" s="115"/>
      <c r="J98" s="116">
        <f>J128</f>
        <v>0</v>
      </c>
      <c r="L98" s="113"/>
    </row>
    <row r="99" spans="1:31" s="10" customFormat="1" ht="20" customHeight="1">
      <c r="B99" s="113"/>
      <c r="D99" s="114" t="s">
        <v>125</v>
      </c>
      <c r="E99" s="115"/>
      <c r="F99" s="115"/>
      <c r="G99" s="115"/>
      <c r="H99" s="115"/>
      <c r="I99" s="115"/>
      <c r="J99" s="116">
        <f>J130</f>
        <v>0</v>
      </c>
      <c r="L99" s="113"/>
    </row>
    <row r="100" spans="1:31" s="10" customFormat="1" ht="20" customHeight="1">
      <c r="B100" s="113"/>
      <c r="D100" s="114" t="s">
        <v>126</v>
      </c>
      <c r="E100" s="115"/>
      <c r="F100" s="115"/>
      <c r="G100" s="115"/>
      <c r="H100" s="115"/>
      <c r="I100" s="115"/>
      <c r="J100" s="116">
        <f>J136</f>
        <v>0</v>
      </c>
      <c r="L100" s="113"/>
    </row>
    <row r="101" spans="1:31" s="9" customFormat="1" ht="25" customHeight="1">
      <c r="B101" s="109"/>
      <c r="D101" s="110" t="s">
        <v>127</v>
      </c>
      <c r="E101" s="111"/>
      <c r="F101" s="111"/>
      <c r="G101" s="111"/>
      <c r="H101" s="111"/>
      <c r="I101" s="111"/>
      <c r="J101" s="112">
        <f>J138</f>
        <v>0</v>
      </c>
      <c r="L101" s="109"/>
    </row>
    <row r="102" spans="1:31" s="10" customFormat="1" ht="20" customHeight="1">
      <c r="B102" s="113"/>
      <c r="D102" s="114" t="s">
        <v>128</v>
      </c>
      <c r="E102" s="115"/>
      <c r="F102" s="115"/>
      <c r="G102" s="115"/>
      <c r="H102" s="115"/>
      <c r="I102" s="115"/>
      <c r="J102" s="116">
        <f>J139</f>
        <v>0</v>
      </c>
      <c r="L102" s="113"/>
    </row>
    <row r="103" spans="1:31" s="10" customFormat="1" ht="20" customHeight="1">
      <c r="B103" s="113"/>
      <c r="D103" s="114" t="s">
        <v>129</v>
      </c>
      <c r="E103" s="115"/>
      <c r="F103" s="115"/>
      <c r="G103" s="115"/>
      <c r="H103" s="115"/>
      <c r="I103" s="115"/>
      <c r="J103" s="116">
        <f>J150</f>
        <v>0</v>
      </c>
      <c r="L103" s="113"/>
    </row>
    <row r="104" spans="1:31" s="10" customFormat="1" ht="20" customHeight="1">
      <c r="B104" s="113"/>
      <c r="D104" s="114" t="s">
        <v>130</v>
      </c>
      <c r="E104" s="115"/>
      <c r="F104" s="115"/>
      <c r="G104" s="115"/>
      <c r="H104" s="115"/>
      <c r="I104" s="115"/>
      <c r="J104" s="116">
        <f>J157</f>
        <v>0</v>
      </c>
      <c r="L104" s="113"/>
    </row>
    <row r="105" spans="1:31" s="10" customFormat="1" ht="20" customHeight="1">
      <c r="B105" s="113"/>
      <c r="D105" s="114" t="s">
        <v>131</v>
      </c>
      <c r="E105" s="115"/>
      <c r="F105" s="115"/>
      <c r="G105" s="115"/>
      <c r="H105" s="115"/>
      <c r="I105" s="115"/>
      <c r="J105" s="116">
        <f>J164</f>
        <v>0</v>
      </c>
      <c r="L105" s="113"/>
    </row>
    <row r="106" spans="1:31" s="10" customFormat="1" ht="20" customHeight="1">
      <c r="B106" s="113"/>
      <c r="D106" s="114" t="s">
        <v>132</v>
      </c>
      <c r="E106" s="115"/>
      <c r="F106" s="115"/>
      <c r="G106" s="115"/>
      <c r="H106" s="115"/>
      <c r="I106" s="115"/>
      <c r="J106" s="116">
        <f>J166</f>
        <v>0</v>
      </c>
      <c r="L106" s="113"/>
    </row>
    <row r="107" spans="1:31" s="2" customFormat="1" ht="21.75" customHeight="1">
      <c r="A107" s="29"/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7" customHeight="1">
      <c r="A108" s="29"/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12" spans="1:31" s="2" customFormat="1" ht="7" customHeight="1">
      <c r="A112" s="29"/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3" s="2" customFormat="1" ht="25" customHeight="1">
      <c r="A113" s="29"/>
      <c r="B113" s="30"/>
      <c r="C113" s="18" t="s">
        <v>133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3" s="2" customFormat="1" ht="7" customHeight="1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2" customFormat="1" ht="12" customHeight="1">
      <c r="A115" s="29"/>
      <c r="B115" s="30"/>
      <c r="C115" s="24" t="s">
        <v>15</v>
      </c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s="2" customFormat="1" ht="16.5" customHeight="1">
      <c r="A116" s="29"/>
      <c r="B116" s="30"/>
      <c r="C116" s="29"/>
      <c r="D116" s="29"/>
      <c r="E116" s="213" t="str">
        <f>E7</f>
        <v>Revitalizácia centra s ohľadom na zmenu klímy</v>
      </c>
      <c r="F116" s="214"/>
      <c r="G116" s="214"/>
      <c r="H116" s="214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3" s="2" customFormat="1" ht="12" customHeight="1">
      <c r="A117" s="29"/>
      <c r="B117" s="30"/>
      <c r="C117" s="24" t="s">
        <v>116</v>
      </c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16.5" customHeight="1">
      <c r="A118" s="29"/>
      <c r="B118" s="30"/>
      <c r="C118" s="29"/>
      <c r="D118" s="29"/>
      <c r="E118" s="178" t="str">
        <f>E9</f>
        <v>SO04 - Altánky</v>
      </c>
      <c r="F118" s="215"/>
      <c r="G118" s="215"/>
      <c r="H118" s="215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7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12" customHeight="1">
      <c r="A120" s="29"/>
      <c r="B120" s="30"/>
      <c r="C120" s="24" t="s">
        <v>19</v>
      </c>
      <c r="D120" s="29"/>
      <c r="E120" s="29"/>
      <c r="F120" s="22" t="str">
        <f>F12</f>
        <v>k.ú.Kostolná pri Dunaji,p.č.56/1,2,57/1,2,66/1,2</v>
      </c>
      <c r="G120" s="29"/>
      <c r="H120" s="29"/>
      <c r="I120" s="24" t="s">
        <v>21</v>
      </c>
      <c r="J120" s="52" t="str">
        <f>IF(J12="","",J12)</f>
        <v>14. 4. 2025</v>
      </c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7" customHeight="1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40" customHeight="1">
      <c r="A122" s="29"/>
      <c r="B122" s="30"/>
      <c r="C122" s="24" t="s">
        <v>23</v>
      </c>
      <c r="D122" s="29"/>
      <c r="E122" s="29"/>
      <c r="F122" s="22" t="str">
        <f>E15</f>
        <v>Obec Kostolná pri Dunaji,59, 903 01</v>
      </c>
      <c r="G122" s="29"/>
      <c r="H122" s="29"/>
      <c r="I122" s="24" t="s">
        <v>31</v>
      </c>
      <c r="J122" s="27" t="str">
        <f>E21</f>
        <v>Ing.arch Zuzana Kierulfová, Ing. Matej Orolín</v>
      </c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15.25" customHeight="1">
      <c r="A123" s="29"/>
      <c r="B123" s="30"/>
      <c r="C123" s="24" t="s">
        <v>29</v>
      </c>
      <c r="D123" s="29"/>
      <c r="E123" s="29"/>
      <c r="F123" s="22" t="str">
        <f>IF(E18="","",E18)</f>
        <v>Vyplň údaj</v>
      </c>
      <c r="G123" s="29"/>
      <c r="H123" s="29"/>
      <c r="I123" s="24" t="s">
        <v>34</v>
      </c>
      <c r="J123" s="27" t="str">
        <f>E24</f>
        <v xml:space="preserve"> </v>
      </c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0.2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11" customFormat="1" ht="29.25" customHeight="1">
      <c r="A125" s="117"/>
      <c r="B125" s="118"/>
      <c r="C125" s="119" t="s">
        <v>134</v>
      </c>
      <c r="D125" s="120" t="s">
        <v>63</v>
      </c>
      <c r="E125" s="120" t="s">
        <v>59</v>
      </c>
      <c r="F125" s="120" t="s">
        <v>60</v>
      </c>
      <c r="G125" s="120" t="s">
        <v>135</v>
      </c>
      <c r="H125" s="120" t="s">
        <v>136</v>
      </c>
      <c r="I125" s="120" t="s">
        <v>137</v>
      </c>
      <c r="J125" s="121" t="s">
        <v>120</v>
      </c>
      <c r="K125" s="122" t="s">
        <v>138</v>
      </c>
      <c r="L125" s="123"/>
      <c r="M125" s="59" t="s">
        <v>1</v>
      </c>
      <c r="N125" s="60" t="s">
        <v>42</v>
      </c>
      <c r="O125" s="60" t="s">
        <v>139</v>
      </c>
      <c r="P125" s="60" t="s">
        <v>140</v>
      </c>
      <c r="Q125" s="60" t="s">
        <v>141</v>
      </c>
      <c r="R125" s="60" t="s">
        <v>142</v>
      </c>
      <c r="S125" s="60" t="s">
        <v>143</v>
      </c>
      <c r="T125" s="61" t="s">
        <v>144</v>
      </c>
      <c r="U125" s="117"/>
      <c r="V125" s="117"/>
      <c r="W125" s="117"/>
      <c r="X125" s="117"/>
      <c r="Y125" s="117"/>
      <c r="Z125" s="117"/>
      <c r="AA125" s="117"/>
      <c r="AB125" s="117"/>
      <c r="AC125" s="117"/>
      <c r="AD125" s="117"/>
      <c r="AE125" s="117"/>
    </row>
    <row r="126" spans="1:63" s="2" customFormat="1" ht="22.75" customHeight="1">
      <c r="A126" s="29"/>
      <c r="B126" s="30"/>
      <c r="C126" s="66" t="s">
        <v>121</v>
      </c>
      <c r="D126" s="29"/>
      <c r="E126" s="29"/>
      <c r="F126" s="29"/>
      <c r="G126" s="29"/>
      <c r="H126" s="29"/>
      <c r="I126" s="29"/>
      <c r="J126" s="124">
        <f>BK126</f>
        <v>0</v>
      </c>
      <c r="K126" s="29"/>
      <c r="L126" s="30"/>
      <c r="M126" s="62"/>
      <c r="N126" s="53"/>
      <c r="O126" s="63"/>
      <c r="P126" s="125">
        <f>P127+P138</f>
        <v>0</v>
      </c>
      <c r="Q126" s="63"/>
      <c r="R126" s="125">
        <f>R127+R138</f>
        <v>9.4353796199999991</v>
      </c>
      <c r="S126" s="63"/>
      <c r="T126" s="126">
        <f>T127+T138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T126" s="14" t="s">
        <v>77</v>
      </c>
      <c r="AU126" s="14" t="s">
        <v>122</v>
      </c>
      <c r="BK126" s="127">
        <f>BK127+BK138</f>
        <v>0</v>
      </c>
    </row>
    <row r="127" spans="1:63" s="12" customFormat="1" ht="26" customHeight="1">
      <c r="B127" s="128"/>
      <c r="D127" s="129" t="s">
        <v>77</v>
      </c>
      <c r="E127" s="130" t="s">
        <v>145</v>
      </c>
      <c r="F127" s="130" t="s">
        <v>146</v>
      </c>
      <c r="I127" s="131"/>
      <c r="J127" s="132">
        <f>BK127</f>
        <v>0</v>
      </c>
      <c r="L127" s="128"/>
      <c r="M127" s="133"/>
      <c r="N127" s="134"/>
      <c r="O127" s="134"/>
      <c r="P127" s="135">
        <f>P128+P130+P136</f>
        <v>0</v>
      </c>
      <c r="Q127" s="134"/>
      <c r="R127" s="135">
        <f>R128+R130+R136</f>
        <v>4.2882271999999997</v>
      </c>
      <c r="S127" s="134"/>
      <c r="T127" s="136">
        <f>T128+T130+T136</f>
        <v>0</v>
      </c>
      <c r="AR127" s="129" t="s">
        <v>86</v>
      </c>
      <c r="AT127" s="137" t="s">
        <v>77</v>
      </c>
      <c r="AU127" s="137" t="s">
        <v>78</v>
      </c>
      <c r="AY127" s="129" t="s">
        <v>147</v>
      </c>
      <c r="BK127" s="138">
        <f>BK128+BK130+BK136</f>
        <v>0</v>
      </c>
    </row>
    <row r="128" spans="1:63" s="12" customFormat="1" ht="22.75" customHeight="1">
      <c r="B128" s="128"/>
      <c r="D128" s="129" t="s">
        <v>77</v>
      </c>
      <c r="E128" s="139" t="s">
        <v>86</v>
      </c>
      <c r="F128" s="139" t="s">
        <v>148</v>
      </c>
      <c r="I128" s="131"/>
      <c r="J128" s="140">
        <f>BK128</f>
        <v>0</v>
      </c>
      <c r="L128" s="128"/>
      <c r="M128" s="133"/>
      <c r="N128" s="134"/>
      <c r="O128" s="134"/>
      <c r="P128" s="135">
        <f>P129</f>
        <v>0</v>
      </c>
      <c r="Q128" s="134"/>
      <c r="R128" s="135">
        <f>R129</f>
        <v>0</v>
      </c>
      <c r="S128" s="134"/>
      <c r="T128" s="136">
        <f>T129</f>
        <v>0</v>
      </c>
      <c r="AR128" s="129" t="s">
        <v>86</v>
      </c>
      <c r="AT128" s="137" t="s">
        <v>77</v>
      </c>
      <c r="AU128" s="137" t="s">
        <v>86</v>
      </c>
      <c r="AY128" s="129" t="s">
        <v>147</v>
      </c>
      <c r="BK128" s="138">
        <f>BK129</f>
        <v>0</v>
      </c>
    </row>
    <row r="129" spans="1:65" s="2" customFormat="1" ht="14.5" customHeight="1">
      <c r="A129" s="29"/>
      <c r="B129" s="141"/>
      <c r="C129" s="142" t="s">
        <v>86</v>
      </c>
      <c r="D129" s="142" t="s">
        <v>149</v>
      </c>
      <c r="E129" s="143" t="s">
        <v>150</v>
      </c>
      <c r="F129" s="144" t="s">
        <v>151</v>
      </c>
      <c r="G129" s="145" t="s">
        <v>152</v>
      </c>
      <c r="H129" s="146">
        <v>1.6</v>
      </c>
      <c r="I129" s="147"/>
      <c r="J129" s="148">
        <f>ROUND(I129*H129,2)</f>
        <v>0</v>
      </c>
      <c r="K129" s="149"/>
      <c r="L129" s="30"/>
      <c r="M129" s="150" t="s">
        <v>1</v>
      </c>
      <c r="N129" s="151" t="s">
        <v>44</v>
      </c>
      <c r="O129" s="55"/>
      <c r="P129" s="152">
        <f>O129*H129</f>
        <v>0</v>
      </c>
      <c r="Q129" s="152">
        <v>0</v>
      </c>
      <c r="R129" s="152">
        <f>Q129*H129</f>
        <v>0</v>
      </c>
      <c r="S129" s="152">
        <v>0</v>
      </c>
      <c r="T129" s="153">
        <f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4" t="s">
        <v>153</v>
      </c>
      <c r="AT129" s="154" t="s">
        <v>149</v>
      </c>
      <c r="AU129" s="154" t="s">
        <v>154</v>
      </c>
      <c r="AY129" s="14" t="s">
        <v>147</v>
      </c>
      <c r="BE129" s="155">
        <f>IF(N129="základná",J129,0)</f>
        <v>0</v>
      </c>
      <c r="BF129" s="155">
        <f>IF(N129="znížená",J129,0)</f>
        <v>0</v>
      </c>
      <c r="BG129" s="155">
        <f>IF(N129="zákl. prenesená",J129,0)</f>
        <v>0</v>
      </c>
      <c r="BH129" s="155">
        <f>IF(N129="zníž. prenesená",J129,0)</f>
        <v>0</v>
      </c>
      <c r="BI129" s="155">
        <f>IF(N129="nulová",J129,0)</f>
        <v>0</v>
      </c>
      <c r="BJ129" s="14" t="s">
        <v>154</v>
      </c>
      <c r="BK129" s="155">
        <f>ROUND(I129*H129,2)</f>
        <v>0</v>
      </c>
      <c r="BL129" s="14" t="s">
        <v>153</v>
      </c>
      <c r="BM129" s="154" t="s">
        <v>283</v>
      </c>
    </row>
    <row r="130" spans="1:65" s="12" customFormat="1" ht="22.75" customHeight="1">
      <c r="B130" s="128"/>
      <c r="D130" s="129" t="s">
        <v>77</v>
      </c>
      <c r="E130" s="139" t="s">
        <v>154</v>
      </c>
      <c r="F130" s="139" t="s">
        <v>156</v>
      </c>
      <c r="I130" s="131"/>
      <c r="J130" s="140">
        <f>BK130</f>
        <v>0</v>
      </c>
      <c r="L130" s="128"/>
      <c r="M130" s="133"/>
      <c r="N130" s="134"/>
      <c r="O130" s="134"/>
      <c r="P130" s="135">
        <f>SUM(P131:P135)</f>
        <v>0</v>
      </c>
      <c r="Q130" s="134"/>
      <c r="R130" s="135">
        <f>SUM(R131:R135)</f>
        <v>4.2882271999999997</v>
      </c>
      <c r="S130" s="134"/>
      <c r="T130" s="136">
        <f>SUM(T131:T135)</f>
        <v>0</v>
      </c>
      <c r="AR130" s="129" t="s">
        <v>86</v>
      </c>
      <c r="AT130" s="137" t="s">
        <v>77</v>
      </c>
      <c r="AU130" s="137" t="s">
        <v>86</v>
      </c>
      <c r="AY130" s="129" t="s">
        <v>147</v>
      </c>
      <c r="BK130" s="138">
        <f>SUM(BK131:BK135)</f>
        <v>0</v>
      </c>
    </row>
    <row r="131" spans="1:65" s="2" customFormat="1" ht="24.25" customHeight="1">
      <c r="A131" s="29"/>
      <c r="B131" s="141"/>
      <c r="C131" s="142" t="s">
        <v>154</v>
      </c>
      <c r="D131" s="142" t="s">
        <v>149</v>
      </c>
      <c r="E131" s="143" t="s">
        <v>157</v>
      </c>
      <c r="F131" s="144" t="s">
        <v>158</v>
      </c>
      <c r="G131" s="145" t="s">
        <v>152</v>
      </c>
      <c r="H131" s="146">
        <v>0.3</v>
      </c>
      <c r="I131" s="147"/>
      <c r="J131" s="148">
        <f>ROUND(I131*H131,2)</f>
        <v>0</v>
      </c>
      <c r="K131" s="149"/>
      <c r="L131" s="30"/>
      <c r="M131" s="150" t="s">
        <v>1</v>
      </c>
      <c r="N131" s="151" t="s">
        <v>44</v>
      </c>
      <c r="O131" s="55"/>
      <c r="P131" s="152">
        <f>O131*H131</f>
        <v>0</v>
      </c>
      <c r="Q131" s="152">
        <v>2.0699999999999998</v>
      </c>
      <c r="R131" s="152">
        <f>Q131*H131</f>
        <v>0.62099999999999989</v>
      </c>
      <c r="S131" s="152">
        <v>0</v>
      </c>
      <c r="T131" s="153">
        <f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4" t="s">
        <v>153</v>
      </c>
      <c r="AT131" s="154" t="s">
        <v>149</v>
      </c>
      <c r="AU131" s="154" t="s">
        <v>154</v>
      </c>
      <c r="AY131" s="14" t="s">
        <v>147</v>
      </c>
      <c r="BE131" s="155">
        <f>IF(N131="základná",J131,0)</f>
        <v>0</v>
      </c>
      <c r="BF131" s="155">
        <f>IF(N131="znížená",J131,0)</f>
        <v>0</v>
      </c>
      <c r="BG131" s="155">
        <f>IF(N131="zákl. prenesená",J131,0)</f>
        <v>0</v>
      </c>
      <c r="BH131" s="155">
        <f>IF(N131="zníž. prenesená",J131,0)</f>
        <v>0</v>
      </c>
      <c r="BI131" s="155">
        <f>IF(N131="nulová",J131,0)</f>
        <v>0</v>
      </c>
      <c r="BJ131" s="14" t="s">
        <v>154</v>
      </c>
      <c r="BK131" s="155">
        <f>ROUND(I131*H131,2)</f>
        <v>0</v>
      </c>
      <c r="BL131" s="14" t="s">
        <v>153</v>
      </c>
      <c r="BM131" s="154" t="s">
        <v>284</v>
      </c>
    </row>
    <row r="132" spans="1:65" s="2" customFormat="1" ht="24.25" customHeight="1">
      <c r="A132" s="29"/>
      <c r="B132" s="141"/>
      <c r="C132" s="142" t="s">
        <v>160</v>
      </c>
      <c r="D132" s="142" t="s">
        <v>149</v>
      </c>
      <c r="E132" s="143" t="s">
        <v>161</v>
      </c>
      <c r="F132" s="144" t="s">
        <v>162</v>
      </c>
      <c r="G132" s="145" t="s">
        <v>152</v>
      </c>
      <c r="H132" s="146">
        <v>1.6</v>
      </c>
      <c r="I132" s="147"/>
      <c r="J132" s="148">
        <f>ROUND(I132*H132,2)</f>
        <v>0</v>
      </c>
      <c r="K132" s="149"/>
      <c r="L132" s="30"/>
      <c r="M132" s="150" t="s">
        <v>1</v>
      </c>
      <c r="N132" s="151" t="s">
        <v>44</v>
      </c>
      <c r="O132" s="55"/>
      <c r="P132" s="152">
        <f>O132*H132</f>
        <v>0</v>
      </c>
      <c r="Q132" s="152">
        <v>2.2151299999999998</v>
      </c>
      <c r="R132" s="152">
        <f>Q132*H132</f>
        <v>3.5442079999999998</v>
      </c>
      <c r="S132" s="152">
        <v>0</v>
      </c>
      <c r="T132" s="153">
        <f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4" t="s">
        <v>153</v>
      </c>
      <c r="AT132" s="154" t="s">
        <v>149</v>
      </c>
      <c r="AU132" s="154" t="s">
        <v>154</v>
      </c>
      <c r="AY132" s="14" t="s">
        <v>147</v>
      </c>
      <c r="BE132" s="155">
        <f>IF(N132="základná",J132,0)</f>
        <v>0</v>
      </c>
      <c r="BF132" s="155">
        <f>IF(N132="znížená",J132,0)</f>
        <v>0</v>
      </c>
      <c r="BG132" s="155">
        <f>IF(N132="zákl. prenesená",J132,0)</f>
        <v>0</v>
      </c>
      <c r="BH132" s="155">
        <f>IF(N132="zníž. prenesená",J132,0)</f>
        <v>0</v>
      </c>
      <c r="BI132" s="155">
        <f>IF(N132="nulová",J132,0)</f>
        <v>0</v>
      </c>
      <c r="BJ132" s="14" t="s">
        <v>154</v>
      </c>
      <c r="BK132" s="155">
        <f>ROUND(I132*H132,2)</f>
        <v>0</v>
      </c>
      <c r="BL132" s="14" t="s">
        <v>153</v>
      </c>
      <c r="BM132" s="154" t="s">
        <v>285</v>
      </c>
    </row>
    <row r="133" spans="1:65" s="2" customFormat="1" ht="14.5" customHeight="1">
      <c r="A133" s="29"/>
      <c r="B133" s="141"/>
      <c r="C133" s="142" t="s">
        <v>153</v>
      </c>
      <c r="D133" s="142" t="s">
        <v>149</v>
      </c>
      <c r="E133" s="143" t="s">
        <v>164</v>
      </c>
      <c r="F133" s="144" t="s">
        <v>165</v>
      </c>
      <c r="G133" s="145" t="s">
        <v>166</v>
      </c>
      <c r="H133" s="146">
        <v>9.6000000000000002E-2</v>
      </c>
      <c r="I133" s="147"/>
      <c r="J133" s="148">
        <f>ROUND(I133*H133,2)</f>
        <v>0</v>
      </c>
      <c r="K133" s="149"/>
      <c r="L133" s="30"/>
      <c r="M133" s="150" t="s">
        <v>1</v>
      </c>
      <c r="N133" s="151" t="s">
        <v>44</v>
      </c>
      <c r="O133" s="55"/>
      <c r="P133" s="152">
        <f>O133*H133</f>
        <v>0</v>
      </c>
      <c r="Q133" s="152">
        <v>1.01895</v>
      </c>
      <c r="R133" s="152">
        <f>Q133*H133</f>
        <v>9.7819200000000009E-2</v>
      </c>
      <c r="S133" s="152">
        <v>0</v>
      </c>
      <c r="T133" s="153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4" t="s">
        <v>153</v>
      </c>
      <c r="AT133" s="154" t="s">
        <v>149</v>
      </c>
      <c r="AU133" s="154" t="s">
        <v>154</v>
      </c>
      <c r="AY133" s="14" t="s">
        <v>147</v>
      </c>
      <c r="BE133" s="155">
        <f>IF(N133="základná",J133,0)</f>
        <v>0</v>
      </c>
      <c r="BF133" s="155">
        <f>IF(N133="znížená",J133,0)</f>
        <v>0</v>
      </c>
      <c r="BG133" s="155">
        <f>IF(N133="zákl. prenesená",J133,0)</f>
        <v>0</v>
      </c>
      <c r="BH133" s="155">
        <f>IF(N133="zníž. prenesená",J133,0)</f>
        <v>0</v>
      </c>
      <c r="BI133" s="155">
        <f>IF(N133="nulová",J133,0)</f>
        <v>0</v>
      </c>
      <c r="BJ133" s="14" t="s">
        <v>154</v>
      </c>
      <c r="BK133" s="155">
        <f>ROUND(I133*H133,2)</f>
        <v>0</v>
      </c>
      <c r="BL133" s="14" t="s">
        <v>153</v>
      </c>
      <c r="BM133" s="154" t="s">
        <v>286</v>
      </c>
    </row>
    <row r="134" spans="1:65" s="2" customFormat="1" ht="37.75" customHeight="1">
      <c r="A134" s="29"/>
      <c r="B134" s="141"/>
      <c r="C134" s="142" t="s">
        <v>168</v>
      </c>
      <c r="D134" s="142" t="s">
        <v>149</v>
      </c>
      <c r="E134" s="143" t="s">
        <v>169</v>
      </c>
      <c r="F134" s="144" t="s">
        <v>170</v>
      </c>
      <c r="G134" s="145" t="s">
        <v>171</v>
      </c>
      <c r="H134" s="146">
        <v>8</v>
      </c>
      <c r="I134" s="147"/>
      <c r="J134" s="148">
        <f>ROUND(I134*H134,2)</f>
        <v>0</v>
      </c>
      <c r="K134" s="149"/>
      <c r="L134" s="30"/>
      <c r="M134" s="150" t="s">
        <v>1</v>
      </c>
      <c r="N134" s="151" t="s">
        <v>44</v>
      </c>
      <c r="O134" s="55"/>
      <c r="P134" s="152">
        <f>O134*H134</f>
        <v>0</v>
      </c>
      <c r="Q134" s="152">
        <v>2.5000000000000001E-4</v>
      </c>
      <c r="R134" s="152">
        <f>Q134*H134</f>
        <v>2E-3</v>
      </c>
      <c r="S134" s="152">
        <v>0</v>
      </c>
      <c r="T134" s="153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4" t="s">
        <v>153</v>
      </c>
      <c r="AT134" s="154" t="s">
        <v>149</v>
      </c>
      <c r="AU134" s="154" t="s">
        <v>154</v>
      </c>
      <c r="AY134" s="14" t="s">
        <v>147</v>
      </c>
      <c r="BE134" s="155">
        <f>IF(N134="základná",J134,0)</f>
        <v>0</v>
      </c>
      <c r="BF134" s="155">
        <f>IF(N134="znížená",J134,0)</f>
        <v>0</v>
      </c>
      <c r="BG134" s="155">
        <f>IF(N134="zákl. prenesená",J134,0)</f>
        <v>0</v>
      </c>
      <c r="BH134" s="155">
        <f>IF(N134="zníž. prenesená",J134,0)</f>
        <v>0</v>
      </c>
      <c r="BI134" s="155">
        <f>IF(N134="nulová",J134,0)</f>
        <v>0</v>
      </c>
      <c r="BJ134" s="14" t="s">
        <v>154</v>
      </c>
      <c r="BK134" s="155">
        <f>ROUND(I134*H134,2)</f>
        <v>0</v>
      </c>
      <c r="BL134" s="14" t="s">
        <v>153</v>
      </c>
      <c r="BM134" s="154" t="s">
        <v>287</v>
      </c>
    </row>
    <row r="135" spans="1:65" s="2" customFormat="1" ht="24.25" customHeight="1">
      <c r="A135" s="29"/>
      <c r="B135" s="141"/>
      <c r="C135" s="156" t="s">
        <v>173</v>
      </c>
      <c r="D135" s="156" t="s">
        <v>174</v>
      </c>
      <c r="E135" s="157" t="s">
        <v>175</v>
      </c>
      <c r="F135" s="158" t="s">
        <v>176</v>
      </c>
      <c r="G135" s="159" t="s">
        <v>171</v>
      </c>
      <c r="H135" s="160">
        <v>8</v>
      </c>
      <c r="I135" s="161"/>
      <c r="J135" s="162">
        <f>ROUND(I135*H135,2)</f>
        <v>0</v>
      </c>
      <c r="K135" s="163"/>
      <c r="L135" s="164"/>
      <c r="M135" s="165" t="s">
        <v>1</v>
      </c>
      <c r="N135" s="166" t="s">
        <v>44</v>
      </c>
      <c r="O135" s="55"/>
      <c r="P135" s="152">
        <f>O135*H135</f>
        <v>0</v>
      </c>
      <c r="Q135" s="152">
        <v>2.8999999999999998E-3</v>
      </c>
      <c r="R135" s="152">
        <f>Q135*H135</f>
        <v>2.3199999999999998E-2</v>
      </c>
      <c r="S135" s="152">
        <v>0</v>
      </c>
      <c r="T135" s="153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4" t="s">
        <v>177</v>
      </c>
      <c r="AT135" s="154" t="s">
        <v>174</v>
      </c>
      <c r="AU135" s="154" t="s">
        <v>154</v>
      </c>
      <c r="AY135" s="14" t="s">
        <v>147</v>
      </c>
      <c r="BE135" s="155">
        <f>IF(N135="základná",J135,0)</f>
        <v>0</v>
      </c>
      <c r="BF135" s="155">
        <f>IF(N135="znížená",J135,0)</f>
        <v>0</v>
      </c>
      <c r="BG135" s="155">
        <f>IF(N135="zákl. prenesená",J135,0)</f>
        <v>0</v>
      </c>
      <c r="BH135" s="155">
        <f>IF(N135="zníž. prenesená",J135,0)</f>
        <v>0</v>
      </c>
      <c r="BI135" s="155">
        <f>IF(N135="nulová",J135,0)</f>
        <v>0</v>
      </c>
      <c r="BJ135" s="14" t="s">
        <v>154</v>
      </c>
      <c r="BK135" s="155">
        <f>ROUND(I135*H135,2)</f>
        <v>0</v>
      </c>
      <c r="BL135" s="14" t="s">
        <v>153</v>
      </c>
      <c r="BM135" s="154" t="s">
        <v>288</v>
      </c>
    </row>
    <row r="136" spans="1:65" s="12" customFormat="1" ht="22.75" customHeight="1">
      <c r="B136" s="128"/>
      <c r="D136" s="129" t="s">
        <v>77</v>
      </c>
      <c r="E136" s="139" t="s">
        <v>179</v>
      </c>
      <c r="F136" s="139" t="s">
        <v>180</v>
      </c>
      <c r="I136" s="131"/>
      <c r="J136" s="140">
        <f>BK136</f>
        <v>0</v>
      </c>
      <c r="L136" s="128"/>
      <c r="M136" s="133"/>
      <c r="N136" s="134"/>
      <c r="O136" s="134"/>
      <c r="P136" s="135">
        <f>P137</f>
        <v>0</v>
      </c>
      <c r="Q136" s="134"/>
      <c r="R136" s="135">
        <f>R137</f>
        <v>0</v>
      </c>
      <c r="S136" s="134"/>
      <c r="T136" s="136">
        <f>T137</f>
        <v>0</v>
      </c>
      <c r="AR136" s="129" t="s">
        <v>86</v>
      </c>
      <c r="AT136" s="137" t="s">
        <v>77</v>
      </c>
      <c r="AU136" s="137" t="s">
        <v>86</v>
      </c>
      <c r="AY136" s="129" t="s">
        <v>147</v>
      </c>
      <c r="BK136" s="138">
        <f>BK137</f>
        <v>0</v>
      </c>
    </row>
    <row r="137" spans="1:65" s="2" customFormat="1" ht="24.25" customHeight="1">
      <c r="A137" s="29"/>
      <c r="B137" s="141"/>
      <c r="C137" s="142" t="s">
        <v>181</v>
      </c>
      <c r="D137" s="142" t="s">
        <v>149</v>
      </c>
      <c r="E137" s="143" t="s">
        <v>182</v>
      </c>
      <c r="F137" s="144" t="s">
        <v>183</v>
      </c>
      <c r="G137" s="145" t="s">
        <v>166</v>
      </c>
      <c r="H137" s="146">
        <v>9.4350000000000005</v>
      </c>
      <c r="I137" s="147"/>
      <c r="J137" s="148">
        <f>ROUND(I137*H137,2)</f>
        <v>0</v>
      </c>
      <c r="K137" s="149"/>
      <c r="L137" s="30"/>
      <c r="M137" s="150" t="s">
        <v>1</v>
      </c>
      <c r="N137" s="151" t="s">
        <v>44</v>
      </c>
      <c r="O137" s="55"/>
      <c r="P137" s="152">
        <f>O137*H137</f>
        <v>0</v>
      </c>
      <c r="Q137" s="152">
        <v>0</v>
      </c>
      <c r="R137" s="152">
        <f>Q137*H137</f>
        <v>0</v>
      </c>
      <c r="S137" s="152">
        <v>0</v>
      </c>
      <c r="T137" s="153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4" t="s">
        <v>153</v>
      </c>
      <c r="AT137" s="154" t="s">
        <v>149</v>
      </c>
      <c r="AU137" s="154" t="s">
        <v>154</v>
      </c>
      <c r="AY137" s="14" t="s">
        <v>147</v>
      </c>
      <c r="BE137" s="155">
        <f>IF(N137="základná",J137,0)</f>
        <v>0</v>
      </c>
      <c r="BF137" s="155">
        <f>IF(N137="znížená",J137,0)</f>
        <v>0</v>
      </c>
      <c r="BG137" s="155">
        <f>IF(N137="zákl. prenesená",J137,0)</f>
        <v>0</v>
      </c>
      <c r="BH137" s="155">
        <f>IF(N137="zníž. prenesená",J137,0)</f>
        <v>0</v>
      </c>
      <c r="BI137" s="155">
        <f>IF(N137="nulová",J137,0)</f>
        <v>0</v>
      </c>
      <c r="BJ137" s="14" t="s">
        <v>154</v>
      </c>
      <c r="BK137" s="155">
        <f>ROUND(I137*H137,2)</f>
        <v>0</v>
      </c>
      <c r="BL137" s="14" t="s">
        <v>153</v>
      </c>
      <c r="BM137" s="154" t="s">
        <v>289</v>
      </c>
    </row>
    <row r="138" spans="1:65" s="12" customFormat="1" ht="26" customHeight="1">
      <c r="B138" s="128"/>
      <c r="D138" s="129" t="s">
        <v>77</v>
      </c>
      <c r="E138" s="130" t="s">
        <v>185</v>
      </c>
      <c r="F138" s="130" t="s">
        <v>186</v>
      </c>
      <c r="I138" s="131"/>
      <c r="J138" s="132">
        <f>BK138</f>
        <v>0</v>
      </c>
      <c r="L138" s="128"/>
      <c r="M138" s="133"/>
      <c r="N138" s="134"/>
      <c r="O138" s="134"/>
      <c r="P138" s="135">
        <f>P139+P150+P157+P164+P166</f>
        <v>0</v>
      </c>
      <c r="Q138" s="134"/>
      <c r="R138" s="135">
        <f>R139+R150+R157+R164+R166</f>
        <v>5.1471524200000003</v>
      </c>
      <c r="S138" s="134"/>
      <c r="T138" s="136">
        <f>T139+T150+T157+T164+T166</f>
        <v>0</v>
      </c>
      <c r="AR138" s="129" t="s">
        <v>154</v>
      </c>
      <c r="AT138" s="137" t="s">
        <v>77</v>
      </c>
      <c r="AU138" s="137" t="s">
        <v>78</v>
      </c>
      <c r="AY138" s="129" t="s">
        <v>147</v>
      </c>
      <c r="BK138" s="138">
        <f>BK139+BK150+BK157+BK164+BK166</f>
        <v>0</v>
      </c>
    </row>
    <row r="139" spans="1:65" s="12" customFormat="1" ht="22.75" customHeight="1">
      <c r="B139" s="128"/>
      <c r="D139" s="129" t="s">
        <v>77</v>
      </c>
      <c r="E139" s="139" t="s">
        <v>187</v>
      </c>
      <c r="F139" s="139" t="s">
        <v>188</v>
      </c>
      <c r="I139" s="131"/>
      <c r="J139" s="140">
        <f>BK139</f>
        <v>0</v>
      </c>
      <c r="L139" s="128"/>
      <c r="M139" s="133"/>
      <c r="N139" s="134"/>
      <c r="O139" s="134"/>
      <c r="P139" s="135">
        <f>SUM(P140:P149)</f>
        <v>0</v>
      </c>
      <c r="Q139" s="134"/>
      <c r="R139" s="135">
        <f>SUM(R140:R149)</f>
        <v>2.9728130000000004</v>
      </c>
      <c r="S139" s="134"/>
      <c r="T139" s="136">
        <f>SUM(T140:T149)</f>
        <v>0</v>
      </c>
      <c r="AR139" s="129" t="s">
        <v>154</v>
      </c>
      <c r="AT139" s="137" t="s">
        <v>77</v>
      </c>
      <c r="AU139" s="137" t="s">
        <v>86</v>
      </c>
      <c r="AY139" s="129" t="s">
        <v>147</v>
      </c>
      <c r="BK139" s="138">
        <f>SUM(BK140:BK149)</f>
        <v>0</v>
      </c>
    </row>
    <row r="140" spans="1:65" s="2" customFormat="1" ht="24.25" customHeight="1">
      <c r="A140" s="29"/>
      <c r="B140" s="141"/>
      <c r="C140" s="142" t="s">
        <v>177</v>
      </c>
      <c r="D140" s="142" t="s">
        <v>149</v>
      </c>
      <c r="E140" s="143" t="s">
        <v>189</v>
      </c>
      <c r="F140" s="144" t="s">
        <v>190</v>
      </c>
      <c r="G140" s="145" t="s">
        <v>171</v>
      </c>
      <c r="H140" s="146">
        <v>150</v>
      </c>
      <c r="I140" s="147"/>
      <c r="J140" s="148">
        <f t="shared" ref="J140:J149" si="0">ROUND(I140*H140,2)</f>
        <v>0</v>
      </c>
      <c r="K140" s="149"/>
      <c r="L140" s="30"/>
      <c r="M140" s="150" t="s">
        <v>1</v>
      </c>
      <c r="N140" s="151" t="s">
        <v>44</v>
      </c>
      <c r="O140" s="55"/>
      <c r="P140" s="152">
        <f t="shared" ref="P140:P149" si="1">O140*H140</f>
        <v>0</v>
      </c>
      <c r="Q140" s="152">
        <v>0</v>
      </c>
      <c r="R140" s="152">
        <f t="shared" ref="R140:R149" si="2">Q140*H140</f>
        <v>0</v>
      </c>
      <c r="S140" s="152">
        <v>0</v>
      </c>
      <c r="T140" s="153">
        <f t="shared" ref="T140:T149" si="3"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4" t="s">
        <v>191</v>
      </c>
      <c r="AT140" s="154" t="s">
        <v>149</v>
      </c>
      <c r="AU140" s="154" t="s">
        <v>154</v>
      </c>
      <c r="AY140" s="14" t="s">
        <v>147</v>
      </c>
      <c r="BE140" s="155">
        <f t="shared" ref="BE140:BE149" si="4">IF(N140="základná",J140,0)</f>
        <v>0</v>
      </c>
      <c r="BF140" s="155">
        <f t="shared" ref="BF140:BF149" si="5">IF(N140="znížená",J140,0)</f>
        <v>0</v>
      </c>
      <c r="BG140" s="155">
        <f t="shared" ref="BG140:BG149" si="6">IF(N140="zákl. prenesená",J140,0)</f>
        <v>0</v>
      </c>
      <c r="BH140" s="155">
        <f t="shared" ref="BH140:BH149" si="7">IF(N140="zníž. prenesená",J140,0)</f>
        <v>0</v>
      </c>
      <c r="BI140" s="155">
        <f t="shared" ref="BI140:BI149" si="8">IF(N140="nulová",J140,0)</f>
        <v>0</v>
      </c>
      <c r="BJ140" s="14" t="s">
        <v>154</v>
      </c>
      <c r="BK140" s="155">
        <f t="shared" ref="BK140:BK149" si="9">ROUND(I140*H140,2)</f>
        <v>0</v>
      </c>
      <c r="BL140" s="14" t="s">
        <v>191</v>
      </c>
      <c r="BM140" s="154" t="s">
        <v>290</v>
      </c>
    </row>
    <row r="141" spans="1:65" s="2" customFormat="1" ht="24.25" customHeight="1">
      <c r="A141" s="29"/>
      <c r="B141" s="141"/>
      <c r="C141" s="142" t="s">
        <v>193</v>
      </c>
      <c r="D141" s="142" t="s">
        <v>149</v>
      </c>
      <c r="E141" s="143" t="s">
        <v>194</v>
      </c>
      <c r="F141" s="144" t="s">
        <v>195</v>
      </c>
      <c r="G141" s="145" t="s">
        <v>196</v>
      </c>
      <c r="H141" s="146">
        <v>152.55000000000001</v>
      </c>
      <c r="I141" s="147"/>
      <c r="J141" s="148">
        <f t="shared" si="0"/>
        <v>0</v>
      </c>
      <c r="K141" s="149"/>
      <c r="L141" s="30"/>
      <c r="M141" s="150" t="s">
        <v>1</v>
      </c>
      <c r="N141" s="151" t="s">
        <v>44</v>
      </c>
      <c r="O141" s="55"/>
      <c r="P141" s="152">
        <f t="shared" si="1"/>
        <v>0</v>
      </c>
      <c r="Q141" s="152">
        <v>2.5999999999999998E-4</v>
      </c>
      <c r="R141" s="152">
        <f t="shared" si="2"/>
        <v>3.9662999999999997E-2</v>
      </c>
      <c r="S141" s="152">
        <v>0</v>
      </c>
      <c r="T141" s="153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4" t="s">
        <v>191</v>
      </c>
      <c r="AT141" s="154" t="s">
        <v>149</v>
      </c>
      <c r="AU141" s="154" t="s">
        <v>154</v>
      </c>
      <c r="AY141" s="14" t="s">
        <v>147</v>
      </c>
      <c r="BE141" s="155">
        <f t="shared" si="4"/>
        <v>0</v>
      </c>
      <c r="BF141" s="155">
        <f t="shared" si="5"/>
        <v>0</v>
      </c>
      <c r="BG141" s="155">
        <f t="shared" si="6"/>
        <v>0</v>
      </c>
      <c r="BH141" s="155">
        <f t="shared" si="7"/>
        <v>0</v>
      </c>
      <c r="BI141" s="155">
        <f t="shared" si="8"/>
        <v>0</v>
      </c>
      <c r="BJ141" s="14" t="s">
        <v>154</v>
      </c>
      <c r="BK141" s="155">
        <f t="shared" si="9"/>
        <v>0</v>
      </c>
      <c r="BL141" s="14" t="s">
        <v>191</v>
      </c>
      <c r="BM141" s="154" t="s">
        <v>291</v>
      </c>
    </row>
    <row r="142" spans="1:65" s="2" customFormat="1" ht="24.25" customHeight="1">
      <c r="A142" s="29"/>
      <c r="B142" s="141"/>
      <c r="C142" s="156" t="s">
        <v>198</v>
      </c>
      <c r="D142" s="156" t="s">
        <v>174</v>
      </c>
      <c r="E142" s="157" t="s">
        <v>199</v>
      </c>
      <c r="F142" s="158" t="s">
        <v>200</v>
      </c>
      <c r="G142" s="159" t="s">
        <v>152</v>
      </c>
      <c r="H142" s="160">
        <v>3.0489999999999999</v>
      </c>
      <c r="I142" s="161"/>
      <c r="J142" s="162">
        <f t="shared" si="0"/>
        <v>0</v>
      </c>
      <c r="K142" s="163"/>
      <c r="L142" s="164"/>
      <c r="M142" s="165" t="s">
        <v>1</v>
      </c>
      <c r="N142" s="166" t="s">
        <v>44</v>
      </c>
      <c r="O142" s="55"/>
      <c r="P142" s="152">
        <f t="shared" si="1"/>
        <v>0</v>
      </c>
      <c r="Q142" s="152">
        <v>0.55000000000000004</v>
      </c>
      <c r="R142" s="152">
        <f t="shared" si="2"/>
        <v>1.6769500000000002</v>
      </c>
      <c r="S142" s="152">
        <v>0</v>
      </c>
      <c r="T142" s="153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4" t="s">
        <v>201</v>
      </c>
      <c r="AT142" s="154" t="s">
        <v>174</v>
      </c>
      <c r="AU142" s="154" t="s">
        <v>154</v>
      </c>
      <c r="AY142" s="14" t="s">
        <v>147</v>
      </c>
      <c r="BE142" s="155">
        <f t="shared" si="4"/>
        <v>0</v>
      </c>
      <c r="BF142" s="155">
        <f t="shared" si="5"/>
        <v>0</v>
      </c>
      <c r="BG142" s="155">
        <f t="shared" si="6"/>
        <v>0</v>
      </c>
      <c r="BH142" s="155">
        <f t="shared" si="7"/>
        <v>0</v>
      </c>
      <c r="BI142" s="155">
        <f t="shared" si="8"/>
        <v>0</v>
      </c>
      <c r="BJ142" s="14" t="s">
        <v>154</v>
      </c>
      <c r="BK142" s="155">
        <f t="shared" si="9"/>
        <v>0</v>
      </c>
      <c r="BL142" s="14" t="s">
        <v>191</v>
      </c>
      <c r="BM142" s="154" t="s">
        <v>292</v>
      </c>
    </row>
    <row r="143" spans="1:65" s="2" customFormat="1" ht="24.25" customHeight="1">
      <c r="A143" s="29"/>
      <c r="B143" s="141"/>
      <c r="C143" s="142" t="s">
        <v>203</v>
      </c>
      <c r="D143" s="142" t="s">
        <v>149</v>
      </c>
      <c r="E143" s="143" t="s">
        <v>293</v>
      </c>
      <c r="F143" s="144" t="s">
        <v>294</v>
      </c>
      <c r="G143" s="145" t="s">
        <v>244</v>
      </c>
      <c r="H143" s="146">
        <v>51.478999999999999</v>
      </c>
      <c r="I143" s="147"/>
      <c r="J143" s="148">
        <f t="shared" si="0"/>
        <v>0</v>
      </c>
      <c r="K143" s="149"/>
      <c r="L143" s="30"/>
      <c r="M143" s="150" t="s">
        <v>1</v>
      </c>
      <c r="N143" s="151" t="s">
        <v>44</v>
      </c>
      <c r="O143" s="55"/>
      <c r="P143" s="152">
        <f t="shared" si="1"/>
        <v>0</v>
      </c>
      <c r="Q143" s="152">
        <v>0</v>
      </c>
      <c r="R143" s="152">
        <f t="shared" si="2"/>
        <v>0</v>
      </c>
      <c r="S143" s="152">
        <v>0</v>
      </c>
      <c r="T143" s="153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4" t="s">
        <v>191</v>
      </c>
      <c r="AT143" s="154" t="s">
        <v>149</v>
      </c>
      <c r="AU143" s="154" t="s">
        <v>154</v>
      </c>
      <c r="AY143" s="14" t="s">
        <v>147</v>
      </c>
      <c r="BE143" s="155">
        <f t="shared" si="4"/>
        <v>0</v>
      </c>
      <c r="BF143" s="155">
        <f t="shared" si="5"/>
        <v>0</v>
      </c>
      <c r="BG143" s="155">
        <f t="shared" si="6"/>
        <v>0</v>
      </c>
      <c r="BH143" s="155">
        <f t="shared" si="7"/>
        <v>0</v>
      </c>
      <c r="BI143" s="155">
        <f t="shared" si="8"/>
        <v>0</v>
      </c>
      <c r="BJ143" s="14" t="s">
        <v>154</v>
      </c>
      <c r="BK143" s="155">
        <f t="shared" si="9"/>
        <v>0</v>
      </c>
      <c r="BL143" s="14" t="s">
        <v>191</v>
      </c>
      <c r="BM143" s="154" t="s">
        <v>295</v>
      </c>
    </row>
    <row r="144" spans="1:65" s="2" customFormat="1" ht="24.25" customHeight="1">
      <c r="A144" s="29"/>
      <c r="B144" s="141"/>
      <c r="C144" s="156" t="s">
        <v>207</v>
      </c>
      <c r="D144" s="156" t="s">
        <v>174</v>
      </c>
      <c r="E144" s="157" t="s">
        <v>296</v>
      </c>
      <c r="F144" s="158" t="s">
        <v>297</v>
      </c>
      <c r="G144" s="159" t="s">
        <v>152</v>
      </c>
      <c r="H144" s="160">
        <v>1.359</v>
      </c>
      <c r="I144" s="161"/>
      <c r="J144" s="162">
        <f t="shared" si="0"/>
        <v>0</v>
      </c>
      <c r="K144" s="163"/>
      <c r="L144" s="164"/>
      <c r="M144" s="165" t="s">
        <v>1</v>
      </c>
      <c r="N144" s="166" t="s">
        <v>44</v>
      </c>
      <c r="O144" s="55"/>
      <c r="P144" s="152">
        <f t="shared" si="1"/>
        <v>0</v>
      </c>
      <c r="Q144" s="152">
        <v>0.55000000000000004</v>
      </c>
      <c r="R144" s="152">
        <f t="shared" si="2"/>
        <v>0.74745000000000006</v>
      </c>
      <c r="S144" s="152">
        <v>0</v>
      </c>
      <c r="T144" s="153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4" t="s">
        <v>201</v>
      </c>
      <c r="AT144" s="154" t="s">
        <v>174</v>
      </c>
      <c r="AU144" s="154" t="s">
        <v>154</v>
      </c>
      <c r="AY144" s="14" t="s">
        <v>147</v>
      </c>
      <c r="BE144" s="155">
        <f t="shared" si="4"/>
        <v>0</v>
      </c>
      <c r="BF144" s="155">
        <f t="shared" si="5"/>
        <v>0</v>
      </c>
      <c r="BG144" s="155">
        <f t="shared" si="6"/>
        <v>0</v>
      </c>
      <c r="BH144" s="155">
        <f t="shared" si="7"/>
        <v>0</v>
      </c>
      <c r="BI144" s="155">
        <f t="shared" si="8"/>
        <v>0</v>
      </c>
      <c r="BJ144" s="14" t="s">
        <v>154</v>
      </c>
      <c r="BK144" s="155">
        <f t="shared" si="9"/>
        <v>0</v>
      </c>
      <c r="BL144" s="14" t="s">
        <v>191</v>
      </c>
      <c r="BM144" s="154" t="s">
        <v>298</v>
      </c>
    </row>
    <row r="145" spans="1:65" s="2" customFormat="1" ht="24.25" customHeight="1">
      <c r="A145" s="29"/>
      <c r="B145" s="141"/>
      <c r="C145" s="142" t="s">
        <v>211</v>
      </c>
      <c r="D145" s="142" t="s">
        <v>149</v>
      </c>
      <c r="E145" s="143" t="s">
        <v>204</v>
      </c>
      <c r="F145" s="144" t="s">
        <v>205</v>
      </c>
      <c r="G145" s="145" t="s">
        <v>196</v>
      </c>
      <c r="H145" s="146">
        <v>112.8</v>
      </c>
      <c r="I145" s="147"/>
      <c r="J145" s="148">
        <f t="shared" si="0"/>
        <v>0</v>
      </c>
      <c r="K145" s="149"/>
      <c r="L145" s="30"/>
      <c r="M145" s="150" t="s">
        <v>1</v>
      </c>
      <c r="N145" s="151" t="s">
        <v>44</v>
      </c>
      <c r="O145" s="55"/>
      <c r="P145" s="152">
        <f t="shared" si="1"/>
        <v>0</v>
      </c>
      <c r="Q145" s="152">
        <v>0</v>
      </c>
      <c r="R145" s="152">
        <f t="shared" si="2"/>
        <v>0</v>
      </c>
      <c r="S145" s="152">
        <v>0</v>
      </c>
      <c r="T145" s="153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4" t="s">
        <v>191</v>
      </c>
      <c r="AT145" s="154" t="s">
        <v>149</v>
      </c>
      <c r="AU145" s="154" t="s">
        <v>154</v>
      </c>
      <c r="AY145" s="14" t="s">
        <v>147</v>
      </c>
      <c r="BE145" s="155">
        <f t="shared" si="4"/>
        <v>0</v>
      </c>
      <c r="BF145" s="155">
        <f t="shared" si="5"/>
        <v>0</v>
      </c>
      <c r="BG145" s="155">
        <f t="shared" si="6"/>
        <v>0</v>
      </c>
      <c r="BH145" s="155">
        <f t="shared" si="7"/>
        <v>0</v>
      </c>
      <c r="BI145" s="155">
        <f t="shared" si="8"/>
        <v>0</v>
      </c>
      <c r="BJ145" s="14" t="s">
        <v>154</v>
      </c>
      <c r="BK145" s="155">
        <f t="shared" si="9"/>
        <v>0</v>
      </c>
      <c r="BL145" s="14" t="s">
        <v>191</v>
      </c>
      <c r="BM145" s="154" t="s">
        <v>299</v>
      </c>
    </row>
    <row r="146" spans="1:65" s="2" customFormat="1" ht="24.25" customHeight="1">
      <c r="A146" s="29"/>
      <c r="B146" s="141"/>
      <c r="C146" s="156" t="s">
        <v>215</v>
      </c>
      <c r="D146" s="156" t="s">
        <v>174</v>
      </c>
      <c r="E146" s="157" t="s">
        <v>208</v>
      </c>
      <c r="F146" s="158" t="s">
        <v>209</v>
      </c>
      <c r="G146" s="159" t="s">
        <v>152</v>
      </c>
      <c r="H146" s="160">
        <v>0.56899999999999995</v>
      </c>
      <c r="I146" s="161"/>
      <c r="J146" s="162">
        <f t="shared" si="0"/>
        <v>0</v>
      </c>
      <c r="K146" s="163"/>
      <c r="L146" s="164"/>
      <c r="M146" s="165" t="s">
        <v>1</v>
      </c>
      <c r="N146" s="166" t="s">
        <v>44</v>
      </c>
      <c r="O146" s="55"/>
      <c r="P146" s="152">
        <f t="shared" si="1"/>
        <v>0</v>
      </c>
      <c r="Q146" s="152">
        <v>0.55000000000000004</v>
      </c>
      <c r="R146" s="152">
        <f t="shared" si="2"/>
        <v>0.31295000000000001</v>
      </c>
      <c r="S146" s="152">
        <v>0</v>
      </c>
      <c r="T146" s="153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4" t="s">
        <v>201</v>
      </c>
      <c r="AT146" s="154" t="s">
        <v>174</v>
      </c>
      <c r="AU146" s="154" t="s">
        <v>154</v>
      </c>
      <c r="AY146" s="14" t="s">
        <v>147</v>
      </c>
      <c r="BE146" s="155">
        <f t="shared" si="4"/>
        <v>0</v>
      </c>
      <c r="BF146" s="155">
        <f t="shared" si="5"/>
        <v>0</v>
      </c>
      <c r="BG146" s="155">
        <f t="shared" si="6"/>
        <v>0</v>
      </c>
      <c r="BH146" s="155">
        <f t="shared" si="7"/>
        <v>0</v>
      </c>
      <c r="BI146" s="155">
        <f t="shared" si="8"/>
        <v>0</v>
      </c>
      <c r="BJ146" s="14" t="s">
        <v>154</v>
      </c>
      <c r="BK146" s="155">
        <f t="shared" si="9"/>
        <v>0</v>
      </c>
      <c r="BL146" s="14" t="s">
        <v>191</v>
      </c>
      <c r="BM146" s="154" t="s">
        <v>300</v>
      </c>
    </row>
    <row r="147" spans="1:65" s="2" customFormat="1" ht="14.5" customHeight="1">
      <c r="A147" s="29"/>
      <c r="B147" s="141"/>
      <c r="C147" s="142" t="s">
        <v>217</v>
      </c>
      <c r="D147" s="142" t="s">
        <v>149</v>
      </c>
      <c r="E147" s="143" t="s">
        <v>212</v>
      </c>
      <c r="F147" s="144" t="s">
        <v>213</v>
      </c>
      <c r="G147" s="145" t="s">
        <v>196</v>
      </c>
      <c r="H147" s="146">
        <v>70.599999999999994</v>
      </c>
      <c r="I147" s="147"/>
      <c r="J147" s="148">
        <f t="shared" si="0"/>
        <v>0</v>
      </c>
      <c r="K147" s="149"/>
      <c r="L147" s="30"/>
      <c r="M147" s="150" t="s">
        <v>1</v>
      </c>
      <c r="N147" s="151" t="s">
        <v>44</v>
      </c>
      <c r="O147" s="55"/>
      <c r="P147" s="152">
        <f t="shared" si="1"/>
        <v>0</v>
      </c>
      <c r="Q147" s="152">
        <v>0</v>
      </c>
      <c r="R147" s="152">
        <f t="shared" si="2"/>
        <v>0</v>
      </c>
      <c r="S147" s="152">
        <v>0</v>
      </c>
      <c r="T147" s="153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4" t="s">
        <v>191</v>
      </c>
      <c r="AT147" s="154" t="s">
        <v>149</v>
      </c>
      <c r="AU147" s="154" t="s">
        <v>154</v>
      </c>
      <c r="AY147" s="14" t="s">
        <v>147</v>
      </c>
      <c r="BE147" s="155">
        <f t="shared" si="4"/>
        <v>0</v>
      </c>
      <c r="BF147" s="155">
        <f t="shared" si="5"/>
        <v>0</v>
      </c>
      <c r="BG147" s="155">
        <f t="shared" si="6"/>
        <v>0</v>
      </c>
      <c r="BH147" s="155">
        <f t="shared" si="7"/>
        <v>0</v>
      </c>
      <c r="BI147" s="155">
        <f t="shared" si="8"/>
        <v>0</v>
      </c>
      <c r="BJ147" s="14" t="s">
        <v>154</v>
      </c>
      <c r="BK147" s="155">
        <f t="shared" si="9"/>
        <v>0</v>
      </c>
      <c r="BL147" s="14" t="s">
        <v>191</v>
      </c>
      <c r="BM147" s="154" t="s">
        <v>301</v>
      </c>
    </row>
    <row r="148" spans="1:65" s="2" customFormat="1" ht="24.25" customHeight="1">
      <c r="A148" s="29"/>
      <c r="B148" s="141"/>
      <c r="C148" s="156" t="s">
        <v>191</v>
      </c>
      <c r="D148" s="156" t="s">
        <v>174</v>
      </c>
      <c r="E148" s="157" t="s">
        <v>208</v>
      </c>
      <c r="F148" s="158" t="s">
        <v>209</v>
      </c>
      <c r="G148" s="159" t="s">
        <v>152</v>
      </c>
      <c r="H148" s="160">
        <v>0.35599999999999998</v>
      </c>
      <c r="I148" s="161"/>
      <c r="J148" s="162">
        <f t="shared" si="0"/>
        <v>0</v>
      </c>
      <c r="K148" s="163"/>
      <c r="L148" s="164"/>
      <c r="M148" s="165" t="s">
        <v>1</v>
      </c>
      <c r="N148" s="166" t="s">
        <v>44</v>
      </c>
      <c r="O148" s="55"/>
      <c r="P148" s="152">
        <f t="shared" si="1"/>
        <v>0</v>
      </c>
      <c r="Q148" s="152">
        <v>0.55000000000000004</v>
      </c>
      <c r="R148" s="152">
        <f t="shared" si="2"/>
        <v>0.1958</v>
      </c>
      <c r="S148" s="152">
        <v>0</v>
      </c>
      <c r="T148" s="153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4" t="s">
        <v>201</v>
      </c>
      <c r="AT148" s="154" t="s">
        <v>174</v>
      </c>
      <c r="AU148" s="154" t="s">
        <v>154</v>
      </c>
      <c r="AY148" s="14" t="s">
        <v>147</v>
      </c>
      <c r="BE148" s="155">
        <f t="shared" si="4"/>
        <v>0</v>
      </c>
      <c r="BF148" s="155">
        <f t="shared" si="5"/>
        <v>0</v>
      </c>
      <c r="BG148" s="155">
        <f t="shared" si="6"/>
        <v>0</v>
      </c>
      <c r="BH148" s="155">
        <f t="shared" si="7"/>
        <v>0</v>
      </c>
      <c r="BI148" s="155">
        <f t="shared" si="8"/>
        <v>0</v>
      </c>
      <c r="BJ148" s="14" t="s">
        <v>154</v>
      </c>
      <c r="BK148" s="155">
        <f t="shared" si="9"/>
        <v>0</v>
      </c>
      <c r="BL148" s="14" t="s">
        <v>191</v>
      </c>
      <c r="BM148" s="154" t="s">
        <v>302</v>
      </c>
    </row>
    <row r="149" spans="1:65" s="2" customFormat="1" ht="24.25" customHeight="1">
      <c r="A149" s="29"/>
      <c r="B149" s="141"/>
      <c r="C149" s="142" t="s">
        <v>227</v>
      </c>
      <c r="D149" s="142" t="s">
        <v>149</v>
      </c>
      <c r="E149" s="143" t="s">
        <v>218</v>
      </c>
      <c r="F149" s="144" t="s">
        <v>219</v>
      </c>
      <c r="G149" s="145" t="s">
        <v>220</v>
      </c>
      <c r="H149" s="146"/>
      <c r="I149" s="147"/>
      <c r="J149" s="148">
        <f t="shared" si="0"/>
        <v>0</v>
      </c>
      <c r="K149" s="149"/>
      <c r="L149" s="30"/>
      <c r="M149" s="150" t="s">
        <v>1</v>
      </c>
      <c r="N149" s="151" t="s">
        <v>44</v>
      </c>
      <c r="O149" s="55"/>
      <c r="P149" s="152">
        <f t="shared" si="1"/>
        <v>0</v>
      </c>
      <c r="Q149" s="152">
        <v>0</v>
      </c>
      <c r="R149" s="152">
        <f t="shared" si="2"/>
        <v>0</v>
      </c>
      <c r="S149" s="152">
        <v>0</v>
      </c>
      <c r="T149" s="153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4" t="s">
        <v>191</v>
      </c>
      <c r="AT149" s="154" t="s">
        <v>149</v>
      </c>
      <c r="AU149" s="154" t="s">
        <v>154</v>
      </c>
      <c r="AY149" s="14" t="s">
        <v>147</v>
      </c>
      <c r="BE149" s="155">
        <f t="shared" si="4"/>
        <v>0</v>
      </c>
      <c r="BF149" s="155">
        <f t="shared" si="5"/>
        <v>0</v>
      </c>
      <c r="BG149" s="155">
        <f t="shared" si="6"/>
        <v>0</v>
      </c>
      <c r="BH149" s="155">
        <f t="shared" si="7"/>
        <v>0</v>
      </c>
      <c r="BI149" s="155">
        <f t="shared" si="8"/>
        <v>0</v>
      </c>
      <c r="BJ149" s="14" t="s">
        <v>154</v>
      </c>
      <c r="BK149" s="155">
        <f t="shared" si="9"/>
        <v>0</v>
      </c>
      <c r="BL149" s="14" t="s">
        <v>191</v>
      </c>
      <c r="BM149" s="154" t="s">
        <v>303</v>
      </c>
    </row>
    <row r="150" spans="1:65" s="12" customFormat="1" ht="22.75" customHeight="1">
      <c r="B150" s="128"/>
      <c r="D150" s="129" t="s">
        <v>77</v>
      </c>
      <c r="E150" s="139" t="s">
        <v>222</v>
      </c>
      <c r="F150" s="139" t="s">
        <v>223</v>
      </c>
      <c r="I150" s="131"/>
      <c r="J150" s="140">
        <f>BK150</f>
        <v>0</v>
      </c>
      <c r="L150" s="128"/>
      <c r="M150" s="133"/>
      <c r="N150" s="134"/>
      <c r="O150" s="134"/>
      <c r="P150" s="135">
        <f>SUM(P151:P156)</f>
        <v>0</v>
      </c>
      <c r="Q150" s="134"/>
      <c r="R150" s="135">
        <f>SUM(R151:R156)</f>
        <v>0.22100423999999999</v>
      </c>
      <c r="S150" s="134"/>
      <c r="T150" s="136">
        <f>SUM(T151:T156)</f>
        <v>0</v>
      </c>
      <c r="AR150" s="129" t="s">
        <v>154</v>
      </c>
      <c r="AT150" s="137" t="s">
        <v>77</v>
      </c>
      <c r="AU150" s="137" t="s">
        <v>86</v>
      </c>
      <c r="AY150" s="129" t="s">
        <v>147</v>
      </c>
      <c r="BK150" s="138">
        <f>SUM(BK151:BK156)</f>
        <v>0</v>
      </c>
    </row>
    <row r="151" spans="1:65" s="2" customFormat="1" ht="14.5" customHeight="1">
      <c r="A151" s="29"/>
      <c r="B151" s="141"/>
      <c r="C151" s="142" t="s">
        <v>231</v>
      </c>
      <c r="D151" s="142" t="s">
        <v>149</v>
      </c>
      <c r="E151" s="143" t="s">
        <v>304</v>
      </c>
      <c r="F151" s="144" t="s">
        <v>305</v>
      </c>
      <c r="G151" s="145" t="s">
        <v>244</v>
      </c>
      <c r="H151" s="146">
        <v>12.863</v>
      </c>
      <c r="I151" s="147"/>
      <c r="J151" s="148">
        <f t="shared" ref="J151:J156" si="10">ROUND(I151*H151,2)</f>
        <v>0</v>
      </c>
      <c r="K151" s="149"/>
      <c r="L151" s="30"/>
      <c r="M151" s="150" t="s">
        <v>1</v>
      </c>
      <c r="N151" s="151" t="s">
        <v>44</v>
      </c>
      <c r="O151" s="55"/>
      <c r="P151" s="152">
        <f t="shared" ref="P151:P156" si="11">O151*H151</f>
        <v>0</v>
      </c>
      <c r="Q151" s="152">
        <v>1.03E-2</v>
      </c>
      <c r="R151" s="152">
        <f t="shared" ref="R151:R156" si="12">Q151*H151</f>
        <v>0.13248889999999999</v>
      </c>
      <c r="S151" s="152">
        <v>0</v>
      </c>
      <c r="T151" s="153">
        <f t="shared" ref="T151:T156" si="13"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4" t="s">
        <v>191</v>
      </c>
      <c r="AT151" s="154" t="s">
        <v>149</v>
      </c>
      <c r="AU151" s="154" t="s">
        <v>154</v>
      </c>
      <c r="AY151" s="14" t="s">
        <v>147</v>
      </c>
      <c r="BE151" s="155">
        <f t="shared" ref="BE151:BE156" si="14">IF(N151="základná",J151,0)</f>
        <v>0</v>
      </c>
      <c r="BF151" s="155">
        <f t="shared" ref="BF151:BF156" si="15">IF(N151="znížená",J151,0)</f>
        <v>0</v>
      </c>
      <c r="BG151" s="155">
        <f t="shared" ref="BG151:BG156" si="16">IF(N151="zákl. prenesená",J151,0)</f>
        <v>0</v>
      </c>
      <c r="BH151" s="155">
        <f t="shared" ref="BH151:BH156" si="17">IF(N151="zníž. prenesená",J151,0)</f>
        <v>0</v>
      </c>
      <c r="BI151" s="155">
        <f t="shared" ref="BI151:BI156" si="18">IF(N151="nulová",J151,0)</f>
        <v>0</v>
      </c>
      <c r="BJ151" s="14" t="s">
        <v>154</v>
      </c>
      <c r="BK151" s="155">
        <f t="shared" ref="BK151:BK156" si="19">ROUND(I151*H151,2)</f>
        <v>0</v>
      </c>
      <c r="BL151" s="14" t="s">
        <v>191</v>
      </c>
      <c r="BM151" s="154" t="s">
        <v>306</v>
      </c>
    </row>
    <row r="152" spans="1:65" s="2" customFormat="1" ht="37.75" customHeight="1">
      <c r="A152" s="29"/>
      <c r="B152" s="141"/>
      <c r="C152" s="142" t="s">
        <v>235</v>
      </c>
      <c r="D152" s="142" t="s">
        <v>149</v>
      </c>
      <c r="E152" s="143" t="s">
        <v>307</v>
      </c>
      <c r="F152" s="144" t="s">
        <v>308</v>
      </c>
      <c r="G152" s="145" t="s">
        <v>244</v>
      </c>
      <c r="H152" s="146">
        <v>12.863</v>
      </c>
      <c r="I152" s="147"/>
      <c r="J152" s="148">
        <f t="shared" si="10"/>
        <v>0</v>
      </c>
      <c r="K152" s="149"/>
      <c r="L152" s="30"/>
      <c r="M152" s="150" t="s">
        <v>1</v>
      </c>
      <c r="N152" s="151" t="s">
        <v>44</v>
      </c>
      <c r="O152" s="55"/>
      <c r="P152" s="152">
        <f t="shared" si="11"/>
        <v>0</v>
      </c>
      <c r="Q152" s="152">
        <v>4.6999999999999999E-4</v>
      </c>
      <c r="R152" s="152">
        <f t="shared" si="12"/>
        <v>6.0456099999999999E-3</v>
      </c>
      <c r="S152" s="152">
        <v>0</v>
      </c>
      <c r="T152" s="153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4" t="s">
        <v>191</v>
      </c>
      <c r="AT152" s="154" t="s">
        <v>149</v>
      </c>
      <c r="AU152" s="154" t="s">
        <v>154</v>
      </c>
      <c r="AY152" s="14" t="s">
        <v>147</v>
      </c>
      <c r="BE152" s="155">
        <f t="shared" si="14"/>
        <v>0</v>
      </c>
      <c r="BF152" s="155">
        <f t="shared" si="15"/>
        <v>0</v>
      </c>
      <c r="BG152" s="155">
        <f t="shared" si="16"/>
        <v>0</v>
      </c>
      <c r="BH152" s="155">
        <f t="shared" si="17"/>
        <v>0</v>
      </c>
      <c r="BI152" s="155">
        <f t="shared" si="18"/>
        <v>0</v>
      </c>
      <c r="BJ152" s="14" t="s">
        <v>154</v>
      </c>
      <c r="BK152" s="155">
        <f t="shared" si="19"/>
        <v>0</v>
      </c>
      <c r="BL152" s="14" t="s">
        <v>191</v>
      </c>
      <c r="BM152" s="154" t="s">
        <v>309</v>
      </c>
    </row>
    <row r="153" spans="1:65" s="2" customFormat="1" ht="24.25" customHeight="1">
      <c r="A153" s="29"/>
      <c r="B153" s="141"/>
      <c r="C153" s="142" t="s">
        <v>241</v>
      </c>
      <c r="D153" s="142" t="s">
        <v>149</v>
      </c>
      <c r="E153" s="143" t="s">
        <v>224</v>
      </c>
      <c r="F153" s="144" t="s">
        <v>225</v>
      </c>
      <c r="G153" s="145" t="s">
        <v>196</v>
      </c>
      <c r="H153" s="146">
        <v>31.959</v>
      </c>
      <c r="I153" s="147"/>
      <c r="J153" s="148">
        <f t="shared" si="10"/>
        <v>0</v>
      </c>
      <c r="K153" s="149"/>
      <c r="L153" s="30"/>
      <c r="M153" s="150" t="s">
        <v>1</v>
      </c>
      <c r="N153" s="151" t="s">
        <v>44</v>
      </c>
      <c r="O153" s="55"/>
      <c r="P153" s="152">
        <f t="shared" si="11"/>
        <v>0</v>
      </c>
      <c r="Q153" s="152">
        <v>2.0699999999999998E-3</v>
      </c>
      <c r="R153" s="152">
        <f t="shared" si="12"/>
        <v>6.6155129999999993E-2</v>
      </c>
      <c r="S153" s="152">
        <v>0</v>
      </c>
      <c r="T153" s="153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4" t="s">
        <v>191</v>
      </c>
      <c r="AT153" s="154" t="s">
        <v>149</v>
      </c>
      <c r="AU153" s="154" t="s">
        <v>154</v>
      </c>
      <c r="AY153" s="14" t="s">
        <v>147</v>
      </c>
      <c r="BE153" s="155">
        <f t="shared" si="14"/>
        <v>0</v>
      </c>
      <c r="BF153" s="155">
        <f t="shared" si="15"/>
        <v>0</v>
      </c>
      <c r="BG153" s="155">
        <f t="shared" si="16"/>
        <v>0</v>
      </c>
      <c r="BH153" s="155">
        <f t="shared" si="17"/>
        <v>0</v>
      </c>
      <c r="BI153" s="155">
        <f t="shared" si="18"/>
        <v>0</v>
      </c>
      <c r="BJ153" s="14" t="s">
        <v>154</v>
      </c>
      <c r="BK153" s="155">
        <f t="shared" si="19"/>
        <v>0</v>
      </c>
      <c r="BL153" s="14" t="s">
        <v>191</v>
      </c>
      <c r="BM153" s="154" t="s">
        <v>310</v>
      </c>
    </row>
    <row r="154" spans="1:65" s="2" customFormat="1" ht="24.25" customHeight="1">
      <c r="A154" s="29"/>
      <c r="B154" s="141"/>
      <c r="C154" s="142" t="s">
        <v>246</v>
      </c>
      <c r="D154" s="142" t="s">
        <v>149</v>
      </c>
      <c r="E154" s="143" t="s">
        <v>228</v>
      </c>
      <c r="F154" s="144" t="s">
        <v>229</v>
      </c>
      <c r="G154" s="145" t="s">
        <v>171</v>
      </c>
      <c r="H154" s="146">
        <v>3</v>
      </c>
      <c r="I154" s="147"/>
      <c r="J154" s="148">
        <f t="shared" si="10"/>
        <v>0</v>
      </c>
      <c r="K154" s="149"/>
      <c r="L154" s="30"/>
      <c r="M154" s="150" t="s">
        <v>1</v>
      </c>
      <c r="N154" s="151" t="s">
        <v>44</v>
      </c>
      <c r="O154" s="55"/>
      <c r="P154" s="152">
        <f t="shared" si="11"/>
        <v>0</v>
      </c>
      <c r="Q154" s="152">
        <v>1.58E-3</v>
      </c>
      <c r="R154" s="152">
        <f t="shared" si="12"/>
        <v>4.7400000000000003E-3</v>
      </c>
      <c r="S154" s="152">
        <v>0</v>
      </c>
      <c r="T154" s="153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54" t="s">
        <v>191</v>
      </c>
      <c r="AT154" s="154" t="s">
        <v>149</v>
      </c>
      <c r="AU154" s="154" t="s">
        <v>154</v>
      </c>
      <c r="AY154" s="14" t="s">
        <v>147</v>
      </c>
      <c r="BE154" s="155">
        <f t="shared" si="14"/>
        <v>0</v>
      </c>
      <c r="BF154" s="155">
        <f t="shared" si="15"/>
        <v>0</v>
      </c>
      <c r="BG154" s="155">
        <f t="shared" si="16"/>
        <v>0</v>
      </c>
      <c r="BH154" s="155">
        <f t="shared" si="17"/>
        <v>0</v>
      </c>
      <c r="BI154" s="155">
        <f t="shared" si="18"/>
        <v>0</v>
      </c>
      <c r="BJ154" s="14" t="s">
        <v>154</v>
      </c>
      <c r="BK154" s="155">
        <f t="shared" si="19"/>
        <v>0</v>
      </c>
      <c r="BL154" s="14" t="s">
        <v>191</v>
      </c>
      <c r="BM154" s="154" t="s">
        <v>311</v>
      </c>
    </row>
    <row r="155" spans="1:65" s="2" customFormat="1" ht="24.25" customHeight="1">
      <c r="A155" s="29"/>
      <c r="B155" s="141"/>
      <c r="C155" s="142" t="s">
        <v>250</v>
      </c>
      <c r="D155" s="142" t="s">
        <v>149</v>
      </c>
      <c r="E155" s="143" t="s">
        <v>232</v>
      </c>
      <c r="F155" s="144" t="s">
        <v>233</v>
      </c>
      <c r="G155" s="145" t="s">
        <v>196</v>
      </c>
      <c r="H155" s="146">
        <v>5.73</v>
      </c>
      <c r="I155" s="147"/>
      <c r="J155" s="148">
        <f t="shared" si="10"/>
        <v>0</v>
      </c>
      <c r="K155" s="149"/>
      <c r="L155" s="30"/>
      <c r="M155" s="150" t="s">
        <v>1</v>
      </c>
      <c r="N155" s="151" t="s">
        <v>44</v>
      </c>
      <c r="O155" s="55"/>
      <c r="P155" s="152">
        <f t="shared" si="11"/>
        <v>0</v>
      </c>
      <c r="Q155" s="152">
        <v>2.0200000000000001E-3</v>
      </c>
      <c r="R155" s="152">
        <f t="shared" si="12"/>
        <v>1.1574600000000001E-2</v>
      </c>
      <c r="S155" s="152">
        <v>0</v>
      </c>
      <c r="T155" s="153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4" t="s">
        <v>191</v>
      </c>
      <c r="AT155" s="154" t="s">
        <v>149</v>
      </c>
      <c r="AU155" s="154" t="s">
        <v>154</v>
      </c>
      <c r="AY155" s="14" t="s">
        <v>147</v>
      </c>
      <c r="BE155" s="155">
        <f t="shared" si="14"/>
        <v>0</v>
      </c>
      <c r="BF155" s="155">
        <f t="shared" si="15"/>
        <v>0</v>
      </c>
      <c r="BG155" s="155">
        <f t="shared" si="16"/>
        <v>0</v>
      </c>
      <c r="BH155" s="155">
        <f t="shared" si="17"/>
        <v>0</v>
      </c>
      <c r="BI155" s="155">
        <f t="shared" si="18"/>
        <v>0</v>
      </c>
      <c r="BJ155" s="14" t="s">
        <v>154</v>
      </c>
      <c r="BK155" s="155">
        <f t="shared" si="19"/>
        <v>0</v>
      </c>
      <c r="BL155" s="14" t="s">
        <v>191</v>
      </c>
      <c r="BM155" s="154" t="s">
        <v>312</v>
      </c>
    </row>
    <row r="156" spans="1:65" s="2" customFormat="1" ht="24.25" customHeight="1">
      <c r="A156" s="29"/>
      <c r="B156" s="141"/>
      <c r="C156" s="142" t="s">
        <v>7</v>
      </c>
      <c r="D156" s="142" t="s">
        <v>149</v>
      </c>
      <c r="E156" s="143" t="s">
        <v>236</v>
      </c>
      <c r="F156" s="144" t="s">
        <v>237</v>
      </c>
      <c r="G156" s="145" t="s">
        <v>220</v>
      </c>
      <c r="H156" s="146"/>
      <c r="I156" s="147"/>
      <c r="J156" s="148">
        <f t="shared" si="10"/>
        <v>0</v>
      </c>
      <c r="K156" s="149"/>
      <c r="L156" s="30"/>
      <c r="M156" s="150" t="s">
        <v>1</v>
      </c>
      <c r="N156" s="151" t="s">
        <v>44</v>
      </c>
      <c r="O156" s="55"/>
      <c r="P156" s="152">
        <f t="shared" si="11"/>
        <v>0</v>
      </c>
      <c r="Q156" s="152">
        <v>0</v>
      </c>
      <c r="R156" s="152">
        <f t="shared" si="12"/>
        <v>0</v>
      </c>
      <c r="S156" s="152">
        <v>0</v>
      </c>
      <c r="T156" s="153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4" t="s">
        <v>191</v>
      </c>
      <c r="AT156" s="154" t="s">
        <v>149</v>
      </c>
      <c r="AU156" s="154" t="s">
        <v>154</v>
      </c>
      <c r="AY156" s="14" t="s">
        <v>147</v>
      </c>
      <c r="BE156" s="155">
        <f t="shared" si="14"/>
        <v>0</v>
      </c>
      <c r="BF156" s="155">
        <f t="shared" si="15"/>
        <v>0</v>
      </c>
      <c r="BG156" s="155">
        <f t="shared" si="16"/>
        <v>0</v>
      </c>
      <c r="BH156" s="155">
        <f t="shared" si="17"/>
        <v>0</v>
      </c>
      <c r="BI156" s="155">
        <f t="shared" si="18"/>
        <v>0</v>
      </c>
      <c r="BJ156" s="14" t="s">
        <v>154</v>
      </c>
      <c r="BK156" s="155">
        <f t="shared" si="19"/>
        <v>0</v>
      </c>
      <c r="BL156" s="14" t="s">
        <v>191</v>
      </c>
      <c r="BM156" s="154" t="s">
        <v>313</v>
      </c>
    </row>
    <row r="157" spans="1:65" s="12" customFormat="1" ht="22.75" customHeight="1">
      <c r="B157" s="128"/>
      <c r="D157" s="129" t="s">
        <v>77</v>
      </c>
      <c r="E157" s="139" t="s">
        <v>239</v>
      </c>
      <c r="F157" s="139" t="s">
        <v>240</v>
      </c>
      <c r="I157" s="131"/>
      <c r="J157" s="140">
        <f>BK157</f>
        <v>0</v>
      </c>
      <c r="L157" s="128"/>
      <c r="M157" s="133"/>
      <c r="N157" s="134"/>
      <c r="O157" s="134"/>
      <c r="P157" s="135">
        <f>SUM(P158:P163)</f>
        <v>0</v>
      </c>
      <c r="Q157" s="134"/>
      <c r="R157" s="135">
        <f>SUM(R158:R163)</f>
        <v>1.9516137</v>
      </c>
      <c r="S157" s="134"/>
      <c r="T157" s="136">
        <f>SUM(T158:T163)</f>
        <v>0</v>
      </c>
      <c r="AR157" s="129" t="s">
        <v>154</v>
      </c>
      <c r="AT157" s="137" t="s">
        <v>77</v>
      </c>
      <c r="AU157" s="137" t="s">
        <v>86</v>
      </c>
      <c r="AY157" s="129" t="s">
        <v>147</v>
      </c>
      <c r="BK157" s="138">
        <f>SUM(BK158:BK163)</f>
        <v>0</v>
      </c>
    </row>
    <row r="158" spans="1:65" s="2" customFormat="1" ht="24.25" customHeight="1">
      <c r="A158" s="29"/>
      <c r="B158" s="141"/>
      <c r="C158" s="142" t="s">
        <v>257</v>
      </c>
      <c r="D158" s="142" t="s">
        <v>149</v>
      </c>
      <c r="E158" s="143" t="s">
        <v>242</v>
      </c>
      <c r="F158" s="144" t="s">
        <v>243</v>
      </c>
      <c r="G158" s="145" t="s">
        <v>244</v>
      </c>
      <c r="H158" s="146">
        <v>38.616</v>
      </c>
      <c r="I158" s="147"/>
      <c r="J158" s="148">
        <f t="shared" ref="J158:J163" si="20">ROUND(I158*H158,2)</f>
        <v>0</v>
      </c>
      <c r="K158" s="149"/>
      <c r="L158" s="30"/>
      <c r="M158" s="150" t="s">
        <v>1</v>
      </c>
      <c r="N158" s="151" t="s">
        <v>44</v>
      </c>
      <c r="O158" s="55"/>
      <c r="P158" s="152">
        <f t="shared" ref="P158:P163" si="21">O158*H158</f>
        <v>0</v>
      </c>
      <c r="Q158" s="152">
        <v>4.2959999999999998E-2</v>
      </c>
      <c r="R158" s="152">
        <f t="shared" ref="R158:R163" si="22">Q158*H158</f>
        <v>1.6589433599999999</v>
      </c>
      <c r="S158" s="152">
        <v>0</v>
      </c>
      <c r="T158" s="153">
        <f t="shared" ref="T158:T163" si="23"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54" t="s">
        <v>191</v>
      </c>
      <c r="AT158" s="154" t="s">
        <v>149</v>
      </c>
      <c r="AU158" s="154" t="s">
        <v>154</v>
      </c>
      <c r="AY158" s="14" t="s">
        <v>147</v>
      </c>
      <c r="BE158" s="155">
        <f t="shared" ref="BE158:BE163" si="24">IF(N158="základná",J158,0)</f>
        <v>0</v>
      </c>
      <c r="BF158" s="155">
        <f t="shared" ref="BF158:BF163" si="25">IF(N158="znížená",J158,0)</f>
        <v>0</v>
      </c>
      <c r="BG158" s="155">
        <f t="shared" ref="BG158:BG163" si="26">IF(N158="zákl. prenesená",J158,0)</f>
        <v>0</v>
      </c>
      <c r="BH158" s="155">
        <f t="shared" ref="BH158:BH163" si="27">IF(N158="zníž. prenesená",J158,0)</f>
        <v>0</v>
      </c>
      <c r="BI158" s="155">
        <f t="shared" ref="BI158:BI163" si="28">IF(N158="nulová",J158,0)</f>
        <v>0</v>
      </c>
      <c r="BJ158" s="14" t="s">
        <v>154</v>
      </c>
      <c r="BK158" s="155">
        <f t="shared" ref="BK158:BK163" si="29">ROUND(I158*H158,2)</f>
        <v>0</v>
      </c>
      <c r="BL158" s="14" t="s">
        <v>191</v>
      </c>
      <c r="BM158" s="154" t="s">
        <v>314</v>
      </c>
    </row>
    <row r="159" spans="1:65" s="2" customFormat="1" ht="24.25" customHeight="1">
      <c r="A159" s="29"/>
      <c r="B159" s="141"/>
      <c r="C159" s="142" t="s">
        <v>261</v>
      </c>
      <c r="D159" s="142" t="s">
        <v>149</v>
      </c>
      <c r="E159" s="143" t="s">
        <v>247</v>
      </c>
      <c r="F159" s="144" t="s">
        <v>248</v>
      </c>
      <c r="G159" s="145" t="s">
        <v>196</v>
      </c>
      <c r="H159" s="146">
        <v>6</v>
      </c>
      <c r="I159" s="147"/>
      <c r="J159" s="148">
        <f t="shared" si="20"/>
        <v>0</v>
      </c>
      <c r="K159" s="149"/>
      <c r="L159" s="30"/>
      <c r="M159" s="150" t="s">
        <v>1</v>
      </c>
      <c r="N159" s="151" t="s">
        <v>44</v>
      </c>
      <c r="O159" s="55"/>
      <c r="P159" s="152">
        <f t="shared" si="21"/>
        <v>0</v>
      </c>
      <c r="Q159" s="152">
        <v>8.3800000000000003E-3</v>
      </c>
      <c r="R159" s="152">
        <f t="shared" si="22"/>
        <v>5.0280000000000005E-2</v>
      </c>
      <c r="S159" s="152">
        <v>0</v>
      </c>
      <c r="T159" s="153">
        <f t="shared" si="2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4" t="s">
        <v>191</v>
      </c>
      <c r="AT159" s="154" t="s">
        <v>149</v>
      </c>
      <c r="AU159" s="154" t="s">
        <v>154</v>
      </c>
      <c r="AY159" s="14" t="s">
        <v>147</v>
      </c>
      <c r="BE159" s="155">
        <f t="shared" si="24"/>
        <v>0</v>
      </c>
      <c r="BF159" s="155">
        <f t="shared" si="25"/>
        <v>0</v>
      </c>
      <c r="BG159" s="155">
        <f t="shared" si="26"/>
        <v>0</v>
      </c>
      <c r="BH159" s="155">
        <f t="shared" si="27"/>
        <v>0</v>
      </c>
      <c r="BI159" s="155">
        <f t="shared" si="28"/>
        <v>0</v>
      </c>
      <c r="BJ159" s="14" t="s">
        <v>154</v>
      </c>
      <c r="BK159" s="155">
        <f t="shared" si="29"/>
        <v>0</v>
      </c>
      <c r="BL159" s="14" t="s">
        <v>191</v>
      </c>
      <c r="BM159" s="154" t="s">
        <v>315</v>
      </c>
    </row>
    <row r="160" spans="1:65" s="2" customFormat="1" ht="14.5" customHeight="1">
      <c r="A160" s="29"/>
      <c r="B160" s="141"/>
      <c r="C160" s="142" t="s">
        <v>267</v>
      </c>
      <c r="D160" s="142" t="s">
        <v>149</v>
      </c>
      <c r="E160" s="143" t="s">
        <v>251</v>
      </c>
      <c r="F160" s="144" t="s">
        <v>252</v>
      </c>
      <c r="G160" s="145" t="s">
        <v>196</v>
      </c>
      <c r="H160" s="146">
        <v>12.872</v>
      </c>
      <c r="I160" s="147"/>
      <c r="J160" s="148">
        <f t="shared" si="20"/>
        <v>0</v>
      </c>
      <c r="K160" s="149"/>
      <c r="L160" s="30"/>
      <c r="M160" s="150" t="s">
        <v>1</v>
      </c>
      <c r="N160" s="151" t="s">
        <v>44</v>
      </c>
      <c r="O160" s="55"/>
      <c r="P160" s="152">
        <f t="shared" si="21"/>
        <v>0</v>
      </c>
      <c r="Q160" s="152">
        <v>1.0290000000000001E-2</v>
      </c>
      <c r="R160" s="152">
        <f t="shared" si="22"/>
        <v>0.13245288</v>
      </c>
      <c r="S160" s="152">
        <v>0</v>
      </c>
      <c r="T160" s="153">
        <f t="shared" si="2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54" t="s">
        <v>191</v>
      </c>
      <c r="AT160" s="154" t="s">
        <v>149</v>
      </c>
      <c r="AU160" s="154" t="s">
        <v>154</v>
      </c>
      <c r="AY160" s="14" t="s">
        <v>147</v>
      </c>
      <c r="BE160" s="155">
        <f t="shared" si="24"/>
        <v>0</v>
      </c>
      <c r="BF160" s="155">
        <f t="shared" si="25"/>
        <v>0</v>
      </c>
      <c r="BG160" s="155">
        <f t="shared" si="26"/>
        <v>0</v>
      </c>
      <c r="BH160" s="155">
        <f t="shared" si="27"/>
        <v>0</v>
      </c>
      <c r="BI160" s="155">
        <f t="shared" si="28"/>
        <v>0</v>
      </c>
      <c r="BJ160" s="14" t="s">
        <v>154</v>
      </c>
      <c r="BK160" s="155">
        <f t="shared" si="29"/>
        <v>0</v>
      </c>
      <c r="BL160" s="14" t="s">
        <v>191</v>
      </c>
      <c r="BM160" s="154" t="s">
        <v>316</v>
      </c>
    </row>
    <row r="161" spans="1:65" s="2" customFormat="1" ht="24.25" customHeight="1">
      <c r="A161" s="29"/>
      <c r="B161" s="141"/>
      <c r="C161" s="142" t="s">
        <v>271</v>
      </c>
      <c r="D161" s="142" t="s">
        <v>149</v>
      </c>
      <c r="E161" s="143" t="s">
        <v>254</v>
      </c>
      <c r="F161" s="144" t="s">
        <v>255</v>
      </c>
      <c r="G161" s="145" t="s">
        <v>196</v>
      </c>
      <c r="H161" s="146">
        <v>26.048999999999999</v>
      </c>
      <c r="I161" s="147"/>
      <c r="J161" s="148">
        <f t="shared" si="20"/>
        <v>0</v>
      </c>
      <c r="K161" s="149"/>
      <c r="L161" s="30"/>
      <c r="M161" s="150" t="s">
        <v>1</v>
      </c>
      <c r="N161" s="151" t="s">
        <v>44</v>
      </c>
      <c r="O161" s="55"/>
      <c r="P161" s="152">
        <f t="shared" si="21"/>
        <v>0</v>
      </c>
      <c r="Q161" s="152">
        <v>3.5799999999999998E-3</v>
      </c>
      <c r="R161" s="152">
        <f t="shared" si="22"/>
        <v>9.3255419999999992E-2</v>
      </c>
      <c r="S161" s="152">
        <v>0</v>
      </c>
      <c r="T161" s="153">
        <f t="shared" si="2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4" t="s">
        <v>191</v>
      </c>
      <c r="AT161" s="154" t="s">
        <v>149</v>
      </c>
      <c r="AU161" s="154" t="s">
        <v>154</v>
      </c>
      <c r="AY161" s="14" t="s">
        <v>147</v>
      </c>
      <c r="BE161" s="155">
        <f t="shared" si="24"/>
        <v>0</v>
      </c>
      <c r="BF161" s="155">
        <f t="shared" si="25"/>
        <v>0</v>
      </c>
      <c r="BG161" s="155">
        <f t="shared" si="26"/>
        <v>0</v>
      </c>
      <c r="BH161" s="155">
        <f t="shared" si="27"/>
        <v>0</v>
      </c>
      <c r="BI161" s="155">
        <f t="shared" si="28"/>
        <v>0</v>
      </c>
      <c r="BJ161" s="14" t="s">
        <v>154</v>
      </c>
      <c r="BK161" s="155">
        <f t="shared" si="29"/>
        <v>0</v>
      </c>
      <c r="BL161" s="14" t="s">
        <v>191</v>
      </c>
      <c r="BM161" s="154" t="s">
        <v>317</v>
      </c>
    </row>
    <row r="162" spans="1:65" s="2" customFormat="1" ht="14.5" customHeight="1">
      <c r="A162" s="29"/>
      <c r="B162" s="141"/>
      <c r="C162" s="142" t="s">
        <v>277</v>
      </c>
      <c r="D162" s="142" t="s">
        <v>149</v>
      </c>
      <c r="E162" s="143" t="s">
        <v>258</v>
      </c>
      <c r="F162" s="144" t="s">
        <v>259</v>
      </c>
      <c r="G162" s="145" t="s">
        <v>244</v>
      </c>
      <c r="H162" s="146">
        <v>46.338999999999999</v>
      </c>
      <c r="I162" s="147"/>
      <c r="J162" s="148">
        <f t="shared" si="20"/>
        <v>0</v>
      </c>
      <c r="K162" s="149"/>
      <c r="L162" s="30"/>
      <c r="M162" s="150" t="s">
        <v>1</v>
      </c>
      <c r="N162" s="151" t="s">
        <v>44</v>
      </c>
      <c r="O162" s="55"/>
      <c r="P162" s="152">
        <f t="shared" si="21"/>
        <v>0</v>
      </c>
      <c r="Q162" s="152">
        <v>3.6000000000000002E-4</v>
      </c>
      <c r="R162" s="152">
        <f t="shared" si="22"/>
        <v>1.6682040000000002E-2</v>
      </c>
      <c r="S162" s="152">
        <v>0</v>
      </c>
      <c r="T162" s="153">
        <f t="shared" si="2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54" t="s">
        <v>191</v>
      </c>
      <c r="AT162" s="154" t="s">
        <v>149</v>
      </c>
      <c r="AU162" s="154" t="s">
        <v>154</v>
      </c>
      <c r="AY162" s="14" t="s">
        <v>147</v>
      </c>
      <c r="BE162" s="155">
        <f t="shared" si="24"/>
        <v>0</v>
      </c>
      <c r="BF162" s="155">
        <f t="shared" si="25"/>
        <v>0</v>
      </c>
      <c r="BG162" s="155">
        <f t="shared" si="26"/>
        <v>0</v>
      </c>
      <c r="BH162" s="155">
        <f t="shared" si="27"/>
        <v>0</v>
      </c>
      <c r="BI162" s="155">
        <f t="shared" si="28"/>
        <v>0</v>
      </c>
      <c r="BJ162" s="14" t="s">
        <v>154</v>
      </c>
      <c r="BK162" s="155">
        <f t="shared" si="29"/>
        <v>0</v>
      </c>
      <c r="BL162" s="14" t="s">
        <v>191</v>
      </c>
      <c r="BM162" s="154" t="s">
        <v>318</v>
      </c>
    </row>
    <row r="163" spans="1:65" s="2" customFormat="1" ht="24.25" customHeight="1">
      <c r="A163" s="29"/>
      <c r="B163" s="141"/>
      <c r="C163" s="142" t="s">
        <v>319</v>
      </c>
      <c r="D163" s="142" t="s">
        <v>149</v>
      </c>
      <c r="E163" s="143" t="s">
        <v>262</v>
      </c>
      <c r="F163" s="144" t="s">
        <v>263</v>
      </c>
      <c r="G163" s="145" t="s">
        <v>220</v>
      </c>
      <c r="H163" s="146"/>
      <c r="I163" s="147"/>
      <c r="J163" s="148">
        <f t="shared" si="20"/>
        <v>0</v>
      </c>
      <c r="K163" s="149"/>
      <c r="L163" s="30"/>
      <c r="M163" s="150" t="s">
        <v>1</v>
      </c>
      <c r="N163" s="151" t="s">
        <v>44</v>
      </c>
      <c r="O163" s="55"/>
      <c r="P163" s="152">
        <f t="shared" si="21"/>
        <v>0</v>
      </c>
      <c r="Q163" s="152">
        <v>0</v>
      </c>
      <c r="R163" s="152">
        <f t="shared" si="22"/>
        <v>0</v>
      </c>
      <c r="S163" s="152">
        <v>0</v>
      </c>
      <c r="T163" s="153">
        <f t="shared" si="2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54" t="s">
        <v>191</v>
      </c>
      <c r="AT163" s="154" t="s">
        <v>149</v>
      </c>
      <c r="AU163" s="154" t="s">
        <v>154</v>
      </c>
      <c r="AY163" s="14" t="s">
        <v>147</v>
      </c>
      <c r="BE163" s="155">
        <f t="shared" si="24"/>
        <v>0</v>
      </c>
      <c r="BF163" s="155">
        <f t="shared" si="25"/>
        <v>0</v>
      </c>
      <c r="BG163" s="155">
        <f t="shared" si="26"/>
        <v>0</v>
      </c>
      <c r="BH163" s="155">
        <f t="shared" si="27"/>
        <v>0</v>
      </c>
      <c r="BI163" s="155">
        <f t="shared" si="28"/>
        <v>0</v>
      </c>
      <c r="BJ163" s="14" t="s">
        <v>154</v>
      </c>
      <c r="BK163" s="155">
        <f t="shared" si="29"/>
        <v>0</v>
      </c>
      <c r="BL163" s="14" t="s">
        <v>191</v>
      </c>
      <c r="BM163" s="154" t="s">
        <v>320</v>
      </c>
    </row>
    <row r="164" spans="1:65" s="12" customFormat="1" ht="22.75" customHeight="1">
      <c r="B164" s="128"/>
      <c r="D164" s="129" t="s">
        <v>77</v>
      </c>
      <c r="E164" s="139" t="s">
        <v>265</v>
      </c>
      <c r="F164" s="139" t="s">
        <v>266</v>
      </c>
      <c r="I164" s="131"/>
      <c r="J164" s="140">
        <f>BK164</f>
        <v>0</v>
      </c>
      <c r="L164" s="128"/>
      <c r="M164" s="133"/>
      <c r="N164" s="134"/>
      <c r="O164" s="134"/>
      <c r="P164" s="135">
        <f>P165</f>
        <v>0</v>
      </c>
      <c r="Q164" s="134"/>
      <c r="R164" s="135">
        <f>R165</f>
        <v>1.7214800000000001E-3</v>
      </c>
      <c r="S164" s="134"/>
      <c r="T164" s="136">
        <f>T165</f>
        <v>0</v>
      </c>
      <c r="AR164" s="129" t="s">
        <v>154</v>
      </c>
      <c r="AT164" s="137" t="s">
        <v>77</v>
      </c>
      <c r="AU164" s="137" t="s">
        <v>86</v>
      </c>
      <c r="AY164" s="129" t="s">
        <v>147</v>
      </c>
      <c r="BK164" s="138">
        <f>BK165</f>
        <v>0</v>
      </c>
    </row>
    <row r="165" spans="1:65" s="2" customFormat="1" ht="37.75" customHeight="1">
      <c r="A165" s="29"/>
      <c r="B165" s="141"/>
      <c r="C165" s="142" t="s">
        <v>321</v>
      </c>
      <c r="D165" s="142" t="s">
        <v>149</v>
      </c>
      <c r="E165" s="143" t="s">
        <v>268</v>
      </c>
      <c r="F165" s="144" t="s">
        <v>269</v>
      </c>
      <c r="G165" s="145" t="s">
        <v>244</v>
      </c>
      <c r="H165" s="146">
        <v>86.073999999999998</v>
      </c>
      <c r="I165" s="147"/>
      <c r="J165" s="148">
        <f>ROUND(I165*H165,2)</f>
        <v>0</v>
      </c>
      <c r="K165" s="149"/>
      <c r="L165" s="30"/>
      <c r="M165" s="150" t="s">
        <v>1</v>
      </c>
      <c r="N165" s="151" t="s">
        <v>44</v>
      </c>
      <c r="O165" s="55"/>
      <c r="P165" s="152">
        <f>O165*H165</f>
        <v>0</v>
      </c>
      <c r="Q165" s="152">
        <v>2.0000000000000002E-5</v>
      </c>
      <c r="R165" s="152">
        <f>Q165*H165</f>
        <v>1.7214800000000001E-3</v>
      </c>
      <c r="S165" s="152">
        <v>0</v>
      </c>
      <c r="T165" s="153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54" t="s">
        <v>191</v>
      </c>
      <c r="AT165" s="154" t="s">
        <v>149</v>
      </c>
      <c r="AU165" s="154" t="s">
        <v>154</v>
      </c>
      <c r="AY165" s="14" t="s">
        <v>147</v>
      </c>
      <c r="BE165" s="155">
        <f>IF(N165="základná",J165,0)</f>
        <v>0</v>
      </c>
      <c r="BF165" s="155">
        <f>IF(N165="znížená",J165,0)</f>
        <v>0</v>
      </c>
      <c r="BG165" s="155">
        <f>IF(N165="zákl. prenesená",J165,0)</f>
        <v>0</v>
      </c>
      <c r="BH165" s="155">
        <f>IF(N165="zníž. prenesená",J165,0)</f>
        <v>0</v>
      </c>
      <c r="BI165" s="155">
        <f>IF(N165="nulová",J165,0)</f>
        <v>0</v>
      </c>
      <c r="BJ165" s="14" t="s">
        <v>154</v>
      </c>
      <c r="BK165" s="155">
        <f>ROUND(I165*H165,2)</f>
        <v>0</v>
      </c>
      <c r="BL165" s="14" t="s">
        <v>191</v>
      </c>
      <c r="BM165" s="154" t="s">
        <v>322</v>
      </c>
    </row>
    <row r="166" spans="1:65" s="12" customFormat="1" ht="22.75" customHeight="1">
      <c r="B166" s="128"/>
      <c r="D166" s="129" t="s">
        <v>77</v>
      </c>
      <c r="E166" s="139" t="s">
        <v>275</v>
      </c>
      <c r="F166" s="139" t="s">
        <v>276</v>
      </c>
      <c r="I166" s="131"/>
      <c r="J166" s="140">
        <f>BK166</f>
        <v>0</v>
      </c>
      <c r="L166" s="128"/>
      <c r="M166" s="133"/>
      <c r="N166" s="134"/>
      <c r="O166" s="134"/>
      <c r="P166" s="135">
        <f>P167</f>
        <v>0</v>
      </c>
      <c r="Q166" s="134"/>
      <c r="R166" s="135">
        <f>R167</f>
        <v>0</v>
      </c>
      <c r="S166" s="134"/>
      <c r="T166" s="136">
        <f>T167</f>
        <v>0</v>
      </c>
      <c r="AR166" s="129" t="s">
        <v>154</v>
      </c>
      <c r="AT166" s="137" t="s">
        <v>77</v>
      </c>
      <c r="AU166" s="137" t="s">
        <v>86</v>
      </c>
      <c r="AY166" s="129" t="s">
        <v>147</v>
      </c>
      <c r="BK166" s="138">
        <f>BK167</f>
        <v>0</v>
      </c>
    </row>
    <row r="167" spans="1:65" s="2" customFormat="1" ht="24.25" customHeight="1">
      <c r="A167" s="29"/>
      <c r="B167" s="141"/>
      <c r="C167" s="142" t="s">
        <v>323</v>
      </c>
      <c r="D167" s="142" t="s">
        <v>149</v>
      </c>
      <c r="E167" s="143" t="s">
        <v>278</v>
      </c>
      <c r="F167" s="144" t="s">
        <v>279</v>
      </c>
      <c r="G167" s="145" t="s">
        <v>280</v>
      </c>
      <c r="H167" s="146">
        <v>1</v>
      </c>
      <c r="I167" s="147"/>
      <c r="J167" s="148">
        <f>ROUND(I167*H167,2)</f>
        <v>0</v>
      </c>
      <c r="K167" s="149"/>
      <c r="L167" s="30"/>
      <c r="M167" s="167" t="s">
        <v>1</v>
      </c>
      <c r="N167" s="168" t="s">
        <v>44</v>
      </c>
      <c r="O167" s="169"/>
      <c r="P167" s="170">
        <f>O167*H167</f>
        <v>0</v>
      </c>
      <c r="Q167" s="170">
        <v>0</v>
      </c>
      <c r="R167" s="170">
        <f>Q167*H167</f>
        <v>0</v>
      </c>
      <c r="S167" s="170">
        <v>0</v>
      </c>
      <c r="T167" s="171">
        <f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54" t="s">
        <v>153</v>
      </c>
      <c r="AT167" s="154" t="s">
        <v>149</v>
      </c>
      <c r="AU167" s="154" t="s">
        <v>154</v>
      </c>
      <c r="AY167" s="14" t="s">
        <v>147</v>
      </c>
      <c r="BE167" s="155">
        <f>IF(N167="základná",J167,0)</f>
        <v>0</v>
      </c>
      <c r="BF167" s="155">
        <f>IF(N167="znížená",J167,0)</f>
        <v>0</v>
      </c>
      <c r="BG167" s="155">
        <f>IF(N167="zákl. prenesená",J167,0)</f>
        <v>0</v>
      </c>
      <c r="BH167" s="155">
        <f>IF(N167="zníž. prenesená",J167,0)</f>
        <v>0</v>
      </c>
      <c r="BI167" s="155">
        <f>IF(N167="nulová",J167,0)</f>
        <v>0</v>
      </c>
      <c r="BJ167" s="14" t="s">
        <v>154</v>
      </c>
      <c r="BK167" s="155">
        <f>ROUND(I167*H167,2)</f>
        <v>0</v>
      </c>
      <c r="BL167" s="14" t="s">
        <v>153</v>
      </c>
      <c r="BM167" s="154" t="s">
        <v>324</v>
      </c>
    </row>
    <row r="168" spans="1:65" s="2" customFormat="1" ht="7" customHeight="1">
      <c r="A168" s="29"/>
      <c r="B168" s="44"/>
      <c r="C168" s="45"/>
      <c r="D168" s="45"/>
      <c r="E168" s="45"/>
      <c r="F168" s="45"/>
      <c r="G168" s="45"/>
      <c r="H168" s="45"/>
      <c r="I168" s="45"/>
      <c r="J168" s="45"/>
      <c r="K168" s="45"/>
      <c r="L168" s="30"/>
      <c r="M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</row>
  </sheetData>
  <autoFilter ref="C125:K167" xr:uid="{00000000-0009-0000-0000-000002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31"/>
  <sheetViews>
    <sheetView showGridLines="0" workbookViewId="0"/>
  </sheetViews>
  <sheetFormatPr baseColWidth="10" defaultRowHeight="16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1.5" style="1" customWidth="1"/>
    <col min="9" max="10" width="20.25" style="1" customWidth="1"/>
    <col min="11" max="11" width="20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46" s="1" customFormat="1" ht="37" customHeight="1">
      <c r="L2" s="200" t="s">
        <v>5</v>
      </c>
      <c r="M2" s="185"/>
      <c r="N2" s="185"/>
      <c r="O2" s="185"/>
      <c r="P2" s="185"/>
      <c r="Q2" s="185"/>
      <c r="R2" s="185"/>
      <c r="S2" s="185"/>
      <c r="T2" s="185"/>
      <c r="U2" s="185"/>
      <c r="V2" s="185"/>
      <c r="AT2" s="14" t="s">
        <v>93</v>
      </c>
    </row>
    <row r="3" spans="1:46" s="1" customFormat="1" ht="7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78</v>
      </c>
    </row>
    <row r="4" spans="1:46" s="1" customFormat="1" ht="25" customHeight="1">
      <c r="B4" s="17"/>
      <c r="D4" s="18" t="s">
        <v>115</v>
      </c>
      <c r="L4" s="17"/>
      <c r="M4" s="90" t="s">
        <v>9</v>
      </c>
      <c r="AT4" s="14" t="s">
        <v>3</v>
      </c>
    </row>
    <row r="5" spans="1:46" s="1" customFormat="1" ht="7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13" t="str">
        <f>'Rekapitulácia stavby'!K6</f>
        <v>Revitalizácia centra s ohľadom na zmenu klímy</v>
      </c>
      <c r="F7" s="214"/>
      <c r="G7" s="214"/>
      <c r="H7" s="214"/>
      <c r="L7" s="17"/>
    </row>
    <row r="8" spans="1:46" s="2" customFormat="1" ht="12" customHeight="1">
      <c r="A8" s="29"/>
      <c r="B8" s="30"/>
      <c r="C8" s="29"/>
      <c r="D8" s="24" t="s">
        <v>116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78" t="s">
        <v>325</v>
      </c>
      <c r="F9" s="215"/>
      <c r="G9" s="215"/>
      <c r="H9" s="2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2" t="str">
        <f>'Rekapitulácia stavby'!AN8</f>
        <v>14. 4. 2025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75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23</v>
      </c>
      <c r="E14" s="29"/>
      <c r="F14" s="29"/>
      <c r="G14" s="29"/>
      <c r="H14" s="29"/>
      <c r="I14" s="24" t="s">
        <v>24</v>
      </c>
      <c r="J14" s="22" t="s">
        <v>25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26</v>
      </c>
      <c r="F15" s="29"/>
      <c r="G15" s="29"/>
      <c r="H15" s="29"/>
      <c r="I15" s="24" t="s">
        <v>27</v>
      </c>
      <c r="J15" s="22" t="s">
        <v>28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7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29</v>
      </c>
      <c r="E17" s="29"/>
      <c r="F17" s="29"/>
      <c r="G17" s="29"/>
      <c r="H17" s="29"/>
      <c r="I17" s="24" t="s">
        <v>24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16" t="str">
        <f>'Rekapitulácia stavby'!E14</f>
        <v>Vyplň údaj</v>
      </c>
      <c r="F18" s="184"/>
      <c r="G18" s="184"/>
      <c r="H18" s="184"/>
      <c r="I18" s="24" t="s">
        <v>27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7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31</v>
      </c>
      <c r="E20" s="29"/>
      <c r="F20" s="29"/>
      <c r="G20" s="29"/>
      <c r="H20" s="29"/>
      <c r="I20" s="24" t="s">
        <v>24</v>
      </c>
      <c r="J20" s="22" t="s">
        <v>1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32</v>
      </c>
      <c r="F21" s="29"/>
      <c r="G21" s="29"/>
      <c r="H21" s="29"/>
      <c r="I21" s="24" t="s">
        <v>27</v>
      </c>
      <c r="J21" s="22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7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34</v>
      </c>
      <c r="E23" s="29"/>
      <c r="F23" s="29"/>
      <c r="G23" s="29"/>
      <c r="H23" s="29"/>
      <c r="I23" s="24" t="s">
        <v>24</v>
      </c>
      <c r="J23" s="22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27</v>
      </c>
      <c r="J24" s="22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7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36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83.25" customHeight="1">
      <c r="A27" s="91"/>
      <c r="B27" s="92"/>
      <c r="C27" s="91"/>
      <c r="D27" s="91"/>
      <c r="E27" s="189" t="s">
        <v>37</v>
      </c>
      <c r="F27" s="189"/>
      <c r="G27" s="189"/>
      <c r="H27" s="189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7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7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5" customHeight="1">
      <c r="A30" s="29"/>
      <c r="B30" s="30"/>
      <c r="C30" s="29"/>
      <c r="D30" s="94" t="s">
        <v>38</v>
      </c>
      <c r="E30" s="29"/>
      <c r="F30" s="29"/>
      <c r="G30" s="29"/>
      <c r="H30" s="29"/>
      <c r="I30" s="29"/>
      <c r="J30" s="68">
        <f>ROUND(J121,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7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5" customHeight="1">
      <c r="A32" s="29"/>
      <c r="B32" s="30"/>
      <c r="C32" s="29"/>
      <c r="D32" s="29"/>
      <c r="E32" s="29"/>
      <c r="F32" s="33" t="s">
        <v>40</v>
      </c>
      <c r="G32" s="29"/>
      <c r="H32" s="29"/>
      <c r="I32" s="33" t="s">
        <v>39</v>
      </c>
      <c r="J32" s="33" t="s">
        <v>41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5" customHeight="1">
      <c r="A33" s="29"/>
      <c r="B33" s="30"/>
      <c r="C33" s="29"/>
      <c r="D33" s="95" t="s">
        <v>42</v>
      </c>
      <c r="E33" s="24" t="s">
        <v>43</v>
      </c>
      <c r="F33" s="96">
        <f>ROUND((SUM(BE121:BE130)),  2)</f>
        <v>0</v>
      </c>
      <c r="G33" s="29"/>
      <c r="H33" s="29"/>
      <c r="I33" s="97">
        <v>0.23</v>
      </c>
      <c r="J33" s="96">
        <f>ROUND(((SUM(BE121:BE130))*I33),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5" customHeight="1">
      <c r="A34" s="29"/>
      <c r="B34" s="30"/>
      <c r="C34" s="29"/>
      <c r="D34" s="29"/>
      <c r="E34" s="24" t="s">
        <v>44</v>
      </c>
      <c r="F34" s="96">
        <f>ROUND((SUM(BF121:BF130)),  2)</f>
        <v>0</v>
      </c>
      <c r="G34" s="29"/>
      <c r="H34" s="29"/>
      <c r="I34" s="97">
        <v>0.23</v>
      </c>
      <c r="J34" s="96">
        <f>ROUND(((SUM(BF121:BF130))*I34),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5" hidden="1" customHeight="1">
      <c r="A35" s="29"/>
      <c r="B35" s="30"/>
      <c r="C35" s="29"/>
      <c r="D35" s="29"/>
      <c r="E35" s="24" t="s">
        <v>45</v>
      </c>
      <c r="F35" s="96">
        <f>ROUND((SUM(BG121:BG130)),  2)</f>
        <v>0</v>
      </c>
      <c r="G35" s="29"/>
      <c r="H35" s="29"/>
      <c r="I35" s="97">
        <v>0.23</v>
      </c>
      <c r="J35" s="96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5" hidden="1" customHeight="1">
      <c r="A36" s="29"/>
      <c r="B36" s="30"/>
      <c r="C36" s="29"/>
      <c r="D36" s="29"/>
      <c r="E36" s="24" t="s">
        <v>46</v>
      </c>
      <c r="F36" s="96">
        <f>ROUND((SUM(BH121:BH130)),  2)</f>
        <v>0</v>
      </c>
      <c r="G36" s="29"/>
      <c r="H36" s="29"/>
      <c r="I36" s="97">
        <v>0.23</v>
      </c>
      <c r="J36" s="96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5" hidden="1" customHeight="1">
      <c r="A37" s="29"/>
      <c r="B37" s="30"/>
      <c r="C37" s="29"/>
      <c r="D37" s="29"/>
      <c r="E37" s="24" t="s">
        <v>47</v>
      </c>
      <c r="F37" s="96">
        <f>ROUND((SUM(BI121:BI130)),  2)</f>
        <v>0</v>
      </c>
      <c r="G37" s="29"/>
      <c r="H37" s="29"/>
      <c r="I37" s="97">
        <v>0</v>
      </c>
      <c r="J37" s="96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7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5" customHeight="1">
      <c r="A39" s="29"/>
      <c r="B39" s="30"/>
      <c r="C39" s="98"/>
      <c r="D39" s="99" t="s">
        <v>48</v>
      </c>
      <c r="E39" s="57"/>
      <c r="F39" s="57"/>
      <c r="G39" s="100" t="s">
        <v>49</v>
      </c>
      <c r="H39" s="101" t="s">
        <v>50</v>
      </c>
      <c r="I39" s="57"/>
      <c r="J39" s="102">
        <f>SUM(J30:J37)</f>
        <v>0</v>
      </c>
      <c r="K39" s="103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5" customHeight="1">
      <c r="B41" s="17"/>
      <c r="L41" s="17"/>
    </row>
    <row r="42" spans="1:31" s="1" customFormat="1" ht="14.5" customHeight="1">
      <c r="B42" s="17"/>
      <c r="L42" s="17"/>
    </row>
    <row r="43" spans="1:31" s="1" customFormat="1" ht="14.5" customHeight="1">
      <c r="B43" s="17"/>
      <c r="L43" s="17"/>
    </row>
    <row r="44" spans="1:31" s="1" customFormat="1" ht="14.5" customHeight="1">
      <c r="B44" s="17"/>
      <c r="L44" s="17"/>
    </row>
    <row r="45" spans="1:31" s="1" customFormat="1" ht="14.5" customHeight="1">
      <c r="B45" s="17"/>
      <c r="L45" s="17"/>
    </row>
    <row r="46" spans="1:31" s="1" customFormat="1" ht="14.5" customHeight="1">
      <c r="B46" s="17"/>
      <c r="L46" s="17"/>
    </row>
    <row r="47" spans="1:31" s="1" customFormat="1" ht="14.5" customHeight="1">
      <c r="B47" s="17"/>
      <c r="L47" s="17"/>
    </row>
    <row r="48" spans="1:31" s="1" customFormat="1" ht="14.5" customHeight="1">
      <c r="B48" s="17"/>
      <c r="L48" s="17"/>
    </row>
    <row r="49" spans="1:31" s="1" customFormat="1" ht="14.5" customHeight="1">
      <c r="B49" s="17"/>
      <c r="L49" s="17"/>
    </row>
    <row r="50" spans="1:31" s="2" customFormat="1" ht="14.5" customHeight="1">
      <c r="B50" s="39"/>
      <c r="D50" s="40" t="s">
        <v>51</v>
      </c>
      <c r="E50" s="41"/>
      <c r="F50" s="41"/>
      <c r="G50" s="40" t="s">
        <v>52</v>
      </c>
      <c r="H50" s="41"/>
      <c r="I50" s="41"/>
      <c r="J50" s="41"/>
      <c r="K50" s="41"/>
      <c r="L50" s="39"/>
    </row>
    <row r="51" spans="1:31" ht="11">
      <c r="B51" s="17"/>
      <c r="L51" s="17"/>
    </row>
    <row r="52" spans="1:31" ht="11">
      <c r="B52" s="17"/>
      <c r="L52" s="17"/>
    </row>
    <row r="53" spans="1:31" ht="11">
      <c r="B53" s="17"/>
      <c r="L53" s="17"/>
    </row>
    <row r="54" spans="1:31" ht="11">
      <c r="B54" s="17"/>
      <c r="L54" s="17"/>
    </row>
    <row r="55" spans="1:31" ht="11">
      <c r="B55" s="17"/>
      <c r="L55" s="17"/>
    </row>
    <row r="56" spans="1:31" ht="11">
      <c r="B56" s="17"/>
      <c r="L56" s="17"/>
    </row>
    <row r="57" spans="1:31" ht="11">
      <c r="B57" s="17"/>
      <c r="L57" s="17"/>
    </row>
    <row r="58" spans="1:31" ht="11">
      <c r="B58" s="17"/>
      <c r="L58" s="17"/>
    </row>
    <row r="59" spans="1:31" ht="11">
      <c r="B59" s="17"/>
      <c r="L59" s="17"/>
    </row>
    <row r="60" spans="1:31" ht="11">
      <c r="B60" s="17"/>
      <c r="L60" s="17"/>
    </row>
    <row r="61" spans="1:31" s="2" customFormat="1" ht="13">
      <c r="A61" s="29"/>
      <c r="B61" s="30"/>
      <c r="C61" s="29"/>
      <c r="D61" s="42" t="s">
        <v>53</v>
      </c>
      <c r="E61" s="32"/>
      <c r="F61" s="104" t="s">
        <v>54</v>
      </c>
      <c r="G61" s="42" t="s">
        <v>53</v>
      </c>
      <c r="H61" s="32"/>
      <c r="I61" s="32"/>
      <c r="J61" s="105" t="s">
        <v>54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">
      <c r="B62" s="17"/>
      <c r="L62" s="17"/>
    </row>
    <row r="63" spans="1:31" ht="11">
      <c r="B63" s="17"/>
      <c r="L63" s="17"/>
    </row>
    <row r="64" spans="1:31" ht="11">
      <c r="B64" s="17"/>
      <c r="L64" s="17"/>
    </row>
    <row r="65" spans="1:31" s="2" customFormat="1" ht="13">
      <c r="A65" s="29"/>
      <c r="B65" s="30"/>
      <c r="C65" s="29"/>
      <c r="D65" s="40" t="s">
        <v>55</v>
      </c>
      <c r="E65" s="43"/>
      <c r="F65" s="43"/>
      <c r="G65" s="40" t="s">
        <v>56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">
      <c r="B66" s="17"/>
      <c r="L66" s="17"/>
    </row>
    <row r="67" spans="1:31" ht="11">
      <c r="B67" s="17"/>
      <c r="L67" s="17"/>
    </row>
    <row r="68" spans="1:31" ht="11">
      <c r="B68" s="17"/>
      <c r="L68" s="17"/>
    </row>
    <row r="69" spans="1:31" ht="11">
      <c r="B69" s="17"/>
      <c r="L69" s="17"/>
    </row>
    <row r="70" spans="1:31" ht="11">
      <c r="B70" s="17"/>
      <c r="L70" s="17"/>
    </row>
    <row r="71" spans="1:31" ht="11">
      <c r="B71" s="17"/>
      <c r="L71" s="17"/>
    </row>
    <row r="72" spans="1:31" ht="11">
      <c r="B72" s="17"/>
      <c r="L72" s="17"/>
    </row>
    <row r="73" spans="1:31" ht="11">
      <c r="B73" s="17"/>
      <c r="L73" s="17"/>
    </row>
    <row r="74" spans="1:31" ht="11">
      <c r="B74" s="17"/>
      <c r="L74" s="17"/>
    </row>
    <row r="75" spans="1:31" ht="11">
      <c r="B75" s="17"/>
      <c r="L75" s="17"/>
    </row>
    <row r="76" spans="1:31" s="2" customFormat="1" ht="13">
      <c r="A76" s="29"/>
      <c r="B76" s="30"/>
      <c r="C76" s="29"/>
      <c r="D76" s="42" t="s">
        <v>53</v>
      </c>
      <c r="E76" s="32"/>
      <c r="F76" s="104" t="s">
        <v>54</v>
      </c>
      <c r="G76" s="42" t="s">
        <v>53</v>
      </c>
      <c r="H76" s="32"/>
      <c r="I76" s="32"/>
      <c r="J76" s="105" t="s">
        <v>54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7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5" customHeight="1">
      <c r="A82" s="29"/>
      <c r="B82" s="30"/>
      <c r="C82" s="18" t="s">
        <v>118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7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13" t="str">
        <f>E7</f>
        <v>Revitalizácia centra s ohľadom na zmenu klímy</v>
      </c>
      <c r="F85" s="214"/>
      <c r="G85" s="214"/>
      <c r="H85" s="214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116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78" t="str">
        <f>E9</f>
        <v>SO06 - Studňa pre úžitkovú vodu</v>
      </c>
      <c r="F87" s="215"/>
      <c r="G87" s="215"/>
      <c r="H87" s="2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7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>k.ú.Kostolná pri Dunaji,p.č.56/1,2,57/1,2,66/1,2</v>
      </c>
      <c r="G89" s="29"/>
      <c r="H89" s="29"/>
      <c r="I89" s="24" t="s">
        <v>21</v>
      </c>
      <c r="J89" s="52" t="str">
        <f>IF(J12="","",J12)</f>
        <v>14. 4. 2025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7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40" customHeight="1">
      <c r="A91" s="29"/>
      <c r="B91" s="30"/>
      <c r="C91" s="24" t="s">
        <v>23</v>
      </c>
      <c r="D91" s="29"/>
      <c r="E91" s="29"/>
      <c r="F91" s="22" t="str">
        <f>E15</f>
        <v>Obec Kostolná pri Dunaji,59, 903 01</v>
      </c>
      <c r="G91" s="29"/>
      <c r="H91" s="29"/>
      <c r="I91" s="24" t="s">
        <v>31</v>
      </c>
      <c r="J91" s="27" t="str">
        <f>E21</f>
        <v>Ing.arch Zuzana Kierulfová, Ing. Matej Orolín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5" customHeight="1">
      <c r="A92" s="29"/>
      <c r="B92" s="30"/>
      <c r="C92" s="24" t="s">
        <v>29</v>
      </c>
      <c r="D92" s="29"/>
      <c r="E92" s="29"/>
      <c r="F92" s="22" t="str">
        <f>IF(E18="","",E18)</f>
        <v>Vyplň údaj</v>
      </c>
      <c r="G92" s="29"/>
      <c r="H92" s="29"/>
      <c r="I92" s="24" t="s">
        <v>34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2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6" t="s">
        <v>119</v>
      </c>
      <c r="D94" s="98"/>
      <c r="E94" s="98"/>
      <c r="F94" s="98"/>
      <c r="G94" s="98"/>
      <c r="H94" s="98"/>
      <c r="I94" s="98"/>
      <c r="J94" s="107" t="s">
        <v>120</v>
      </c>
      <c r="K94" s="98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2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75" customHeight="1">
      <c r="A96" s="29"/>
      <c r="B96" s="30"/>
      <c r="C96" s="108" t="s">
        <v>121</v>
      </c>
      <c r="D96" s="29"/>
      <c r="E96" s="29"/>
      <c r="F96" s="29"/>
      <c r="G96" s="29"/>
      <c r="H96" s="29"/>
      <c r="I96" s="29"/>
      <c r="J96" s="68">
        <f>J121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122</v>
      </c>
    </row>
    <row r="97" spans="1:31" s="9" customFormat="1" ht="25" customHeight="1">
      <c r="B97" s="109"/>
      <c r="D97" s="110" t="s">
        <v>123</v>
      </c>
      <c r="E97" s="111"/>
      <c r="F97" s="111"/>
      <c r="G97" s="111"/>
      <c r="H97" s="111"/>
      <c r="I97" s="111"/>
      <c r="J97" s="112">
        <f>J122</f>
        <v>0</v>
      </c>
      <c r="L97" s="109"/>
    </row>
    <row r="98" spans="1:31" s="10" customFormat="1" ht="20" customHeight="1">
      <c r="B98" s="113"/>
      <c r="D98" s="114" t="s">
        <v>124</v>
      </c>
      <c r="E98" s="115"/>
      <c r="F98" s="115"/>
      <c r="G98" s="115"/>
      <c r="H98" s="115"/>
      <c r="I98" s="115"/>
      <c r="J98" s="116">
        <f>J123</f>
        <v>0</v>
      </c>
      <c r="L98" s="113"/>
    </row>
    <row r="99" spans="1:31" s="10" customFormat="1" ht="20" customHeight="1">
      <c r="B99" s="113"/>
      <c r="D99" s="114" t="s">
        <v>326</v>
      </c>
      <c r="E99" s="115"/>
      <c r="F99" s="115"/>
      <c r="G99" s="115"/>
      <c r="H99" s="115"/>
      <c r="I99" s="115"/>
      <c r="J99" s="116">
        <f>J125</f>
        <v>0</v>
      </c>
      <c r="L99" s="113"/>
    </row>
    <row r="100" spans="1:31" s="9" customFormat="1" ht="25" customHeight="1">
      <c r="B100" s="109"/>
      <c r="D100" s="110" t="s">
        <v>327</v>
      </c>
      <c r="E100" s="111"/>
      <c r="F100" s="111"/>
      <c r="G100" s="111"/>
      <c r="H100" s="111"/>
      <c r="I100" s="111"/>
      <c r="J100" s="112">
        <f>J128</f>
        <v>0</v>
      </c>
      <c r="L100" s="109"/>
    </row>
    <row r="101" spans="1:31" s="10" customFormat="1" ht="20" customHeight="1">
      <c r="B101" s="113"/>
      <c r="D101" s="114" t="s">
        <v>328</v>
      </c>
      <c r="E101" s="115"/>
      <c r="F101" s="115"/>
      <c r="G101" s="115"/>
      <c r="H101" s="115"/>
      <c r="I101" s="115"/>
      <c r="J101" s="116">
        <f>J129</f>
        <v>0</v>
      </c>
      <c r="L101" s="113"/>
    </row>
    <row r="102" spans="1:31" s="2" customFormat="1" ht="21.75" customHeight="1">
      <c r="A102" s="29"/>
      <c r="B102" s="30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31" s="2" customFormat="1" ht="7" customHeight="1">
      <c r="A103" s="29"/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7" spans="1:31" s="2" customFormat="1" ht="7" customHeight="1">
      <c r="A107" s="29"/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25" customHeight="1">
      <c r="A108" s="29"/>
      <c r="B108" s="30"/>
      <c r="C108" s="18" t="s">
        <v>133</v>
      </c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7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2" customHeight="1">
      <c r="A110" s="29"/>
      <c r="B110" s="30"/>
      <c r="C110" s="24" t="s">
        <v>15</v>
      </c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6.5" customHeight="1">
      <c r="A111" s="29"/>
      <c r="B111" s="30"/>
      <c r="C111" s="29"/>
      <c r="D111" s="29"/>
      <c r="E111" s="213" t="str">
        <f>E7</f>
        <v>Revitalizácia centra s ohľadom na zmenu klímy</v>
      </c>
      <c r="F111" s="214"/>
      <c r="G111" s="214"/>
      <c r="H111" s="214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>
      <c r="A112" s="29"/>
      <c r="B112" s="30"/>
      <c r="C112" s="24" t="s">
        <v>116</v>
      </c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6.5" customHeight="1">
      <c r="A113" s="29"/>
      <c r="B113" s="30"/>
      <c r="C113" s="29"/>
      <c r="D113" s="29"/>
      <c r="E113" s="178" t="str">
        <f>E9</f>
        <v>SO06 - Studňa pre úžitkovú vodu</v>
      </c>
      <c r="F113" s="215"/>
      <c r="G113" s="215"/>
      <c r="H113" s="215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7" customHeight="1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2" customHeight="1">
      <c r="A115" s="29"/>
      <c r="B115" s="30"/>
      <c r="C115" s="24" t="s">
        <v>19</v>
      </c>
      <c r="D115" s="29"/>
      <c r="E115" s="29"/>
      <c r="F115" s="22" t="str">
        <f>F12</f>
        <v>k.ú.Kostolná pri Dunaji,p.č.56/1,2,57/1,2,66/1,2</v>
      </c>
      <c r="G115" s="29"/>
      <c r="H115" s="29"/>
      <c r="I115" s="24" t="s">
        <v>21</v>
      </c>
      <c r="J115" s="52" t="str">
        <f>IF(J12="","",J12)</f>
        <v>14. 4. 2025</v>
      </c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7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40" customHeight="1">
      <c r="A117" s="29"/>
      <c r="B117" s="30"/>
      <c r="C117" s="24" t="s">
        <v>23</v>
      </c>
      <c r="D117" s="29"/>
      <c r="E117" s="29"/>
      <c r="F117" s="22" t="str">
        <f>E15</f>
        <v>Obec Kostolná pri Dunaji,59, 903 01</v>
      </c>
      <c r="G117" s="29"/>
      <c r="H117" s="29"/>
      <c r="I117" s="24" t="s">
        <v>31</v>
      </c>
      <c r="J117" s="27" t="str">
        <f>E21</f>
        <v>Ing.arch Zuzana Kierulfová, Ing. Matej Orolín</v>
      </c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5" customHeight="1">
      <c r="A118" s="29"/>
      <c r="B118" s="30"/>
      <c r="C118" s="24" t="s">
        <v>29</v>
      </c>
      <c r="D118" s="29"/>
      <c r="E118" s="29"/>
      <c r="F118" s="22" t="str">
        <f>IF(E18="","",E18)</f>
        <v>Vyplň údaj</v>
      </c>
      <c r="G118" s="29"/>
      <c r="H118" s="29"/>
      <c r="I118" s="24" t="s">
        <v>34</v>
      </c>
      <c r="J118" s="27" t="str">
        <f>E24</f>
        <v xml:space="preserve"> 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0.2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1" customFormat="1" ht="29.25" customHeight="1">
      <c r="A120" s="117"/>
      <c r="B120" s="118"/>
      <c r="C120" s="119" t="s">
        <v>134</v>
      </c>
      <c r="D120" s="120" t="s">
        <v>63</v>
      </c>
      <c r="E120" s="120" t="s">
        <v>59</v>
      </c>
      <c r="F120" s="120" t="s">
        <v>60</v>
      </c>
      <c r="G120" s="120" t="s">
        <v>135</v>
      </c>
      <c r="H120" s="120" t="s">
        <v>136</v>
      </c>
      <c r="I120" s="120" t="s">
        <v>137</v>
      </c>
      <c r="J120" s="121" t="s">
        <v>120</v>
      </c>
      <c r="K120" s="122" t="s">
        <v>138</v>
      </c>
      <c r="L120" s="123"/>
      <c r="M120" s="59" t="s">
        <v>1</v>
      </c>
      <c r="N120" s="60" t="s">
        <v>42</v>
      </c>
      <c r="O120" s="60" t="s">
        <v>139</v>
      </c>
      <c r="P120" s="60" t="s">
        <v>140</v>
      </c>
      <c r="Q120" s="60" t="s">
        <v>141</v>
      </c>
      <c r="R120" s="60" t="s">
        <v>142</v>
      </c>
      <c r="S120" s="60" t="s">
        <v>143</v>
      </c>
      <c r="T120" s="61" t="s">
        <v>144</v>
      </c>
      <c r="U120" s="117"/>
      <c r="V120" s="117"/>
      <c r="W120" s="117"/>
      <c r="X120" s="117"/>
      <c r="Y120" s="117"/>
      <c r="Z120" s="117"/>
      <c r="AA120" s="117"/>
      <c r="AB120" s="117"/>
      <c r="AC120" s="117"/>
      <c r="AD120" s="117"/>
      <c r="AE120" s="117"/>
    </row>
    <row r="121" spans="1:65" s="2" customFormat="1" ht="22.75" customHeight="1">
      <c r="A121" s="29"/>
      <c r="B121" s="30"/>
      <c r="C121" s="66" t="s">
        <v>121</v>
      </c>
      <c r="D121" s="29"/>
      <c r="E121" s="29"/>
      <c r="F121" s="29"/>
      <c r="G121" s="29"/>
      <c r="H121" s="29"/>
      <c r="I121" s="29"/>
      <c r="J121" s="124">
        <f>BK121</f>
        <v>0</v>
      </c>
      <c r="K121" s="29"/>
      <c r="L121" s="30"/>
      <c r="M121" s="62"/>
      <c r="N121" s="53"/>
      <c r="O121" s="63"/>
      <c r="P121" s="125">
        <f>P122+P128</f>
        <v>0</v>
      </c>
      <c r="Q121" s="63"/>
      <c r="R121" s="125">
        <f>R122+R128</f>
        <v>0.26860000000000001</v>
      </c>
      <c r="S121" s="63"/>
      <c r="T121" s="126">
        <f>T122+T128</f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T121" s="14" t="s">
        <v>77</v>
      </c>
      <c r="AU121" s="14" t="s">
        <v>122</v>
      </c>
      <c r="BK121" s="127">
        <f>BK122+BK128</f>
        <v>0</v>
      </c>
    </row>
    <row r="122" spans="1:65" s="12" customFormat="1" ht="26" customHeight="1">
      <c r="B122" s="128"/>
      <c r="D122" s="129" t="s">
        <v>77</v>
      </c>
      <c r="E122" s="130" t="s">
        <v>145</v>
      </c>
      <c r="F122" s="130" t="s">
        <v>146</v>
      </c>
      <c r="I122" s="131"/>
      <c r="J122" s="132">
        <f>BK122</f>
        <v>0</v>
      </c>
      <c r="L122" s="128"/>
      <c r="M122" s="133"/>
      <c r="N122" s="134"/>
      <c r="O122" s="134"/>
      <c r="P122" s="135">
        <f>P123+P125</f>
        <v>0</v>
      </c>
      <c r="Q122" s="134"/>
      <c r="R122" s="135">
        <f>R123+R125</f>
        <v>0.26860000000000001</v>
      </c>
      <c r="S122" s="134"/>
      <c r="T122" s="136">
        <f>T123+T125</f>
        <v>0</v>
      </c>
      <c r="AR122" s="129" t="s">
        <v>86</v>
      </c>
      <c r="AT122" s="137" t="s">
        <v>77</v>
      </c>
      <c r="AU122" s="137" t="s">
        <v>78</v>
      </c>
      <c r="AY122" s="129" t="s">
        <v>147</v>
      </c>
      <c r="BK122" s="138">
        <f>BK123+BK125</f>
        <v>0</v>
      </c>
    </row>
    <row r="123" spans="1:65" s="12" customFormat="1" ht="22.75" customHeight="1">
      <c r="B123" s="128"/>
      <c r="D123" s="129" t="s">
        <v>77</v>
      </c>
      <c r="E123" s="139" t="s">
        <v>86</v>
      </c>
      <c r="F123" s="139" t="s">
        <v>148</v>
      </c>
      <c r="I123" s="131"/>
      <c r="J123" s="140">
        <f>BK123</f>
        <v>0</v>
      </c>
      <c r="L123" s="128"/>
      <c r="M123" s="133"/>
      <c r="N123" s="134"/>
      <c r="O123" s="134"/>
      <c r="P123" s="135">
        <f>P124</f>
        <v>0</v>
      </c>
      <c r="Q123" s="134"/>
      <c r="R123" s="135">
        <f>R124</f>
        <v>0.1046</v>
      </c>
      <c r="S123" s="134"/>
      <c r="T123" s="136">
        <f>T124</f>
        <v>0</v>
      </c>
      <c r="AR123" s="129" t="s">
        <v>86</v>
      </c>
      <c r="AT123" s="137" t="s">
        <v>77</v>
      </c>
      <c r="AU123" s="137" t="s">
        <v>86</v>
      </c>
      <c r="AY123" s="129" t="s">
        <v>147</v>
      </c>
      <c r="BK123" s="138">
        <f>BK124</f>
        <v>0</v>
      </c>
    </row>
    <row r="124" spans="1:65" s="2" customFormat="1" ht="14.5" customHeight="1">
      <c r="A124" s="29"/>
      <c r="B124" s="141"/>
      <c r="C124" s="142" t="s">
        <v>86</v>
      </c>
      <c r="D124" s="142" t="s">
        <v>149</v>
      </c>
      <c r="E124" s="143" t="s">
        <v>329</v>
      </c>
      <c r="F124" s="144" t="s">
        <v>330</v>
      </c>
      <c r="G124" s="145" t="s">
        <v>196</v>
      </c>
      <c r="H124" s="146">
        <v>10</v>
      </c>
      <c r="I124" s="147"/>
      <c r="J124" s="148">
        <f>ROUND(I124*H124,2)</f>
        <v>0</v>
      </c>
      <c r="K124" s="149"/>
      <c r="L124" s="30"/>
      <c r="M124" s="150" t="s">
        <v>1</v>
      </c>
      <c r="N124" s="151" t="s">
        <v>44</v>
      </c>
      <c r="O124" s="55"/>
      <c r="P124" s="152">
        <f>O124*H124</f>
        <v>0</v>
      </c>
      <c r="Q124" s="152">
        <v>1.0460000000000001E-2</v>
      </c>
      <c r="R124" s="152">
        <f>Q124*H124</f>
        <v>0.1046</v>
      </c>
      <c r="S124" s="152">
        <v>0</v>
      </c>
      <c r="T124" s="153">
        <f>S124*H124</f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54" t="s">
        <v>153</v>
      </c>
      <c r="AT124" s="154" t="s">
        <v>149</v>
      </c>
      <c r="AU124" s="154" t="s">
        <v>154</v>
      </c>
      <c r="AY124" s="14" t="s">
        <v>147</v>
      </c>
      <c r="BE124" s="155">
        <f>IF(N124="základná",J124,0)</f>
        <v>0</v>
      </c>
      <c r="BF124" s="155">
        <f>IF(N124="znížená",J124,0)</f>
        <v>0</v>
      </c>
      <c r="BG124" s="155">
        <f>IF(N124="zákl. prenesená",J124,0)</f>
        <v>0</v>
      </c>
      <c r="BH124" s="155">
        <f>IF(N124="zníž. prenesená",J124,0)</f>
        <v>0</v>
      </c>
      <c r="BI124" s="155">
        <f>IF(N124="nulová",J124,0)</f>
        <v>0</v>
      </c>
      <c r="BJ124" s="14" t="s">
        <v>154</v>
      </c>
      <c r="BK124" s="155">
        <f>ROUND(I124*H124,2)</f>
        <v>0</v>
      </c>
      <c r="BL124" s="14" t="s">
        <v>153</v>
      </c>
      <c r="BM124" s="154" t="s">
        <v>331</v>
      </c>
    </row>
    <row r="125" spans="1:65" s="12" customFormat="1" ht="22.75" customHeight="1">
      <c r="B125" s="128"/>
      <c r="D125" s="129" t="s">
        <v>77</v>
      </c>
      <c r="E125" s="139" t="s">
        <v>177</v>
      </c>
      <c r="F125" s="139" t="s">
        <v>332</v>
      </c>
      <c r="I125" s="131"/>
      <c r="J125" s="140">
        <f>BK125</f>
        <v>0</v>
      </c>
      <c r="L125" s="128"/>
      <c r="M125" s="133"/>
      <c r="N125" s="134"/>
      <c r="O125" s="134"/>
      <c r="P125" s="135">
        <f>SUM(P126:P127)</f>
        <v>0</v>
      </c>
      <c r="Q125" s="134"/>
      <c r="R125" s="135">
        <f>SUM(R126:R127)</f>
        <v>0.16400000000000001</v>
      </c>
      <c r="S125" s="134"/>
      <c r="T125" s="136">
        <f>SUM(T126:T127)</f>
        <v>0</v>
      </c>
      <c r="AR125" s="129" t="s">
        <v>86</v>
      </c>
      <c r="AT125" s="137" t="s">
        <v>77</v>
      </c>
      <c r="AU125" s="137" t="s">
        <v>86</v>
      </c>
      <c r="AY125" s="129" t="s">
        <v>147</v>
      </c>
      <c r="BK125" s="138">
        <f>SUM(BK126:BK127)</f>
        <v>0</v>
      </c>
    </row>
    <row r="126" spans="1:65" s="2" customFormat="1" ht="14.5" customHeight="1">
      <c r="A126" s="29"/>
      <c r="B126" s="141"/>
      <c r="C126" s="142" t="s">
        <v>154</v>
      </c>
      <c r="D126" s="142" t="s">
        <v>149</v>
      </c>
      <c r="E126" s="143" t="s">
        <v>333</v>
      </c>
      <c r="F126" s="144" t="s">
        <v>334</v>
      </c>
      <c r="G126" s="145" t="s">
        <v>171</v>
      </c>
      <c r="H126" s="146">
        <v>1</v>
      </c>
      <c r="I126" s="147"/>
      <c r="J126" s="148">
        <f>ROUND(I126*H126,2)</f>
        <v>0</v>
      </c>
      <c r="K126" s="149"/>
      <c r="L126" s="30"/>
      <c r="M126" s="150" t="s">
        <v>1</v>
      </c>
      <c r="N126" s="151" t="s">
        <v>44</v>
      </c>
      <c r="O126" s="55"/>
      <c r="P126" s="152">
        <f>O126*H126</f>
        <v>0</v>
      </c>
      <c r="Q126" s="152">
        <v>0</v>
      </c>
      <c r="R126" s="152">
        <f>Q126*H126</f>
        <v>0</v>
      </c>
      <c r="S126" s="152">
        <v>0</v>
      </c>
      <c r="T126" s="153">
        <f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54" t="s">
        <v>153</v>
      </c>
      <c r="AT126" s="154" t="s">
        <v>149</v>
      </c>
      <c r="AU126" s="154" t="s">
        <v>154</v>
      </c>
      <c r="AY126" s="14" t="s">
        <v>147</v>
      </c>
      <c r="BE126" s="155">
        <f>IF(N126="základná",J126,0)</f>
        <v>0</v>
      </c>
      <c r="BF126" s="155">
        <f>IF(N126="znížená",J126,0)</f>
        <v>0</v>
      </c>
      <c r="BG126" s="155">
        <f>IF(N126="zákl. prenesená",J126,0)</f>
        <v>0</v>
      </c>
      <c r="BH126" s="155">
        <f>IF(N126="zníž. prenesená",J126,0)</f>
        <v>0</v>
      </c>
      <c r="BI126" s="155">
        <f>IF(N126="nulová",J126,0)</f>
        <v>0</v>
      </c>
      <c r="BJ126" s="14" t="s">
        <v>154</v>
      </c>
      <c r="BK126" s="155">
        <f>ROUND(I126*H126,2)</f>
        <v>0</v>
      </c>
      <c r="BL126" s="14" t="s">
        <v>153</v>
      </c>
      <c r="BM126" s="154" t="s">
        <v>335</v>
      </c>
    </row>
    <row r="127" spans="1:65" s="2" customFormat="1" ht="14.5" customHeight="1">
      <c r="A127" s="29"/>
      <c r="B127" s="141"/>
      <c r="C127" s="156" t="s">
        <v>160</v>
      </c>
      <c r="D127" s="156" t="s">
        <v>174</v>
      </c>
      <c r="E127" s="157" t="s">
        <v>336</v>
      </c>
      <c r="F127" s="158" t="s">
        <v>337</v>
      </c>
      <c r="G127" s="159" t="s">
        <v>171</v>
      </c>
      <c r="H127" s="160">
        <v>1</v>
      </c>
      <c r="I127" s="161"/>
      <c r="J127" s="162">
        <f>ROUND(I127*H127,2)</f>
        <v>0</v>
      </c>
      <c r="K127" s="163"/>
      <c r="L127" s="164"/>
      <c r="M127" s="165" t="s">
        <v>1</v>
      </c>
      <c r="N127" s="166" t="s">
        <v>44</v>
      </c>
      <c r="O127" s="55"/>
      <c r="P127" s="152">
        <f>O127*H127</f>
        <v>0</v>
      </c>
      <c r="Q127" s="152">
        <v>0.16400000000000001</v>
      </c>
      <c r="R127" s="152">
        <f>Q127*H127</f>
        <v>0.16400000000000001</v>
      </c>
      <c r="S127" s="152">
        <v>0</v>
      </c>
      <c r="T127" s="153">
        <f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4" t="s">
        <v>177</v>
      </c>
      <c r="AT127" s="154" t="s">
        <v>174</v>
      </c>
      <c r="AU127" s="154" t="s">
        <v>154</v>
      </c>
      <c r="AY127" s="14" t="s">
        <v>147</v>
      </c>
      <c r="BE127" s="155">
        <f>IF(N127="základná",J127,0)</f>
        <v>0</v>
      </c>
      <c r="BF127" s="155">
        <f>IF(N127="znížená",J127,0)</f>
        <v>0</v>
      </c>
      <c r="BG127" s="155">
        <f>IF(N127="zákl. prenesená",J127,0)</f>
        <v>0</v>
      </c>
      <c r="BH127" s="155">
        <f>IF(N127="zníž. prenesená",J127,0)</f>
        <v>0</v>
      </c>
      <c r="BI127" s="155">
        <f>IF(N127="nulová",J127,0)</f>
        <v>0</v>
      </c>
      <c r="BJ127" s="14" t="s">
        <v>154</v>
      </c>
      <c r="BK127" s="155">
        <f>ROUND(I127*H127,2)</f>
        <v>0</v>
      </c>
      <c r="BL127" s="14" t="s">
        <v>153</v>
      </c>
      <c r="BM127" s="154" t="s">
        <v>338</v>
      </c>
    </row>
    <row r="128" spans="1:65" s="12" customFormat="1" ht="26" customHeight="1">
      <c r="B128" s="128"/>
      <c r="D128" s="129" t="s">
        <v>77</v>
      </c>
      <c r="E128" s="130" t="s">
        <v>174</v>
      </c>
      <c r="F128" s="130" t="s">
        <v>339</v>
      </c>
      <c r="I128" s="131"/>
      <c r="J128" s="132">
        <f>BK128</f>
        <v>0</v>
      </c>
      <c r="L128" s="128"/>
      <c r="M128" s="133"/>
      <c r="N128" s="134"/>
      <c r="O128" s="134"/>
      <c r="P128" s="135">
        <f>P129</f>
        <v>0</v>
      </c>
      <c r="Q128" s="134"/>
      <c r="R128" s="135">
        <f>R129</f>
        <v>0</v>
      </c>
      <c r="S128" s="134"/>
      <c r="T128" s="136">
        <f>T129</f>
        <v>0</v>
      </c>
      <c r="AR128" s="129" t="s">
        <v>160</v>
      </c>
      <c r="AT128" s="137" t="s">
        <v>77</v>
      </c>
      <c r="AU128" s="137" t="s">
        <v>78</v>
      </c>
      <c r="AY128" s="129" t="s">
        <v>147</v>
      </c>
      <c r="BK128" s="138">
        <f>BK129</f>
        <v>0</v>
      </c>
    </row>
    <row r="129" spans="1:65" s="12" customFormat="1" ht="22.75" customHeight="1">
      <c r="B129" s="128"/>
      <c r="D129" s="129" t="s">
        <v>77</v>
      </c>
      <c r="E129" s="139" t="s">
        <v>340</v>
      </c>
      <c r="F129" s="139" t="s">
        <v>341</v>
      </c>
      <c r="I129" s="131"/>
      <c r="J129" s="140">
        <f>BK129</f>
        <v>0</v>
      </c>
      <c r="L129" s="128"/>
      <c r="M129" s="133"/>
      <c r="N129" s="134"/>
      <c r="O129" s="134"/>
      <c r="P129" s="135">
        <f>P130</f>
        <v>0</v>
      </c>
      <c r="Q129" s="134"/>
      <c r="R129" s="135">
        <f>R130</f>
        <v>0</v>
      </c>
      <c r="S129" s="134"/>
      <c r="T129" s="136">
        <f>T130</f>
        <v>0</v>
      </c>
      <c r="AR129" s="129" t="s">
        <v>160</v>
      </c>
      <c r="AT129" s="137" t="s">
        <v>77</v>
      </c>
      <c r="AU129" s="137" t="s">
        <v>86</v>
      </c>
      <c r="AY129" s="129" t="s">
        <v>147</v>
      </c>
      <c r="BK129" s="138">
        <f>BK130</f>
        <v>0</v>
      </c>
    </row>
    <row r="130" spans="1:65" s="2" customFormat="1" ht="24.25" customHeight="1">
      <c r="A130" s="29"/>
      <c r="B130" s="141"/>
      <c r="C130" s="142" t="s">
        <v>153</v>
      </c>
      <c r="D130" s="142" t="s">
        <v>149</v>
      </c>
      <c r="E130" s="143" t="s">
        <v>342</v>
      </c>
      <c r="F130" s="144" t="s">
        <v>343</v>
      </c>
      <c r="G130" s="145" t="s">
        <v>171</v>
      </c>
      <c r="H130" s="146">
        <v>1</v>
      </c>
      <c r="I130" s="147"/>
      <c r="J130" s="148">
        <f>ROUND(I130*H130,2)</f>
        <v>0</v>
      </c>
      <c r="K130" s="149"/>
      <c r="L130" s="30"/>
      <c r="M130" s="167" t="s">
        <v>1</v>
      </c>
      <c r="N130" s="168" t="s">
        <v>44</v>
      </c>
      <c r="O130" s="169"/>
      <c r="P130" s="170">
        <f>O130*H130</f>
        <v>0</v>
      </c>
      <c r="Q130" s="170">
        <v>0</v>
      </c>
      <c r="R130" s="170">
        <f>Q130*H130</f>
        <v>0</v>
      </c>
      <c r="S130" s="170">
        <v>0</v>
      </c>
      <c r="T130" s="171">
        <f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4" t="s">
        <v>344</v>
      </c>
      <c r="AT130" s="154" t="s">
        <v>149</v>
      </c>
      <c r="AU130" s="154" t="s">
        <v>154</v>
      </c>
      <c r="AY130" s="14" t="s">
        <v>147</v>
      </c>
      <c r="BE130" s="155">
        <f>IF(N130="základná",J130,0)</f>
        <v>0</v>
      </c>
      <c r="BF130" s="155">
        <f>IF(N130="znížená",J130,0)</f>
        <v>0</v>
      </c>
      <c r="BG130" s="155">
        <f>IF(N130="zákl. prenesená",J130,0)</f>
        <v>0</v>
      </c>
      <c r="BH130" s="155">
        <f>IF(N130="zníž. prenesená",J130,0)</f>
        <v>0</v>
      </c>
      <c r="BI130" s="155">
        <f>IF(N130="nulová",J130,0)</f>
        <v>0</v>
      </c>
      <c r="BJ130" s="14" t="s">
        <v>154</v>
      </c>
      <c r="BK130" s="155">
        <f>ROUND(I130*H130,2)</f>
        <v>0</v>
      </c>
      <c r="BL130" s="14" t="s">
        <v>344</v>
      </c>
      <c r="BM130" s="154" t="s">
        <v>345</v>
      </c>
    </row>
    <row r="131" spans="1:65" s="2" customFormat="1" ht="7" customHeight="1">
      <c r="A131" s="29"/>
      <c r="B131" s="44"/>
      <c r="C131" s="45"/>
      <c r="D131" s="45"/>
      <c r="E131" s="45"/>
      <c r="F131" s="45"/>
      <c r="G131" s="45"/>
      <c r="H131" s="45"/>
      <c r="I131" s="45"/>
      <c r="J131" s="45"/>
      <c r="K131" s="45"/>
      <c r="L131" s="30"/>
      <c r="M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</sheetData>
  <autoFilter ref="C120:K130" xr:uid="{00000000-0009-0000-0000-000003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212"/>
  <sheetViews>
    <sheetView showGridLines="0" workbookViewId="0"/>
  </sheetViews>
  <sheetFormatPr baseColWidth="10" defaultRowHeight="16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1.5" style="1" customWidth="1"/>
    <col min="9" max="10" width="20.25" style="1" customWidth="1"/>
    <col min="11" max="11" width="20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46" s="1" customFormat="1" ht="37" customHeight="1">
      <c r="L2" s="200" t="s">
        <v>5</v>
      </c>
      <c r="M2" s="185"/>
      <c r="N2" s="185"/>
      <c r="O2" s="185"/>
      <c r="P2" s="185"/>
      <c r="Q2" s="185"/>
      <c r="R2" s="185"/>
      <c r="S2" s="185"/>
      <c r="T2" s="185"/>
      <c r="U2" s="185"/>
      <c r="V2" s="185"/>
      <c r="AT2" s="14" t="s">
        <v>96</v>
      </c>
    </row>
    <row r="3" spans="1:46" s="1" customFormat="1" ht="7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78</v>
      </c>
    </row>
    <row r="4" spans="1:46" s="1" customFormat="1" ht="25" customHeight="1">
      <c r="B4" s="17"/>
      <c r="D4" s="18" t="s">
        <v>115</v>
      </c>
      <c r="L4" s="17"/>
      <c r="M4" s="90" t="s">
        <v>9</v>
      </c>
      <c r="AT4" s="14" t="s">
        <v>3</v>
      </c>
    </row>
    <row r="5" spans="1:46" s="1" customFormat="1" ht="7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13" t="str">
        <f>'Rekapitulácia stavby'!K6</f>
        <v>Revitalizácia centra s ohľadom na zmenu klímy</v>
      </c>
      <c r="F7" s="214"/>
      <c r="G7" s="214"/>
      <c r="H7" s="214"/>
      <c r="L7" s="17"/>
    </row>
    <row r="8" spans="1:46" s="2" customFormat="1" ht="12" customHeight="1">
      <c r="A8" s="29"/>
      <c r="B8" s="30"/>
      <c r="C8" s="29"/>
      <c r="D8" s="24" t="s">
        <v>116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78" t="s">
        <v>346</v>
      </c>
      <c r="F9" s="215"/>
      <c r="G9" s="215"/>
      <c r="H9" s="2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2" t="str">
        <f>'Rekapitulácia stavby'!AN8</f>
        <v>14. 4. 2025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75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23</v>
      </c>
      <c r="E14" s="29"/>
      <c r="F14" s="29"/>
      <c r="G14" s="29"/>
      <c r="H14" s="29"/>
      <c r="I14" s="24" t="s">
        <v>24</v>
      </c>
      <c r="J14" s="22" t="s">
        <v>25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26</v>
      </c>
      <c r="F15" s="29"/>
      <c r="G15" s="29"/>
      <c r="H15" s="29"/>
      <c r="I15" s="24" t="s">
        <v>27</v>
      </c>
      <c r="J15" s="22" t="s">
        <v>28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7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29</v>
      </c>
      <c r="E17" s="29"/>
      <c r="F17" s="29"/>
      <c r="G17" s="29"/>
      <c r="H17" s="29"/>
      <c r="I17" s="24" t="s">
        <v>24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16" t="str">
        <f>'Rekapitulácia stavby'!E14</f>
        <v>Vyplň údaj</v>
      </c>
      <c r="F18" s="184"/>
      <c r="G18" s="184"/>
      <c r="H18" s="184"/>
      <c r="I18" s="24" t="s">
        <v>27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7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31</v>
      </c>
      <c r="E20" s="29"/>
      <c r="F20" s="29"/>
      <c r="G20" s="29"/>
      <c r="H20" s="29"/>
      <c r="I20" s="24" t="s">
        <v>24</v>
      </c>
      <c r="J20" s="22" t="s">
        <v>1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32</v>
      </c>
      <c r="F21" s="29"/>
      <c r="G21" s="29"/>
      <c r="H21" s="29"/>
      <c r="I21" s="24" t="s">
        <v>27</v>
      </c>
      <c r="J21" s="22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7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34</v>
      </c>
      <c r="E23" s="29"/>
      <c r="F23" s="29"/>
      <c r="G23" s="29"/>
      <c r="H23" s="29"/>
      <c r="I23" s="24" t="s">
        <v>24</v>
      </c>
      <c r="J23" s="22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27</v>
      </c>
      <c r="J24" s="22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7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36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83.25" customHeight="1">
      <c r="A27" s="91"/>
      <c r="B27" s="92"/>
      <c r="C27" s="91"/>
      <c r="D27" s="91"/>
      <c r="E27" s="189" t="s">
        <v>37</v>
      </c>
      <c r="F27" s="189"/>
      <c r="G27" s="189"/>
      <c r="H27" s="189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7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7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5" customHeight="1">
      <c r="A30" s="29"/>
      <c r="B30" s="30"/>
      <c r="C30" s="29"/>
      <c r="D30" s="94" t="s">
        <v>38</v>
      </c>
      <c r="E30" s="29"/>
      <c r="F30" s="29"/>
      <c r="G30" s="29"/>
      <c r="H30" s="29"/>
      <c r="I30" s="29"/>
      <c r="J30" s="68">
        <f>ROUND(J124,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7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5" customHeight="1">
      <c r="A32" s="29"/>
      <c r="B32" s="30"/>
      <c r="C32" s="29"/>
      <c r="D32" s="29"/>
      <c r="E32" s="29"/>
      <c r="F32" s="33" t="s">
        <v>40</v>
      </c>
      <c r="G32" s="29"/>
      <c r="H32" s="29"/>
      <c r="I32" s="33" t="s">
        <v>39</v>
      </c>
      <c r="J32" s="33" t="s">
        <v>41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5" customHeight="1">
      <c r="A33" s="29"/>
      <c r="B33" s="30"/>
      <c r="C33" s="29"/>
      <c r="D33" s="95" t="s">
        <v>42</v>
      </c>
      <c r="E33" s="24" t="s">
        <v>43</v>
      </c>
      <c r="F33" s="96">
        <f>ROUND((SUM(BE124:BE211)),  2)</f>
        <v>0</v>
      </c>
      <c r="G33" s="29"/>
      <c r="H33" s="29"/>
      <c r="I33" s="97">
        <v>0.23</v>
      </c>
      <c r="J33" s="96">
        <f>ROUND(((SUM(BE124:BE211))*I33),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5" customHeight="1">
      <c r="A34" s="29"/>
      <c r="B34" s="30"/>
      <c r="C34" s="29"/>
      <c r="D34" s="29"/>
      <c r="E34" s="24" t="s">
        <v>44</v>
      </c>
      <c r="F34" s="96">
        <f>ROUND((SUM(BF124:BF211)),  2)</f>
        <v>0</v>
      </c>
      <c r="G34" s="29"/>
      <c r="H34" s="29"/>
      <c r="I34" s="97">
        <v>0.23</v>
      </c>
      <c r="J34" s="96">
        <f>ROUND(((SUM(BF124:BF211))*I34),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5" hidden="1" customHeight="1">
      <c r="A35" s="29"/>
      <c r="B35" s="30"/>
      <c r="C35" s="29"/>
      <c r="D35" s="29"/>
      <c r="E35" s="24" t="s">
        <v>45</v>
      </c>
      <c r="F35" s="96">
        <f>ROUND((SUM(BG124:BG211)),  2)</f>
        <v>0</v>
      </c>
      <c r="G35" s="29"/>
      <c r="H35" s="29"/>
      <c r="I35" s="97">
        <v>0.23</v>
      </c>
      <c r="J35" s="96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5" hidden="1" customHeight="1">
      <c r="A36" s="29"/>
      <c r="B36" s="30"/>
      <c r="C36" s="29"/>
      <c r="D36" s="29"/>
      <c r="E36" s="24" t="s">
        <v>46</v>
      </c>
      <c r="F36" s="96">
        <f>ROUND((SUM(BH124:BH211)),  2)</f>
        <v>0</v>
      </c>
      <c r="G36" s="29"/>
      <c r="H36" s="29"/>
      <c r="I36" s="97">
        <v>0.23</v>
      </c>
      <c r="J36" s="96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5" hidden="1" customHeight="1">
      <c r="A37" s="29"/>
      <c r="B37" s="30"/>
      <c r="C37" s="29"/>
      <c r="D37" s="29"/>
      <c r="E37" s="24" t="s">
        <v>47</v>
      </c>
      <c r="F37" s="96">
        <f>ROUND((SUM(BI124:BI211)),  2)</f>
        <v>0</v>
      </c>
      <c r="G37" s="29"/>
      <c r="H37" s="29"/>
      <c r="I37" s="97">
        <v>0</v>
      </c>
      <c r="J37" s="96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7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5" customHeight="1">
      <c r="A39" s="29"/>
      <c r="B39" s="30"/>
      <c r="C39" s="98"/>
      <c r="D39" s="99" t="s">
        <v>48</v>
      </c>
      <c r="E39" s="57"/>
      <c r="F39" s="57"/>
      <c r="G39" s="100" t="s">
        <v>49</v>
      </c>
      <c r="H39" s="101" t="s">
        <v>50</v>
      </c>
      <c r="I39" s="57"/>
      <c r="J39" s="102">
        <f>SUM(J30:J37)</f>
        <v>0</v>
      </c>
      <c r="K39" s="103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5" customHeight="1">
      <c r="B41" s="17"/>
      <c r="L41" s="17"/>
    </row>
    <row r="42" spans="1:31" s="1" customFormat="1" ht="14.5" customHeight="1">
      <c r="B42" s="17"/>
      <c r="L42" s="17"/>
    </row>
    <row r="43" spans="1:31" s="1" customFormat="1" ht="14.5" customHeight="1">
      <c r="B43" s="17"/>
      <c r="L43" s="17"/>
    </row>
    <row r="44" spans="1:31" s="1" customFormat="1" ht="14.5" customHeight="1">
      <c r="B44" s="17"/>
      <c r="L44" s="17"/>
    </row>
    <row r="45" spans="1:31" s="1" customFormat="1" ht="14.5" customHeight="1">
      <c r="B45" s="17"/>
      <c r="L45" s="17"/>
    </row>
    <row r="46" spans="1:31" s="1" customFormat="1" ht="14.5" customHeight="1">
      <c r="B46" s="17"/>
      <c r="L46" s="17"/>
    </row>
    <row r="47" spans="1:31" s="1" customFormat="1" ht="14.5" customHeight="1">
      <c r="B47" s="17"/>
      <c r="L47" s="17"/>
    </row>
    <row r="48" spans="1:31" s="1" customFormat="1" ht="14.5" customHeight="1">
      <c r="B48" s="17"/>
      <c r="L48" s="17"/>
    </row>
    <row r="49" spans="1:31" s="1" customFormat="1" ht="14.5" customHeight="1">
      <c r="B49" s="17"/>
      <c r="L49" s="17"/>
    </row>
    <row r="50" spans="1:31" s="2" customFormat="1" ht="14.5" customHeight="1">
      <c r="B50" s="39"/>
      <c r="D50" s="40" t="s">
        <v>51</v>
      </c>
      <c r="E50" s="41"/>
      <c r="F50" s="41"/>
      <c r="G50" s="40" t="s">
        <v>52</v>
      </c>
      <c r="H50" s="41"/>
      <c r="I50" s="41"/>
      <c r="J50" s="41"/>
      <c r="K50" s="41"/>
      <c r="L50" s="39"/>
    </row>
    <row r="51" spans="1:31" ht="11">
      <c r="B51" s="17"/>
      <c r="L51" s="17"/>
    </row>
    <row r="52" spans="1:31" ht="11">
      <c r="B52" s="17"/>
      <c r="L52" s="17"/>
    </row>
    <row r="53" spans="1:31" ht="11">
      <c r="B53" s="17"/>
      <c r="L53" s="17"/>
    </row>
    <row r="54" spans="1:31" ht="11">
      <c r="B54" s="17"/>
      <c r="L54" s="17"/>
    </row>
    <row r="55" spans="1:31" ht="11">
      <c r="B55" s="17"/>
      <c r="L55" s="17"/>
    </row>
    <row r="56" spans="1:31" ht="11">
      <c r="B56" s="17"/>
      <c r="L56" s="17"/>
    </row>
    <row r="57" spans="1:31" ht="11">
      <c r="B57" s="17"/>
      <c r="L57" s="17"/>
    </row>
    <row r="58" spans="1:31" ht="11">
      <c r="B58" s="17"/>
      <c r="L58" s="17"/>
    </row>
    <row r="59" spans="1:31" ht="11">
      <c r="B59" s="17"/>
      <c r="L59" s="17"/>
    </row>
    <row r="60" spans="1:31" ht="11">
      <c r="B60" s="17"/>
      <c r="L60" s="17"/>
    </row>
    <row r="61" spans="1:31" s="2" customFormat="1" ht="13">
      <c r="A61" s="29"/>
      <c r="B61" s="30"/>
      <c r="C61" s="29"/>
      <c r="D61" s="42" t="s">
        <v>53</v>
      </c>
      <c r="E61" s="32"/>
      <c r="F61" s="104" t="s">
        <v>54</v>
      </c>
      <c r="G61" s="42" t="s">
        <v>53</v>
      </c>
      <c r="H61" s="32"/>
      <c r="I61" s="32"/>
      <c r="J61" s="105" t="s">
        <v>54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">
      <c r="B62" s="17"/>
      <c r="L62" s="17"/>
    </row>
    <row r="63" spans="1:31" ht="11">
      <c r="B63" s="17"/>
      <c r="L63" s="17"/>
    </row>
    <row r="64" spans="1:31" ht="11">
      <c r="B64" s="17"/>
      <c r="L64" s="17"/>
    </row>
    <row r="65" spans="1:31" s="2" customFormat="1" ht="13">
      <c r="A65" s="29"/>
      <c r="B65" s="30"/>
      <c r="C65" s="29"/>
      <c r="D65" s="40" t="s">
        <v>55</v>
      </c>
      <c r="E65" s="43"/>
      <c r="F65" s="43"/>
      <c r="G65" s="40" t="s">
        <v>56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">
      <c r="B66" s="17"/>
      <c r="L66" s="17"/>
    </row>
    <row r="67" spans="1:31" ht="11">
      <c r="B67" s="17"/>
      <c r="L67" s="17"/>
    </row>
    <row r="68" spans="1:31" ht="11">
      <c r="B68" s="17"/>
      <c r="L68" s="17"/>
    </row>
    <row r="69" spans="1:31" ht="11">
      <c r="B69" s="17"/>
      <c r="L69" s="17"/>
    </row>
    <row r="70" spans="1:31" ht="11">
      <c r="B70" s="17"/>
      <c r="L70" s="17"/>
    </row>
    <row r="71" spans="1:31" ht="11">
      <c r="B71" s="17"/>
      <c r="L71" s="17"/>
    </row>
    <row r="72" spans="1:31" ht="11">
      <c r="B72" s="17"/>
      <c r="L72" s="17"/>
    </row>
    <row r="73" spans="1:31" ht="11">
      <c r="B73" s="17"/>
      <c r="L73" s="17"/>
    </row>
    <row r="74" spans="1:31" ht="11">
      <c r="B74" s="17"/>
      <c r="L74" s="17"/>
    </row>
    <row r="75" spans="1:31" ht="11">
      <c r="B75" s="17"/>
      <c r="L75" s="17"/>
    </row>
    <row r="76" spans="1:31" s="2" customFormat="1" ht="13">
      <c r="A76" s="29"/>
      <c r="B76" s="30"/>
      <c r="C76" s="29"/>
      <c r="D76" s="42" t="s">
        <v>53</v>
      </c>
      <c r="E76" s="32"/>
      <c r="F76" s="104" t="s">
        <v>54</v>
      </c>
      <c r="G76" s="42" t="s">
        <v>53</v>
      </c>
      <c r="H76" s="32"/>
      <c r="I76" s="32"/>
      <c r="J76" s="105" t="s">
        <v>54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7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5" customHeight="1">
      <c r="A82" s="29"/>
      <c r="B82" s="30"/>
      <c r="C82" s="18" t="s">
        <v>118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7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13" t="str">
        <f>E7</f>
        <v>Revitalizácia centra s ohľadom na zmenu klímy</v>
      </c>
      <c r="F85" s="214"/>
      <c r="G85" s="214"/>
      <c r="H85" s="214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116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78" t="str">
        <f>E9</f>
        <v>SO07 - Zavlažovanie</v>
      </c>
      <c r="F87" s="215"/>
      <c r="G87" s="215"/>
      <c r="H87" s="2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7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>k.ú.Kostolná pri Dunaji,p.č.56/1,2,57/1,2,66/1,2</v>
      </c>
      <c r="G89" s="29"/>
      <c r="H89" s="29"/>
      <c r="I89" s="24" t="s">
        <v>21</v>
      </c>
      <c r="J89" s="52" t="str">
        <f>IF(J12="","",J12)</f>
        <v>14. 4. 2025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7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40" customHeight="1">
      <c r="A91" s="29"/>
      <c r="B91" s="30"/>
      <c r="C91" s="24" t="s">
        <v>23</v>
      </c>
      <c r="D91" s="29"/>
      <c r="E91" s="29"/>
      <c r="F91" s="22" t="str">
        <f>E15</f>
        <v>Obec Kostolná pri Dunaji,59, 903 01</v>
      </c>
      <c r="G91" s="29"/>
      <c r="H91" s="29"/>
      <c r="I91" s="24" t="s">
        <v>31</v>
      </c>
      <c r="J91" s="27" t="str">
        <f>E21</f>
        <v>Ing.arch Zuzana Kierulfová, Ing. Matej Orolín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5" customHeight="1">
      <c r="A92" s="29"/>
      <c r="B92" s="30"/>
      <c r="C92" s="24" t="s">
        <v>29</v>
      </c>
      <c r="D92" s="29"/>
      <c r="E92" s="29"/>
      <c r="F92" s="22" t="str">
        <f>IF(E18="","",E18)</f>
        <v>Vyplň údaj</v>
      </c>
      <c r="G92" s="29"/>
      <c r="H92" s="29"/>
      <c r="I92" s="24" t="s">
        <v>34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2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6" t="s">
        <v>119</v>
      </c>
      <c r="D94" s="98"/>
      <c r="E94" s="98"/>
      <c r="F94" s="98"/>
      <c r="G94" s="98"/>
      <c r="H94" s="98"/>
      <c r="I94" s="98"/>
      <c r="J94" s="107" t="s">
        <v>120</v>
      </c>
      <c r="K94" s="98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2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75" customHeight="1">
      <c r="A96" s="29"/>
      <c r="B96" s="30"/>
      <c r="C96" s="108" t="s">
        <v>121</v>
      </c>
      <c r="D96" s="29"/>
      <c r="E96" s="29"/>
      <c r="F96" s="29"/>
      <c r="G96" s="29"/>
      <c r="H96" s="29"/>
      <c r="I96" s="29"/>
      <c r="J96" s="68">
        <f>J124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122</v>
      </c>
    </row>
    <row r="97" spans="1:31" s="9" customFormat="1" ht="25" customHeight="1">
      <c r="B97" s="109"/>
      <c r="D97" s="110" t="s">
        <v>347</v>
      </c>
      <c r="E97" s="111"/>
      <c r="F97" s="111"/>
      <c r="G97" s="111"/>
      <c r="H97" s="111"/>
      <c r="I97" s="111"/>
      <c r="J97" s="112">
        <f>J125</f>
        <v>0</v>
      </c>
      <c r="L97" s="109"/>
    </row>
    <row r="98" spans="1:31" s="10" customFormat="1" ht="20" customHeight="1">
      <c r="B98" s="113"/>
      <c r="D98" s="114" t="s">
        <v>348</v>
      </c>
      <c r="E98" s="115"/>
      <c r="F98" s="115"/>
      <c r="G98" s="115"/>
      <c r="H98" s="115"/>
      <c r="I98" s="115"/>
      <c r="J98" s="116">
        <f>J142</f>
        <v>0</v>
      </c>
      <c r="L98" s="113"/>
    </row>
    <row r="99" spans="1:31" s="10" customFormat="1" ht="20" customHeight="1">
      <c r="B99" s="113"/>
      <c r="D99" s="114" t="s">
        <v>349</v>
      </c>
      <c r="E99" s="115"/>
      <c r="F99" s="115"/>
      <c r="G99" s="115"/>
      <c r="H99" s="115"/>
      <c r="I99" s="115"/>
      <c r="J99" s="116">
        <f>J155</f>
        <v>0</v>
      </c>
      <c r="L99" s="113"/>
    </row>
    <row r="100" spans="1:31" s="10" customFormat="1" ht="20" customHeight="1">
      <c r="B100" s="113"/>
      <c r="D100" s="114" t="s">
        <v>350</v>
      </c>
      <c r="E100" s="115"/>
      <c r="F100" s="115"/>
      <c r="G100" s="115"/>
      <c r="H100" s="115"/>
      <c r="I100" s="115"/>
      <c r="J100" s="116">
        <f>J161</f>
        <v>0</v>
      </c>
      <c r="L100" s="113"/>
    </row>
    <row r="101" spans="1:31" s="10" customFormat="1" ht="20" customHeight="1">
      <c r="B101" s="113"/>
      <c r="D101" s="114" t="s">
        <v>351</v>
      </c>
      <c r="E101" s="115"/>
      <c r="F101" s="115"/>
      <c r="G101" s="115"/>
      <c r="H101" s="115"/>
      <c r="I101" s="115"/>
      <c r="J101" s="116">
        <f>J173</f>
        <v>0</v>
      </c>
      <c r="L101" s="113"/>
    </row>
    <row r="102" spans="1:31" s="10" customFormat="1" ht="20" customHeight="1">
      <c r="B102" s="113"/>
      <c r="D102" s="114" t="s">
        <v>352</v>
      </c>
      <c r="E102" s="115"/>
      <c r="F102" s="115"/>
      <c r="G102" s="115"/>
      <c r="H102" s="115"/>
      <c r="I102" s="115"/>
      <c r="J102" s="116">
        <f>J186</f>
        <v>0</v>
      </c>
      <c r="L102" s="113"/>
    </row>
    <row r="103" spans="1:31" s="10" customFormat="1" ht="20" customHeight="1">
      <c r="B103" s="113"/>
      <c r="D103" s="114" t="s">
        <v>353</v>
      </c>
      <c r="E103" s="115"/>
      <c r="F103" s="115"/>
      <c r="G103" s="115"/>
      <c r="H103" s="115"/>
      <c r="I103" s="115"/>
      <c r="J103" s="116">
        <f>J193</f>
        <v>0</v>
      </c>
      <c r="L103" s="113"/>
    </row>
    <row r="104" spans="1:31" s="10" customFormat="1" ht="20" customHeight="1">
      <c r="B104" s="113"/>
      <c r="D104" s="114" t="s">
        <v>354</v>
      </c>
      <c r="E104" s="115"/>
      <c r="F104" s="115"/>
      <c r="G104" s="115"/>
      <c r="H104" s="115"/>
      <c r="I104" s="115"/>
      <c r="J104" s="116">
        <f>J200</f>
        <v>0</v>
      </c>
      <c r="L104" s="113"/>
    </row>
    <row r="105" spans="1:31" s="2" customFormat="1" ht="21.75" customHeight="1">
      <c r="A105" s="29"/>
      <c r="B105" s="30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7" customHeight="1">
      <c r="A106" s="29"/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10" spans="1:31" s="2" customFormat="1" ht="7" customHeight="1">
      <c r="A110" s="29"/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25" customHeight="1">
      <c r="A111" s="29"/>
      <c r="B111" s="30"/>
      <c r="C111" s="18" t="s">
        <v>133</v>
      </c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7" customHeight="1">
      <c r="A112" s="29"/>
      <c r="B112" s="30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>
      <c r="A113" s="29"/>
      <c r="B113" s="30"/>
      <c r="C113" s="24" t="s">
        <v>15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>
      <c r="A114" s="29"/>
      <c r="B114" s="30"/>
      <c r="C114" s="29"/>
      <c r="D114" s="29"/>
      <c r="E114" s="213" t="str">
        <f>E7</f>
        <v>Revitalizácia centra s ohľadom na zmenu klímy</v>
      </c>
      <c r="F114" s="214"/>
      <c r="G114" s="214"/>
      <c r="H114" s="214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2" customHeight="1">
      <c r="A115" s="29"/>
      <c r="B115" s="30"/>
      <c r="C115" s="24" t="s">
        <v>116</v>
      </c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6.5" customHeight="1">
      <c r="A116" s="29"/>
      <c r="B116" s="30"/>
      <c r="C116" s="29"/>
      <c r="D116" s="29"/>
      <c r="E116" s="178" t="str">
        <f>E9</f>
        <v>SO07 - Zavlažovanie</v>
      </c>
      <c r="F116" s="215"/>
      <c r="G116" s="215"/>
      <c r="H116" s="215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7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2" customHeight="1">
      <c r="A118" s="29"/>
      <c r="B118" s="30"/>
      <c r="C118" s="24" t="s">
        <v>19</v>
      </c>
      <c r="D118" s="29"/>
      <c r="E118" s="29"/>
      <c r="F118" s="22" t="str">
        <f>F12</f>
        <v>k.ú.Kostolná pri Dunaji,p.č.56/1,2,57/1,2,66/1,2</v>
      </c>
      <c r="G118" s="29"/>
      <c r="H118" s="29"/>
      <c r="I118" s="24" t="s">
        <v>21</v>
      </c>
      <c r="J118" s="52" t="str">
        <f>IF(J12="","",J12)</f>
        <v>14. 4. 2025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7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40" customHeight="1">
      <c r="A120" s="29"/>
      <c r="B120" s="30"/>
      <c r="C120" s="24" t="s">
        <v>23</v>
      </c>
      <c r="D120" s="29"/>
      <c r="E120" s="29"/>
      <c r="F120" s="22" t="str">
        <f>E15</f>
        <v>Obec Kostolná pri Dunaji,59, 903 01</v>
      </c>
      <c r="G120" s="29"/>
      <c r="H120" s="29"/>
      <c r="I120" s="24" t="s">
        <v>31</v>
      </c>
      <c r="J120" s="27" t="str">
        <f>E21</f>
        <v>Ing.arch Zuzana Kierulfová, Ing. Matej Orolín</v>
      </c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5.25" customHeight="1">
      <c r="A121" s="29"/>
      <c r="B121" s="30"/>
      <c r="C121" s="24" t="s">
        <v>29</v>
      </c>
      <c r="D121" s="29"/>
      <c r="E121" s="29"/>
      <c r="F121" s="22" t="str">
        <f>IF(E18="","",E18)</f>
        <v>Vyplň údaj</v>
      </c>
      <c r="G121" s="29"/>
      <c r="H121" s="29"/>
      <c r="I121" s="24" t="s">
        <v>34</v>
      </c>
      <c r="J121" s="27" t="str">
        <f>E24</f>
        <v xml:space="preserve"> </v>
      </c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2" customFormat="1" ht="10.25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11" customFormat="1" ht="29.25" customHeight="1">
      <c r="A123" s="117"/>
      <c r="B123" s="118"/>
      <c r="C123" s="119" t="s">
        <v>134</v>
      </c>
      <c r="D123" s="120" t="s">
        <v>63</v>
      </c>
      <c r="E123" s="120" t="s">
        <v>59</v>
      </c>
      <c r="F123" s="120" t="s">
        <v>60</v>
      </c>
      <c r="G123" s="120" t="s">
        <v>135</v>
      </c>
      <c r="H123" s="120" t="s">
        <v>136</v>
      </c>
      <c r="I123" s="120" t="s">
        <v>137</v>
      </c>
      <c r="J123" s="121" t="s">
        <v>120</v>
      </c>
      <c r="K123" s="122" t="s">
        <v>138</v>
      </c>
      <c r="L123" s="123"/>
      <c r="M123" s="59" t="s">
        <v>1</v>
      </c>
      <c r="N123" s="60" t="s">
        <v>42</v>
      </c>
      <c r="O123" s="60" t="s">
        <v>139</v>
      </c>
      <c r="P123" s="60" t="s">
        <v>140</v>
      </c>
      <c r="Q123" s="60" t="s">
        <v>141</v>
      </c>
      <c r="R123" s="60" t="s">
        <v>142</v>
      </c>
      <c r="S123" s="60" t="s">
        <v>143</v>
      </c>
      <c r="T123" s="61" t="s">
        <v>144</v>
      </c>
      <c r="U123" s="117"/>
      <c r="V123" s="117"/>
      <c r="W123" s="117"/>
      <c r="X123" s="117"/>
      <c r="Y123" s="117"/>
      <c r="Z123" s="117"/>
      <c r="AA123" s="117"/>
      <c r="AB123" s="117"/>
      <c r="AC123" s="117"/>
      <c r="AD123" s="117"/>
      <c r="AE123" s="117"/>
    </row>
    <row r="124" spans="1:65" s="2" customFormat="1" ht="22.75" customHeight="1">
      <c r="A124" s="29"/>
      <c r="B124" s="30"/>
      <c r="C124" s="66" t="s">
        <v>121</v>
      </c>
      <c r="D124" s="29"/>
      <c r="E124" s="29"/>
      <c r="F124" s="29"/>
      <c r="G124" s="29"/>
      <c r="H124" s="29"/>
      <c r="I124" s="29"/>
      <c r="J124" s="124">
        <f>BK124</f>
        <v>0</v>
      </c>
      <c r="K124" s="29"/>
      <c r="L124" s="30"/>
      <c r="M124" s="62"/>
      <c r="N124" s="53"/>
      <c r="O124" s="63"/>
      <c r="P124" s="125">
        <f>P125</f>
        <v>0</v>
      </c>
      <c r="Q124" s="63"/>
      <c r="R124" s="125">
        <f>R125</f>
        <v>0</v>
      </c>
      <c r="S124" s="63"/>
      <c r="T124" s="126">
        <f>T125</f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T124" s="14" t="s">
        <v>77</v>
      </c>
      <c r="AU124" s="14" t="s">
        <v>122</v>
      </c>
      <c r="BK124" s="127">
        <f>BK125</f>
        <v>0</v>
      </c>
    </row>
    <row r="125" spans="1:65" s="12" customFormat="1" ht="26" customHeight="1">
      <c r="B125" s="128"/>
      <c r="D125" s="129" t="s">
        <v>77</v>
      </c>
      <c r="E125" s="130" t="s">
        <v>355</v>
      </c>
      <c r="F125" s="130" t="s">
        <v>356</v>
      </c>
      <c r="I125" s="131"/>
      <c r="J125" s="132">
        <f>BK125</f>
        <v>0</v>
      </c>
      <c r="L125" s="128"/>
      <c r="M125" s="133"/>
      <c r="N125" s="134"/>
      <c r="O125" s="134"/>
      <c r="P125" s="135">
        <f>P126+SUM(P127:P142)+P155+P161+P173+P186+P193+P200</f>
        <v>0</v>
      </c>
      <c r="Q125" s="134"/>
      <c r="R125" s="135">
        <f>R126+SUM(R127:R142)+R155+R161+R173+R186+R193+R200</f>
        <v>0</v>
      </c>
      <c r="S125" s="134"/>
      <c r="T125" s="136">
        <f>T126+SUM(T127:T142)+T155+T161+T173+T186+T193+T200</f>
        <v>0</v>
      </c>
      <c r="AR125" s="129" t="s">
        <v>86</v>
      </c>
      <c r="AT125" s="137" t="s">
        <v>77</v>
      </c>
      <c r="AU125" s="137" t="s">
        <v>78</v>
      </c>
      <c r="AY125" s="129" t="s">
        <v>147</v>
      </c>
      <c r="BK125" s="138">
        <f>BK126+SUM(BK127:BK142)+BK155+BK161+BK173+BK186+BK193+BK200</f>
        <v>0</v>
      </c>
    </row>
    <row r="126" spans="1:65" s="2" customFormat="1" ht="14.5" customHeight="1">
      <c r="A126" s="29"/>
      <c r="B126" s="141"/>
      <c r="C126" s="142" t="s">
        <v>86</v>
      </c>
      <c r="D126" s="142" t="s">
        <v>149</v>
      </c>
      <c r="E126" s="143" t="s">
        <v>357</v>
      </c>
      <c r="F126" s="144" t="s">
        <v>358</v>
      </c>
      <c r="G126" s="145" t="s">
        <v>171</v>
      </c>
      <c r="H126" s="146">
        <v>93</v>
      </c>
      <c r="I126" s="147"/>
      <c r="J126" s="148">
        <f t="shared" ref="J126:J141" si="0">ROUND(I126*H126,2)</f>
        <v>0</v>
      </c>
      <c r="K126" s="149"/>
      <c r="L126" s="30"/>
      <c r="M126" s="150" t="s">
        <v>1</v>
      </c>
      <c r="N126" s="151" t="s">
        <v>44</v>
      </c>
      <c r="O126" s="55"/>
      <c r="P126" s="152">
        <f t="shared" ref="P126:P141" si="1">O126*H126</f>
        <v>0</v>
      </c>
      <c r="Q126" s="152">
        <v>0</v>
      </c>
      <c r="R126" s="152">
        <f t="shared" ref="R126:R141" si="2">Q126*H126</f>
        <v>0</v>
      </c>
      <c r="S126" s="152">
        <v>0</v>
      </c>
      <c r="T126" s="153">
        <f t="shared" ref="T126:T141" si="3"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54" t="s">
        <v>153</v>
      </c>
      <c r="AT126" s="154" t="s">
        <v>149</v>
      </c>
      <c r="AU126" s="154" t="s">
        <v>86</v>
      </c>
      <c r="AY126" s="14" t="s">
        <v>147</v>
      </c>
      <c r="BE126" s="155">
        <f t="shared" ref="BE126:BE141" si="4">IF(N126="základná",J126,0)</f>
        <v>0</v>
      </c>
      <c r="BF126" s="155">
        <f t="shared" ref="BF126:BF141" si="5">IF(N126="znížená",J126,0)</f>
        <v>0</v>
      </c>
      <c r="BG126" s="155">
        <f t="shared" ref="BG126:BG141" si="6">IF(N126="zákl. prenesená",J126,0)</f>
        <v>0</v>
      </c>
      <c r="BH126" s="155">
        <f t="shared" ref="BH126:BH141" si="7">IF(N126="zníž. prenesená",J126,0)</f>
        <v>0</v>
      </c>
      <c r="BI126" s="155">
        <f t="shared" ref="BI126:BI141" si="8">IF(N126="nulová",J126,0)</f>
        <v>0</v>
      </c>
      <c r="BJ126" s="14" t="s">
        <v>154</v>
      </c>
      <c r="BK126" s="155">
        <f t="shared" ref="BK126:BK141" si="9">ROUND(I126*H126,2)</f>
        <v>0</v>
      </c>
      <c r="BL126" s="14" t="s">
        <v>153</v>
      </c>
      <c r="BM126" s="154" t="s">
        <v>359</v>
      </c>
    </row>
    <row r="127" spans="1:65" s="2" customFormat="1" ht="14.5" customHeight="1">
      <c r="A127" s="29"/>
      <c r="B127" s="141"/>
      <c r="C127" s="142" t="s">
        <v>154</v>
      </c>
      <c r="D127" s="142" t="s">
        <v>149</v>
      </c>
      <c r="E127" s="143" t="s">
        <v>360</v>
      </c>
      <c r="F127" s="144" t="s">
        <v>361</v>
      </c>
      <c r="G127" s="145" t="s">
        <v>171</v>
      </c>
      <c r="H127" s="146">
        <v>21</v>
      </c>
      <c r="I127" s="147"/>
      <c r="J127" s="148">
        <f t="shared" si="0"/>
        <v>0</v>
      </c>
      <c r="K127" s="149"/>
      <c r="L127" s="30"/>
      <c r="M127" s="150" t="s">
        <v>1</v>
      </c>
      <c r="N127" s="151" t="s">
        <v>44</v>
      </c>
      <c r="O127" s="55"/>
      <c r="P127" s="152">
        <f t="shared" si="1"/>
        <v>0</v>
      </c>
      <c r="Q127" s="152">
        <v>0</v>
      </c>
      <c r="R127" s="152">
        <f t="shared" si="2"/>
        <v>0</v>
      </c>
      <c r="S127" s="152">
        <v>0</v>
      </c>
      <c r="T127" s="153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4" t="s">
        <v>153</v>
      </c>
      <c r="AT127" s="154" t="s">
        <v>149</v>
      </c>
      <c r="AU127" s="154" t="s">
        <v>86</v>
      </c>
      <c r="AY127" s="14" t="s">
        <v>147</v>
      </c>
      <c r="BE127" s="155">
        <f t="shared" si="4"/>
        <v>0</v>
      </c>
      <c r="BF127" s="155">
        <f t="shared" si="5"/>
        <v>0</v>
      </c>
      <c r="BG127" s="155">
        <f t="shared" si="6"/>
        <v>0</v>
      </c>
      <c r="BH127" s="155">
        <f t="shared" si="7"/>
        <v>0</v>
      </c>
      <c r="BI127" s="155">
        <f t="shared" si="8"/>
        <v>0</v>
      </c>
      <c r="BJ127" s="14" t="s">
        <v>154</v>
      </c>
      <c r="BK127" s="155">
        <f t="shared" si="9"/>
        <v>0</v>
      </c>
      <c r="BL127" s="14" t="s">
        <v>153</v>
      </c>
      <c r="BM127" s="154" t="s">
        <v>362</v>
      </c>
    </row>
    <row r="128" spans="1:65" s="2" customFormat="1" ht="14.5" customHeight="1">
      <c r="A128" s="29"/>
      <c r="B128" s="141"/>
      <c r="C128" s="142" t="s">
        <v>160</v>
      </c>
      <c r="D128" s="142" t="s">
        <v>149</v>
      </c>
      <c r="E128" s="143" t="s">
        <v>363</v>
      </c>
      <c r="F128" s="144" t="s">
        <v>364</v>
      </c>
      <c r="G128" s="145" t="s">
        <v>171</v>
      </c>
      <c r="H128" s="146">
        <v>32</v>
      </c>
      <c r="I128" s="147"/>
      <c r="J128" s="148">
        <f t="shared" si="0"/>
        <v>0</v>
      </c>
      <c r="K128" s="149"/>
      <c r="L128" s="30"/>
      <c r="M128" s="150" t="s">
        <v>1</v>
      </c>
      <c r="N128" s="151" t="s">
        <v>44</v>
      </c>
      <c r="O128" s="55"/>
      <c r="P128" s="152">
        <f t="shared" si="1"/>
        <v>0</v>
      </c>
      <c r="Q128" s="152">
        <v>0</v>
      </c>
      <c r="R128" s="152">
        <f t="shared" si="2"/>
        <v>0</v>
      </c>
      <c r="S128" s="152">
        <v>0</v>
      </c>
      <c r="T128" s="153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54" t="s">
        <v>153</v>
      </c>
      <c r="AT128" s="154" t="s">
        <v>149</v>
      </c>
      <c r="AU128" s="154" t="s">
        <v>86</v>
      </c>
      <c r="AY128" s="14" t="s">
        <v>147</v>
      </c>
      <c r="BE128" s="155">
        <f t="shared" si="4"/>
        <v>0</v>
      </c>
      <c r="BF128" s="155">
        <f t="shared" si="5"/>
        <v>0</v>
      </c>
      <c r="BG128" s="155">
        <f t="shared" si="6"/>
        <v>0</v>
      </c>
      <c r="BH128" s="155">
        <f t="shared" si="7"/>
        <v>0</v>
      </c>
      <c r="BI128" s="155">
        <f t="shared" si="8"/>
        <v>0</v>
      </c>
      <c r="BJ128" s="14" t="s">
        <v>154</v>
      </c>
      <c r="BK128" s="155">
        <f t="shared" si="9"/>
        <v>0</v>
      </c>
      <c r="BL128" s="14" t="s">
        <v>153</v>
      </c>
      <c r="BM128" s="154" t="s">
        <v>365</v>
      </c>
    </row>
    <row r="129" spans="1:65" s="2" customFormat="1" ht="14.5" customHeight="1">
      <c r="A129" s="29"/>
      <c r="B129" s="141"/>
      <c r="C129" s="142" t="s">
        <v>153</v>
      </c>
      <c r="D129" s="142" t="s">
        <v>149</v>
      </c>
      <c r="E129" s="143" t="s">
        <v>366</v>
      </c>
      <c r="F129" s="144" t="s">
        <v>367</v>
      </c>
      <c r="G129" s="145" t="s">
        <v>171</v>
      </c>
      <c r="H129" s="146">
        <v>30</v>
      </c>
      <c r="I129" s="147"/>
      <c r="J129" s="148">
        <f t="shared" si="0"/>
        <v>0</v>
      </c>
      <c r="K129" s="149"/>
      <c r="L129" s="30"/>
      <c r="M129" s="150" t="s">
        <v>1</v>
      </c>
      <c r="N129" s="151" t="s">
        <v>44</v>
      </c>
      <c r="O129" s="55"/>
      <c r="P129" s="152">
        <f t="shared" si="1"/>
        <v>0</v>
      </c>
      <c r="Q129" s="152">
        <v>0</v>
      </c>
      <c r="R129" s="152">
        <f t="shared" si="2"/>
        <v>0</v>
      </c>
      <c r="S129" s="152">
        <v>0</v>
      </c>
      <c r="T129" s="153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4" t="s">
        <v>153</v>
      </c>
      <c r="AT129" s="154" t="s">
        <v>149</v>
      </c>
      <c r="AU129" s="154" t="s">
        <v>86</v>
      </c>
      <c r="AY129" s="14" t="s">
        <v>147</v>
      </c>
      <c r="BE129" s="155">
        <f t="shared" si="4"/>
        <v>0</v>
      </c>
      <c r="BF129" s="155">
        <f t="shared" si="5"/>
        <v>0</v>
      </c>
      <c r="BG129" s="155">
        <f t="shared" si="6"/>
        <v>0</v>
      </c>
      <c r="BH129" s="155">
        <f t="shared" si="7"/>
        <v>0</v>
      </c>
      <c r="BI129" s="155">
        <f t="shared" si="8"/>
        <v>0</v>
      </c>
      <c r="BJ129" s="14" t="s">
        <v>154</v>
      </c>
      <c r="BK129" s="155">
        <f t="shared" si="9"/>
        <v>0</v>
      </c>
      <c r="BL129" s="14" t="s">
        <v>153</v>
      </c>
      <c r="BM129" s="154" t="s">
        <v>368</v>
      </c>
    </row>
    <row r="130" spans="1:65" s="2" customFormat="1" ht="14.5" customHeight="1">
      <c r="A130" s="29"/>
      <c r="B130" s="141"/>
      <c r="C130" s="142" t="s">
        <v>168</v>
      </c>
      <c r="D130" s="142" t="s">
        <v>149</v>
      </c>
      <c r="E130" s="143" t="s">
        <v>369</v>
      </c>
      <c r="F130" s="144" t="s">
        <v>370</v>
      </c>
      <c r="G130" s="145" t="s">
        <v>171</v>
      </c>
      <c r="H130" s="146">
        <v>1</v>
      </c>
      <c r="I130" s="147"/>
      <c r="J130" s="148">
        <f t="shared" si="0"/>
        <v>0</v>
      </c>
      <c r="K130" s="149"/>
      <c r="L130" s="30"/>
      <c r="M130" s="150" t="s">
        <v>1</v>
      </c>
      <c r="N130" s="151" t="s">
        <v>44</v>
      </c>
      <c r="O130" s="55"/>
      <c r="P130" s="152">
        <f t="shared" si="1"/>
        <v>0</v>
      </c>
      <c r="Q130" s="152">
        <v>0</v>
      </c>
      <c r="R130" s="152">
        <f t="shared" si="2"/>
        <v>0</v>
      </c>
      <c r="S130" s="152">
        <v>0</v>
      </c>
      <c r="T130" s="153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4" t="s">
        <v>153</v>
      </c>
      <c r="AT130" s="154" t="s">
        <v>149</v>
      </c>
      <c r="AU130" s="154" t="s">
        <v>86</v>
      </c>
      <c r="AY130" s="14" t="s">
        <v>147</v>
      </c>
      <c r="BE130" s="155">
        <f t="shared" si="4"/>
        <v>0</v>
      </c>
      <c r="BF130" s="155">
        <f t="shared" si="5"/>
        <v>0</v>
      </c>
      <c r="BG130" s="155">
        <f t="shared" si="6"/>
        <v>0</v>
      </c>
      <c r="BH130" s="155">
        <f t="shared" si="7"/>
        <v>0</v>
      </c>
      <c r="BI130" s="155">
        <f t="shared" si="8"/>
        <v>0</v>
      </c>
      <c r="BJ130" s="14" t="s">
        <v>154</v>
      </c>
      <c r="BK130" s="155">
        <f t="shared" si="9"/>
        <v>0</v>
      </c>
      <c r="BL130" s="14" t="s">
        <v>153</v>
      </c>
      <c r="BM130" s="154" t="s">
        <v>371</v>
      </c>
    </row>
    <row r="131" spans="1:65" s="2" customFormat="1" ht="14.5" customHeight="1">
      <c r="A131" s="29"/>
      <c r="B131" s="141"/>
      <c r="C131" s="142" t="s">
        <v>173</v>
      </c>
      <c r="D131" s="142" t="s">
        <v>149</v>
      </c>
      <c r="E131" s="143" t="s">
        <v>372</v>
      </c>
      <c r="F131" s="144" t="s">
        <v>373</v>
      </c>
      <c r="G131" s="145" t="s">
        <v>171</v>
      </c>
      <c r="H131" s="146">
        <v>5</v>
      </c>
      <c r="I131" s="147"/>
      <c r="J131" s="148">
        <f t="shared" si="0"/>
        <v>0</v>
      </c>
      <c r="K131" s="149"/>
      <c r="L131" s="30"/>
      <c r="M131" s="150" t="s">
        <v>1</v>
      </c>
      <c r="N131" s="151" t="s">
        <v>44</v>
      </c>
      <c r="O131" s="55"/>
      <c r="P131" s="152">
        <f t="shared" si="1"/>
        <v>0</v>
      </c>
      <c r="Q131" s="152">
        <v>0</v>
      </c>
      <c r="R131" s="152">
        <f t="shared" si="2"/>
        <v>0</v>
      </c>
      <c r="S131" s="152">
        <v>0</v>
      </c>
      <c r="T131" s="153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4" t="s">
        <v>153</v>
      </c>
      <c r="AT131" s="154" t="s">
        <v>149</v>
      </c>
      <c r="AU131" s="154" t="s">
        <v>86</v>
      </c>
      <c r="AY131" s="14" t="s">
        <v>147</v>
      </c>
      <c r="BE131" s="155">
        <f t="shared" si="4"/>
        <v>0</v>
      </c>
      <c r="BF131" s="155">
        <f t="shared" si="5"/>
        <v>0</v>
      </c>
      <c r="BG131" s="155">
        <f t="shared" si="6"/>
        <v>0</v>
      </c>
      <c r="BH131" s="155">
        <f t="shared" si="7"/>
        <v>0</v>
      </c>
      <c r="BI131" s="155">
        <f t="shared" si="8"/>
        <v>0</v>
      </c>
      <c r="BJ131" s="14" t="s">
        <v>154</v>
      </c>
      <c r="BK131" s="155">
        <f t="shared" si="9"/>
        <v>0</v>
      </c>
      <c r="BL131" s="14" t="s">
        <v>153</v>
      </c>
      <c r="BM131" s="154" t="s">
        <v>374</v>
      </c>
    </row>
    <row r="132" spans="1:65" s="2" customFormat="1" ht="14.5" customHeight="1">
      <c r="A132" s="29"/>
      <c r="B132" s="141"/>
      <c r="C132" s="142" t="s">
        <v>181</v>
      </c>
      <c r="D132" s="142" t="s">
        <v>149</v>
      </c>
      <c r="E132" s="143" t="s">
        <v>375</v>
      </c>
      <c r="F132" s="144" t="s">
        <v>376</v>
      </c>
      <c r="G132" s="145" t="s">
        <v>171</v>
      </c>
      <c r="H132" s="146">
        <v>2</v>
      </c>
      <c r="I132" s="147"/>
      <c r="J132" s="148">
        <f t="shared" si="0"/>
        <v>0</v>
      </c>
      <c r="K132" s="149"/>
      <c r="L132" s="30"/>
      <c r="M132" s="150" t="s">
        <v>1</v>
      </c>
      <c r="N132" s="151" t="s">
        <v>44</v>
      </c>
      <c r="O132" s="55"/>
      <c r="P132" s="152">
        <f t="shared" si="1"/>
        <v>0</v>
      </c>
      <c r="Q132" s="152">
        <v>0</v>
      </c>
      <c r="R132" s="152">
        <f t="shared" si="2"/>
        <v>0</v>
      </c>
      <c r="S132" s="152">
        <v>0</v>
      </c>
      <c r="T132" s="153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4" t="s">
        <v>153</v>
      </c>
      <c r="AT132" s="154" t="s">
        <v>149</v>
      </c>
      <c r="AU132" s="154" t="s">
        <v>86</v>
      </c>
      <c r="AY132" s="14" t="s">
        <v>147</v>
      </c>
      <c r="BE132" s="155">
        <f t="shared" si="4"/>
        <v>0</v>
      </c>
      <c r="BF132" s="155">
        <f t="shared" si="5"/>
        <v>0</v>
      </c>
      <c r="BG132" s="155">
        <f t="shared" si="6"/>
        <v>0</v>
      </c>
      <c r="BH132" s="155">
        <f t="shared" si="7"/>
        <v>0</v>
      </c>
      <c r="BI132" s="155">
        <f t="shared" si="8"/>
        <v>0</v>
      </c>
      <c r="BJ132" s="14" t="s">
        <v>154</v>
      </c>
      <c r="BK132" s="155">
        <f t="shared" si="9"/>
        <v>0</v>
      </c>
      <c r="BL132" s="14" t="s">
        <v>153</v>
      </c>
      <c r="BM132" s="154" t="s">
        <v>377</v>
      </c>
    </row>
    <row r="133" spans="1:65" s="2" customFormat="1" ht="14.5" customHeight="1">
      <c r="A133" s="29"/>
      <c r="B133" s="141"/>
      <c r="C133" s="142" t="s">
        <v>177</v>
      </c>
      <c r="D133" s="142" t="s">
        <v>149</v>
      </c>
      <c r="E133" s="143" t="s">
        <v>378</v>
      </c>
      <c r="F133" s="144" t="s">
        <v>379</v>
      </c>
      <c r="G133" s="145" t="s">
        <v>171</v>
      </c>
      <c r="H133" s="146">
        <v>1</v>
      </c>
      <c r="I133" s="147"/>
      <c r="J133" s="148">
        <f t="shared" si="0"/>
        <v>0</v>
      </c>
      <c r="K133" s="149"/>
      <c r="L133" s="30"/>
      <c r="M133" s="150" t="s">
        <v>1</v>
      </c>
      <c r="N133" s="151" t="s">
        <v>44</v>
      </c>
      <c r="O133" s="55"/>
      <c r="P133" s="152">
        <f t="shared" si="1"/>
        <v>0</v>
      </c>
      <c r="Q133" s="152">
        <v>0</v>
      </c>
      <c r="R133" s="152">
        <f t="shared" si="2"/>
        <v>0</v>
      </c>
      <c r="S133" s="152">
        <v>0</v>
      </c>
      <c r="T133" s="153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4" t="s">
        <v>153</v>
      </c>
      <c r="AT133" s="154" t="s">
        <v>149</v>
      </c>
      <c r="AU133" s="154" t="s">
        <v>86</v>
      </c>
      <c r="AY133" s="14" t="s">
        <v>147</v>
      </c>
      <c r="BE133" s="155">
        <f t="shared" si="4"/>
        <v>0</v>
      </c>
      <c r="BF133" s="155">
        <f t="shared" si="5"/>
        <v>0</v>
      </c>
      <c r="BG133" s="155">
        <f t="shared" si="6"/>
        <v>0</v>
      </c>
      <c r="BH133" s="155">
        <f t="shared" si="7"/>
        <v>0</v>
      </c>
      <c r="BI133" s="155">
        <f t="shared" si="8"/>
        <v>0</v>
      </c>
      <c r="BJ133" s="14" t="s">
        <v>154</v>
      </c>
      <c r="BK133" s="155">
        <f t="shared" si="9"/>
        <v>0</v>
      </c>
      <c r="BL133" s="14" t="s">
        <v>153</v>
      </c>
      <c r="BM133" s="154" t="s">
        <v>380</v>
      </c>
    </row>
    <row r="134" spans="1:65" s="2" customFormat="1" ht="14.5" customHeight="1">
      <c r="A134" s="29"/>
      <c r="B134" s="141"/>
      <c r="C134" s="142" t="s">
        <v>193</v>
      </c>
      <c r="D134" s="142" t="s">
        <v>149</v>
      </c>
      <c r="E134" s="143" t="s">
        <v>381</v>
      </c>
      <c r="F134" s="144" t="s">
        <v>382</v>
      </c>
      <c r="G134" s="145" t="s">
        <v>171</v>
      </c>
      <c r="H134" s="146">
        <v>1</v>
      </c>
      <c r="I134" s="147"/>
      <c r="J134" s="148">
        <f t="shared" si="0"/>
        <v>0</v>
      </c>
      <c r="K134" s="149"/>
      <c r="L134" s="30"/>
      <c r="M134" s="150" t="s">
        <v>1</v>
      </c>
      <c r="N134" s="151" t="s">
        <v>44</v>
      </c>
      <c r="O134" s="55"/>
      <c r="P134" s="152">
        <f t="shared" si="1"/>
        <v>0</v>
      </c>
      <c r="Q134" s="152">
        <v>0</v>
      </c>
      <c r="R134" s="152">
        <f t="shared" si="2"/>
        <v>0</v>
      </c>
      <c r="S134" s="152">
        <v>0</v>
      </c>
      <c r="T134" s="153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4" t="s">
        <v>153</v>
      </c>
      <c r="AT134" s="154" t="s">
        <v>149</v>
      </c>
      <c r="AU134" s="154" t="s">
        <v>86</v>
      </c>
      <c r="AY134" s="14" t="s">
        <v>147</v>
      </c>
      <c r="BE134" s="155">
        <f t="shared" si="4"/>
        <v>0</v>
      </c>
      <c r="BF134" s="155">
        <f t="shared" si="5"/>
        <v>0</v>
      </c>
      <c r="BG134" s="155">
        <f t="shared" si="6"/>
        <v>0</v>
      </c>
      <c r="BH134" s="155">
        <f t="shared" si="7"/>
        <v>0</v>
      </c>
      <c r="BI134" s="155">
        <f t="shared" si="8"/>
        <v>0</v>
      </c>
      <c r="BJ134" s="14" t="s">
        <v>154</v>
      </c>
      <c r="BK134" s="155">
        <f t="shared" si="9"/>
        <v>0</v>
      </c>
      <c r="BL134" s="14" t="s">
        <v>153</v>
      </c>
      <c r="BM134" s="154" t="s">
        <v>383</v>
      </c>
    </row>
    <row r="135" spans="1:65" s="2" customFormat="1" ht="14.5" customHeight="1">
      <c r="A135" s="29"/>
      <c r="B135" s="141"/>
      <c r="C135" s="142" t="s">
        <v>198</v>
      </c>
      <c r="D135" s="142" t="s">
        <v>149</v>
      </c>
      <c r="E135" s="143" t="s">
        <v>384</v>
      </c>
      <c r="F135" s="144" t="s">
        <v>385</v>
      </c>
      <c r="G135" s="145" t="s">
        <v>171</v>
      </c>
      <c r="H135" s="146">
        <v>93</v>
      </c>
      <c r="I135" s="147"/>
      <c r="J135" s="148">
        <f t="shared" si="0"/>
        <v>0</v>
      </c>
      <c r="K135" s="149"/>
      <c r="L135" s="30"/>
      <c r="M135" s="150" t="s">
        <v>1</v>
      </c>
      <c r="N135" s="151" t="s">
        <v>44</v>
      </c>
      <c r="O135" s="55"/>
      <c r="P135" s="152">
        <f t="shared" si="1"/>
        <v>0</v>
      </c>
      <c r="Q135" s="152">
        <v>0</v>
      </c>
      <c r="R135" s="152">
        <f t="shared" si="2"/>
        <v>0</v>
      </c>
      <c r="S135" s="152">
        <v>0</v>
      </c>
      <c r="T135" s="153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4" t="s">
        <v>153</v>
      </c>
      <c r="AT135" s="154" t="s">
        <v>149</v>
      </c>
      <c r="AU135" s="154" t="s">
        <v>86</v>
      </c>
      <c r="AY135" s="14" t="s">
        <v>147</v>
      </c>
      <c r="BE135" s="155">
        <f t="shared" si="4"/>
        <v>0</v>
      </c>
      <c r="BF135" s="155">
        <f t="shared" si="5"/>
        <v>0</v>
      </c>
      <c r="BG135" s="155">
        <f t="shared" si="6"/>
        <v>0</v>
      </c>
      <c r="BH135" s="155">
        <f t="shared" si="7"/>
        <v>0</v>
      </c>
      <c r="BI135" s="155">
        <f t="shared" si="8"/>
        <v>0</v>
      </c>
      <c r="BJ135" s="14" t="s">
        <v>154</v>
      </c>
      <c r="BK135" s="155">
        <f t="shared" si="9"/>
        <v>0</v>
      </c>
      <c r="BL135" s="14" t="s">
        <v>153</v>
      </c>
      <c r="BM135" s="154" t="s">
        <v>386</v>
      </c>
    </row>
    <row r="136" spans="1:65" s="2" customFormat="1" ht="14.5" customHeight="1">
      <c r="A136" s="29"/>
      <c r="B136" s="141"/>
      <c r="C136" s="142" t="s">
        <v>203</v>
      </c>
      <c r="D136" s="142" t="s">
        <v>149</v>
      </c>
      <c r="E136" s="143" t="s">
        <v>387</v>
      </c>
      <c r="F136" s="144" t="s">
        <v>388</v>
      </c>
      <c r="G136" s="145" t="s">
        <v>171</v>
      </c>
      <c r="H136" s="146">
        <v>20</v>
      </c>
      <c r="I136" s="147"/>
      <c r="J136" s="148">
        <f t="shared" si="0"/>
        <v>0</v>
      </c>
      <c r="K136" s="149"/>
      <c r="L136" s="30"/>
      <c r="M136" s="150" t="s">
        <v>1</v>
      </c>
      <c r="N136" s="151" t="s">
        <v>44</v>
      </c>
      <c r="O136" s="55"/>
      <c r="P136" s="152">
        <f t="shared" si="1"/>
        <v>0</v>
      </c>
      <c r="Q136" s="152">
        <v>0</v>
      </c>
      <c r="R136" s="152">
        <f t="shared" si="2"/>
        <v>0</v>
      </c>
      <c r="S136" s="152">
        <v>0</v>
      </c>
      <c r="T136" s="153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4" t="s">
        <v>153</v>
      </c>
      <c r="AT136" s="154" t="s">
        <v>149</v>
      </c>
      <c r="AU136" s="154" t="s">
        <v>86</v>
      </c>
      <c r="AY136" s="14" t="s">
        <v>147</v>
      </c>
      <c r="BE136" s="155">
        <f t="shared" si="4"/>
        <v>0</v>
      </c>
      <c r="BF136" s="155">
        <f t="shared" si="5"/>
        <v>0</v>
      </c>
      <c r="BG136" s="155">
        <f t="shared" si="6"/>
        <v>0</v>
      </c>
      <c r="BH136" s="155">
        <f t="shared" si="7"/>
        <v>0</v>
      </c>
      <c r="BI136" s="155">
        <f t="shared" si="8"/>
        <v>0</v>
      </c>
      <c r="BJ136" s="14" t="s">
        <v>154</v>
      </c>
      <c r="BK136" s="155">
        <f t="shared" si="9"/>
        <v>0</v>
      </c>
      <c r="BL136" s="14" t="s">
        <v>153</v>
      </c>
      <c r="BM136" s="154" t="s">
        <v>389</v>
      </c>
    </row>
    <row r="137" spans="1:65" s="2" customFormat="1" ht="14.5" customHeight="1">
      <c r="A137" s="29"/>
      <c r="B137" s="141"/>
      <c r="C137" s="142" t="s">
        <v>207</v>
      </c>
      <c r="D137" s="142" t="s">
        <v>149</v>
      </c>
      <c r="E137" s="143" t="s">
        <v>390</v>
      </c>
      <c r="F137" s="144" t="s">
        <v>391</v>
      </c>
      <c r="G137" s="145" t="s">
        <v>171</v>
      </c>
      <c r="H137" s="146">
        <v>10</v>
      </c>
      <c r="I137" s="147"/>
      <c r="J137" s="148">
        <f t="shared" si="0"/>
        <v>0</v>
      </c>
      <c r="K137" s="149"/>
      <c r="L137" s="30"/>
      <c r="M137" s="150" t="s">
        <v>1</v>
      </c>
      <c r="N137" s="151" t="s">
        <v>44</v>
      </c>
      <c r="O137" s="55"/>
      <c r="P137" s="152">
        <f t="shared" si="1"/>
        <v>0</v>
      </c>
      <c r="Q137" s="152">
        <v>0</v>
      </c>
      <c r="R137" s="152">
        <f t="shared" si="2"/>
        <v>0</v>
      </c>
      <c r="S137" s="152">
        <v>0</v>
      </c>
      <c r="T137" s="153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4" t="s">
        <v>153</v>
      </c>
      <c r="AT137" s="154" t="s">
        <v>149</v>
      </c>
      <c r="AU137" s="154" t="s">
        <v>86</v>
      </c>
      <c r="AY137" s="14" t="s">
        <v>147</v>
      </c>
      <c r="BE137" s="155">
        <f t="shared" si="4"/>
        <v>0</v>
      </c>
      <c r="BF137" s="155">
        <f t="shared" si="5"/>
        <v>0</v>
      </c>
      <c r="BG137" s="155">
        <f t="shared" si="6"/>
        <v>0</v>
      </c>
      <c r="BH137" s="155">
        <f t="shared" si="7"/>
        <v>0</v>
      </c>
      <c r="BI137" s="155">
        <f t="shared" si="8"/>
        <v>0</v>
      </c>
      <c r="BJ137" s="14" t="s">
        <v>154</v>
      </c>
      <c r="BK137" s="155">
        <f t="shared" si="9"/>
        <v>0</v>
      </c>
      <c r="BL137" s="14" t="s">
        <v>153</v>
      </c>
      <c r="BM137" s="154" t="s">
        <v>392</v>
      </c>
    </row>
    <row r="138" spans="1:65" s="2" customFormat="1" ht="14.5" customHeight="1">
      <c r="A138" s="29"/>
      <c r="B138" s="141"/>
      <c r="C138" s="142" t="s">
        <v>211</v>
      </c>
      <c r="D138" s="142" t="s">
        <v>149</v>
      </c>
      <c r="E138" s="143" t="s">
        <v>393</v>
      </c>
      <c r="F138" s="144" t="s">
        <v>394</v>
      </c>
      <c r="G138" s="145" t="s">
        <v>171</v>
      </c>
      <c r="H138" s="146">
        <v>10</v>
      </c>
      <c r="I138" s="147"/>
      <c r="J138" s="148">
        <f t="shared" si="0"/>
        <v>0</v>
      </c>
      <c r="K138" s="149"/>
      <c r="L138" s="30"/>
      <c r="M138" s="150" t="s">
        <v>1</v>
      </c>
      <c r="N138" s="151" t="s">
        <v>44</v>
      </c>
      <c r="O138" s="55"/>
      <c r="P138" s="152">
        <f t="shared" si="1"/>
        <v>0</v>
      </c>
      <c r="Q138" s="152">
        <v>0</v>
      </c>
      <c r="R138" s="152">
        <f t="shared" si="2"/>
        <v>0</v>
      </c>
      <c r="S138" s="152">
        <v>0</v>
      </c>
      <c r="T138" s="153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4" t="s">
        <v>153</v>
      </c>
      <c r="AT138" s="154" t="s">
        <v>149</v>
      </c>
      <c r="AU138" s="154" t="s">
        <v>86</v>
      </c>
      <c r="AY138" s="14" t="s">
        <v>147</v>
      </c>
      <c r="BE138" s="155">
        <f t="shared" si="4"/>
        <v>0</v>
      </c>
      <c r="BF138" s="155">
        <f t="shared" si="5"/>
        <v>0</v>
      </c>
      <c r="BG138" s="155">
        <f t="shared" si="6"/>
        <v>0</v>
      </c>
      <c r="BH138" s="155">
        <f t="shared" si="7"/>
        <v>0</v>
      </c>
      <c r="BI138" s="155">
        <f t="shared" si="8"/>
        <v>0</v>
      </c>
      <c r="BJ138" s="14" t="s">
        <v>154</v>
      </c>
      <c r="BK138" s="155">
        <f t="shared" si="9"/>
        <v>0</v>
      </c>
      <c r="BL138" s="14" t="s">
        <v>153</v>
      </c>
      <c r="BM138" s="154" t="s">
        <v>395</v>
      </c>
    </row>
    <row r="139" spans="1:65" s="2" customFormat="1" ht="14.5" customHeight="1">
      <c r="A139" s="29"/>
      <c r="B139" s="141"/>
      <c r="C139" s="142" t="s">
        <v>215</v>
      </c>
      <c r="D139" s="142" t="s">
        <v>149</v>
      </c>
      <c r="E139" s="143" t="s">
        <v>396</v>
      </c>
      <c r="F139" s="144" t="s">
        <v>397</v>
      </c>
      <c r="G139" s="145" t="s">
        <v>171</v>
      </c>
      <c r="H139" s="146">
        <v>4</v>
      </c>
      <c r="I139" s="147"/>
      <c r="J139" s="148">
        <f t="shared" si="0"/>
        <v>0</v>
      </c>
      <c r="K139" s="149"/>
      <c r="L139" s="30"/>
      <c r="M139" s="150" t="s">
        <v>1</v>
      </c>
      <c r="N139" s="151" t="s">
        <v>44</v>
      </c>
      <c r="O139" s="55"/>
      <c r="P139" s="152">
        <f t="shared" si="1"/>
        <v>0</v>
      </c>
      <c r="Q139" s="152">
        <v>0</v>
      </c>
      <c r="R139" s="152">
        <f t="shared" si="2"/>
        <v>0</v>
      </c>
      <c r="S139" s="152">
        <v>0</v>
      </c>
      <c r="T139" s="153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4" t="s">
        <v>153</v>
      </c>
      <c r="AT139" s="154" t="s">
        <v>149</v>
      </c>
      <c r="AU139" s="154" t="s">
        <v>86</v>
      </c>
      <c r="AY139" s="14" t="s">
        <v>147</v>
      </c>
      <c r="BE139" s="155">
        <f t="shared" si="4"/>
        <v>0</v>
      </c>
      <c r="BF139" s="155">
        <f t="shared" si="5"/>
        <v>0</v>
      </c>
      <c r="BG139" s="155">
        <f t="shared" si="6"/>
        <v>0</v>
      </c>
      <c r="BH139" s="155">
        <f t="shared" si="7"/>
        <v>0</v>
      </c>
      <c r="BI139" s="155">
        <f t="shared" si="8"/>
        <v>0</v>
      </c>
      <c r="BJ139" s="14" t="s">
        <v>154</v>
      </c>
      <c r="BK139" s="155">
        <f t="shared" si="9"/>
        <v>0</v>
      </c>
      <c r="BL139" s="14" t="s">
        <v>153</v>
      </c>
      <c r="BM139" s="154" t="s">
        <v>398</v>
      </c>
    </row>
    <row r="140" spans="1:65" s="2" customFormat="1" ht="14.5" customHeight="1">
      <c r="A140" s="29"/>
      <c r="B140" s="141"/>
      <c r="C140" s="142" t="s">
        <v>217</v>
      </c>
      <c r="D140" s="142" t="s">
        <v>149</v>
      </c>
      <c r="E140" s="143" t="s">
        <v>399</v>
      </c>
      <c r="F140" s="144" t="s">
        <v>400</v>
      </c>
      <c r="G140" s="145" t="s">
        <v>171</v>
      </c>
      <c r="H140" s="146">
        <v>10</v>
      </c>
      <c r="I140" s="147"/>
      <c r="J140" s="148">
        <f t="shared" si="0"/>
        <v>0</v>
      </c>
      <c r="K140" s="149"/>
      <c r="L140" s="30"/>
      <c r="M140" s="150" t="s">
        <v>1</v>
      </c>
      <c r="N140" s="151" t="s">
        <v>44</v>
      </c>
      <c r="O140" s="55"/>
      <c r="P140" s="152">
        <f t="shared" si="1"/>
        <v>0</v>
      </c>
      <c r="Q140" s="152">
        <v>0</v>
      </c>
      <c r="R140" s="152">
        <f t="shared" si="2"/>
        <v>0</v>
      </c>
      <c r="S140" s="152">
        <v>0</v>
      </c>
      <c r="T140" s="153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4" t="s">
        <v>153</v>
      </c>
      <c r="AT140" s="154" t="s">
        <v>149</v>
      </c>
      <c r="AU140" s="154" t="s">
        <v>86</v>
      </c>
      <c r="AY140" s="14" t="s">
        <v>147</v>
      </c>
      <c r="BE140" s="155">
        <f t="shared" si="4"/>
        <v>0</v>
      </c>
      <c r="BF140" s="155">
        <f t="shared" si="5"/>
        <v>0</v>
      </c>
      <c r="BG140" s="155">
        <f t="shared" si="6"/>
        <v>0</v>
      </c>
      <c r="BH140" s="155">
        <f t="shared" si="7"/>
        <v>0</v>
      </c>
      <c r="BI140" s="155">
        <f t="shared" si="8"/>
        <v>0</v>
      </c>
      <c r="BJ140" s="14" t="s">
        <v>154</v>
      </c>
      <c r="BK140" s="155">
        <f t="shared" si="9"/>
        <v>0</v>
      </c>
      <c r="BL140" s="14" t="s">
        <v>153</v>
      </c>
      <c r="BM140" s="154" t="s">
        <v>401</v>
      </c>
    </row>
    <row r="141" spans="1:65" s="2" customFormat="1" ht="14.5" customHeight="1">
      <c r="A141" s="29"/>
      <c r="B141" s="141"/>
      <c r="C141" s="142" t="s">
        <v>191</v>
      </c>
      <c r="D141" s="142" t="s">
        <v>149</v>
      </c>
      <c r="E141" s="143" t="s">
        <v>402</v>
      </c>
      <c r="F141" s="144" t="s">
        <v>403</v>
      </c>
      <c r="G141" s="145" t="s">
        <v>171</v>
      </c>
      <c r="H141" s="146">
        <v>90</v>
      </c>
      <c r="I141" s="147"/>
      <c r="J141" s="148">
        <f t="shared" si="0"/>
        <v>0</v>
      </c>
      <c r="K141" s="149"/>
      <c r="L141" s="30"/>
      <c r="M141" s="150" t="s">
        <v>1</v>
      </c>
      <c r="N141" s="151" t="s">
        <v>44</v>
      </c>
      <c r="O141" s="55"/>
      <c r="P141" s="152">
        <f t="shared" si="1"/>
        <v>0</v>
      </c>
      <c r="Q141" s="152">
        <v>0</v>
      </c>
      <c r="R141" s="152">
        <f t="shared" si="2"/>
        <v>0</v>
      </c>
      <c r="S141" s="152">
        <v>0</v>
      </c>
      <c r="T141" s="153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4" t="s">
        <v>153</v>
      </c>
      <c r="AT141" s="154" t="s">
        <v>149</v>
      </c>
      <c r="AU141" s="154" t="s">
        <v>86</v>
      </c>
      <c r="AY141" s="14" t="s">
        <v>147</v>
      </c>
      <c r="BE141" s="155">
        <f t="shared" si="4"/>
        <v>0</v>
      </c>
      <c r="BF141" s="155">
        <f t="shared" si="5"/>
        <v>0</v>
      </c>
      <c r="BG141" s="155">
        <f t="shared" si="6"/>
        <v>0</v>
      </c>
      <c r="BH141" s="155">
        <f t="shared" si="7"/>
        <v>0</v>
      </c>
      <c r="BI141" s="155">
        <f t="shared" si="8"/>
        <v>0</v>
      </c>
      <c r="BJ141" s="14" t="s">
        <v>154</v>
      </c>
      <c r="BK141" s="155">
        <f t="shared" si="9"/>
        <v>0</v>
      </c>
      <c r="BL141" s="14" t="s">
        <v>153</v>
      </c>
      <c r="BM141" s="154" t="s">
        <v>404</v>
      </c>
    </row>
    <row r="142" spans="1:65" s="12" customFormat="1" ht="22.75" customHeight="1">
      <c r="B142" s="128"/>
      <c r="D142" s="129" t="s">
        <v>77</v>
      </c>
      <c r="E142" s="139" t="s">
        <v>405</v>
      </c>
      <c r="F142" s="139" t="s">
        <v>406</v>
      </c>
      <c r="I142" s="131"/>
      <c r="J142" s="140">
        <f>BK142</f>
        <v>0</v>
      </c>
      <c r="L142" s="128"/>
      <c r="M142" s="133"/>
      <c r="N142" s="134"/>
      <c r="O142" s="134"/>
      <c r="P142" s="135">
        <f>SUM(P143:P154)</f>
        <v>0</v>
      </c>
      <c r="Q142" s="134"/>
      <c r="R142" s="135">
        <f>SUM(R143:R154)</f>
        <v>0</v>
      </c>
      <c r="S142" s="134"/>
      <c r="T142" s="136">
        <f>SUM(T143:T154)</f>
        <v>0</v>
      </c>
      <c r="AR142" s="129" t="s">
        <v>86</v>
      </c>
      <c r="AT142" s="137" t="s">
        <v>77</v>
      </c>
      <c r="AU142" s="137" t="s">
        <v>86</v>
      </c>
      <c r="AY142" s="129" t="s">
        <v>147</v>
      </c>
      <c r="BK142" s="138">
        <f>SUM(BK143:BK154)</f>
        <v>0</v>
      </c>
    </row>
    <row r="143" spans="1:65" s="2" customFormat="1" ht="24.25" customHeight="1">
      <c r="A143" s="29"/>
      <c r="B143" s="141"/>
      <c r="C143" s="142" t="s">
        <v>227</v>
      </c>
      <c r="D143" s="142" t="s">
        <v>149</v>
      </c>
      <c r="E143" s="143" t="s">
        <v>407</v>
      </c>
      <c r="F143" s="144" t="s">
        <v>408</v>
      </c>
      <c r="G143" s="145" t="s">
        <v>171</v>
      </c>
      <c r="H143" s="146">
        <v>2.5</v>
      </c>
      <c r="I143" s="147"/>
      <c r="J143" s="148">
        <f t="shared" ref="J143:J154" si="10">ROUND(I143*H143,2)</f>
        <v>0</v>
      </c>
      <c r="K143" s="149"/>
      <c r="L143" s="30"/>
      <c r="M143" s="150" t="s">
        <v>1</v>
      </c>
      <c r="N143" s="151" t="s">
        <v>44</v>
      </c>
      <c r="O143" s="55"/>
      <c r="P143" s="152">
        <f t="shared" ref="P143:P154" si="11">O143*H143</f>
        <v>0</v>
      </c>
      <c r="Q143" s="152">
        <v>0</v>
      </c>
      <c r="R143" s="152">
        <f t="shared" ref="R143:R154" si="12">Q143*H143</f>
        <v>0</v>
      </c>
      <c r="S143" s="152">
        <v>0</v>
      </c>
      <c r="T143" s="153">
        <f t="shared" ref="T143:T154" si="13"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4" t="s">
        <v>153</v>
      </c>
      <c r="AT143" s="154" t="s">
        <v>149</v>
      </c>
      <c r="AU143" s="154" t="s">
        <v>154</v>
      </c>
      <c r="AY143" s="14" t="s">
        <v>147</v>
      </c>
      <c r="BE143" s="155">
        <f t="shared" ref="BE143:BE154" si="14">IF(N143="základná",J143,0)</f>
        <v>0</v>
      </c>
      <c r="BF143" s="155">
        <f t="shared" ref="BF143:BF154" si="15">IF(N143="znížená",J143,0)</f>
        <v>0</v>
      </c>
      <c r="BG143" s="155">
        <f t="shared" ref="BG143:BG154" si="16">IF(N143="zákl. prenesená",J143,0)</f>
        <v>0</v>
      </c>
      <c r="BH143" s="155">
        <f t="shared" ref="BH143:BH154" si="17">IF(N143="zníž. prenesená",J143,0)</f>
        <v>0</v>
      </c>
      <c r="BI143" s="155">
        <f t="shared" ref="BI143:BI154" si="18">IF(N143="nulová",J143,0)</f>
        <v>0</v>
      </c>
      <c r="BJ143" s="14" t="s">
        <v>154</v>
      </c>
      <c r="BK143" s="155">
        <f t="shared" ref="BK143:BK154" si="19">ROUND(I143*H143,2)</f>
        <v>0</v>
      </c>
      <c r="BL143" s="14" t="s">
        <v>153</v>
      </c>
      <c r="BM143" s="154" t="s">
        <v>409</v>
      </c>
    </row>
    <row r="144" spans="1:65" s="2" customFormat="1" ht="14.5" customHeight="1">
      <c r="A144" s="29"/>
      <c r="B144" s="141"/>
      <c r="C144" s="142" t="s">
        <v>231</v>
      </c>
      <c r="D144" s="142" t="s">
        <v>149</v>
      </c>
      <c r="E144" s="143" t="s">
        <v>410</v>
      </c>
      <c r="F144" s="144" t="s">
        <v>411</v>
      </c>
      <c r="G144" s="145" t="s">
        <v>171</v>
      </c>
      <c r="H144" s="146">
        <v>10</v>
      </c>
      <c r="I144" s="147"/>
      <c r="J144" s="148">
        <f t="shared" si="10"/>
        <v>0</v>
      </c>
      <c r="K144" s="149"/>
      <c r="L144" s="30"/>
      <c r="M144" s="150" t="s">
        <v>1</v>
      </c>
      <c r="N144" s="151" t="s">
        <v>44</v>
      </c>
      <c r="O144" s="55"/>
      <c r="P144" s="152">
        <f t="shared" si="11"/>
        <v>0</v>
      </c>
      <c r="Q144" s="152">
        <v>0</v>
      </c>
      <c r="R144" s="152">
        <f t="shared" si="12"/>
        <v>0</v>
      </c>
      <c r="S144" s="152">
        <v>0</v>
      </c>
      <c r="T144" s="153">
        <f t="shared" si="1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4" t="s">
        <v>153</v>
      </c>
      <c r="AT144" s="154" t="s">
        <v>149</v>
      </c>
      <c r="AU144" s="154" t="s">
        <v>154</v>
      </c>
      <c r="AY144" s="14" t="s">
        <v>147</v>
      </c>
      <c r="BE144" s="155">
        <f t="shared" si="14"/>
        <v>0</v>
      </c>
      <c r="BF144" s="155">
        <f t="shared" si="15"/>
        <v>0</v>
      </c>
      <c r="BG144" s="155">
        <f t="shared" si="16"/>
        <v>0</v>
      </c>
      <c r="BH144" s="155">
        <f t="shared" si="17"/>
        <v>0</v>
      </c>
      <c r="BI144" s="155">
        <f t="shared" si="18"/>
        <v>0</v>
      </c>
      <c r="BJ144" s="14" t="s">
        <v>154</v>
      </c>
      <c r="BK144" s="155">
        <f t="shared" si="19"/>
        <v>0</v>
      </c>
      <c r="BL144" s="14" t="s">
        <v>153</v>
      </c>
      <c r="BM144" s="154" t="s">
        <v>412</v>
      </c>
    </row>
    <row r="145" spans="1:65" s="2" customFormat="1" ht="14.5" customHeight="1">
      <c r="A145" s="29"/>
      <c r="B145" s="141"/>
      <c r="C145" s="142" t="s">
        <v>235</v>
      </c>
      <c r="D145" s="142" t="s">
        <v>149</v>
      </c>
      <c r="E145" s="143" t="s">
        <v>413</v>
      </c>
      <c r="F145" s="144" t="s">
        <v>414</v>
      </c>
      <c r="G145" s="145" t="s">
        <v>171</v>
      </c>
      <c r="H145" s="146">
        <v>5</v>
      </c>
      <c r="I145" s="147"/>
      <c r="J145" s="148">
        <f t="shared" si="10"/>
        <v>0</v>
      </c>
      <c r="K145" s="149"/>
      <c r="L145" s="30"/>
      <c r="M145" s="150" t="s">
        <v>1</v>
      </c>
      <c r="N145" s="151" t="s">
        <v>44</v>
      </c>
      <c r="O145" s="55"/>
      <c r="P145" s="152">
        <f t="shared" si="11"/>
        <v>0</v>
      </c>
      <c r="Q145" s="152">
        <v>0</v>
      </c>
      <c r="R145" s="152">
        <f t="shared" si="12"/>
        <v>0</v>
      </c>
      <c r="S145" s="152">
        <v>0</v>
      </c>
      <c r="T145" s="153">
        <f t="shared" si="1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4" t="s">
        <v>153</v>
      </c>
      <c r="AT145" s="154" t="s">
        <v>149</v>
      </c>
      <c r="AU145" s="154" t="s">
        <v>154</v>
      </c>
      <c r="AY145" s="14" t="s">
        <v>147</v>
      </c>
      <c r="BE145" s="155">
        <f t="shared" si="14"/>
        <v>0</v>
      </c>
      <c r="BF145" s="155">
        <f t="shared" si="15"/>
        <v>0</v>
      </c>
      <c r="BG145" s="155">
        <f t="shared" si="16"/>
        <v>0</v>
      </c>
      <c r="BH145" s="155">
        <f t="shared" si="17"/>
        <v>0</v>
      </c>
      <c r="BI145" s="155">
        <f t="shared" si="18"/>
        <v>0</v>
      </c>
      <c r="BJ145" s="14" t="s">
        <v>154</v>
      </c>
      <c r="BK145" s="155">
        <f t="shared" si="19"/>
        <v>0</v>
      </c>
      <c r="BL145" s="14" t="s">
        <v>153</v>
      </c>
      <c r="BM145" s="154" t="s">
        <v>415</v>
      </c>
    </row>
    <row r="146" spans="1:65" s="2" customFormat="1" ht="14.5" customHeight="1">
      <c r="A146" s="29"/>
      <c r="B146" s="141"/>
      <c r="C146" s="142" t="s">
        <v>241</v>
      </c>
      <c r="D146" s="142" t="s">
        <v>149</v>
      </c>
      <c r="E146" s="143" t="s">
        <v>416</v>
      </c>
      <c r="F146" s="144" t="s">
        <v>417</v>
      </c>
      <c r="G146" s="145" t="s">
        <v>171</v>
      </c>
      <c r="H146" s="146">
        <v>5</v>
      </c>
      <c r="I146" s="147"/>
      <c r="J146" s="148">
        <f t="shared" si="10"/>
        <v>0</v>
      </c>
      <c r="K146" s="149"/>
      <c r="L146" s="30"/>
      <c r="M146" s="150" t="s">
        <v>1</v>
      </c>
      <c r="N146" s="151" t="s">
        <v>44</v>
      </c>
      <c r="O146" s="55"/>
      <c r="P146" s="152">
        <f t="shared" si="11"/>
        <v>0</v>
      </c>
      <c r="Q146" s="152">
        <v>0</v>
      </c>
      <c r="R146" s="152">
        <f t="shared" si="12"/>
        <v>0</v>
      </c>
      <c r="S146" s="152">
        <v>0</v>
      </c>
      <c r="T146" s="153">
        <f t="shared" si="1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4" t="s">
        <v>153</v>
      </c>
      <c r="AT146" s="154" t="s">
        <v>149</v>
      </c>
      <c r="AU146" s="154" t="s">
        <v>154</v>
      </c>
      <c r="AY146" s="14" t="s">
        <v>147</v>
      </c>
      <c r="BE146" s="155">
        <f t="shared" si="14"/>
        <v>0</v>
      </c>
      <c r="BF146" s="155">
        <f t="shared" si="15"/>
        <v>0</v>
      </c>
      <c r="BG146" s="155">
        <f t="shared" si="16"/>
        <v>0</v>
      </c>
      <c r="BH146" s="155">
        <f t="shared" si="17"/>
        <v>0</v>
      </c>
      <c r="BI146" s="155">
        <f t="shared" si="18"/>
        <v>0</v>
      </c>
      <c r="BJ146" s="14" t="s">
        <v>154</v>
      </c>
      <c r="BK146" s="155">
        <f t="shared" si="19"/>
        <v>0</v>
      </c>
      <c r="BL146" s="14" t="s">
        <v>153</v>
      </c>
      <c r="BM146" s="154" t="s">
        <v>418</v>
      </c>
    </row>
    <row r="147" spans="1:65" s="2" customFormat="1" ht="14.5" customHeight="1">
      <c r="A147" s="29"/>
      <c r="B147" s="141"/>
      <c r="C147" s="142" t="s">
        <v>246</v>
      </c>
      <c r="D147" s="142" t="s">
        <v>149</v>
      </c>
      <c r="E147" s="143" t="s">
        <v>419</v>
      </c>
      <c r="F147" s="144" t="s">
        <v>420</v>
      </c>
      <c r="G147" s="145" t="s">
        <v>171</v>
      </c>
      <c r="H147" s="146">
        <v>10</v>
      </c>
      <c r="I147" s="147"/>
      <c r="J147" s="148">
        <f t="shared" si="10"/>
        <v>0</v>
      </c>
      <c r="K147" s="149"/>
      <c r="L147" s="30"/>
      <c r="M147" s="150" t="s">
        <v>1</v>
      </c>
      <c r="N147" s="151" t="s">
        <v>44</v>
      </c>
      <c r="O147" s="55"/>
      <c r="P147" s="152">
        <f t="shared" si="11"/>
        <v>0</v>
      </c>
      <c r="Q147" s="152">
        <v>0</v>
      </c>
      <c r="R147" s="152">
        <f t="shared" si="12"/>
        <v>0</v>
      </c>
      <c r="S147" s="152">
        <v>0</v>
      </c>
      <c r="T147" s="153">
        <f t="shared" si="1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4" t="s">
        <v>153</v>
      </c>
      <c r="AT147" s="154" t="s">
        <v>149</v>
      </c>
      <c r="AU147" s="154" t="s">
        <v>154</v>
      </c>
      <c r="AY147" s="14" t="s">
        <v>147</v>
      </c>
      <c r="BE147" s="155">
        <f t="shared" si="14"/>
        <v>0</v>
      </c>
      <c r="BF147" s="155">
        <f t="shared" si="15"/>
        <v>0</v>
      </c>
      <c r="BG147" s="155">
        <f t="shared" si="16"/>
        <v>0</v>
      </c>
      <c r="BH147" s="155">
        <f t="shared" si="17"/>
        <v>0</v>
      </c>
      <c r="BI147" s="155">
        <f t="shared" si="18"/>
        <v>0</v>
      </c>
      <c r="BJ147" s="14" t="s">
        <v>154</v>
      </c>
      <c r="BK147" s="155">
        <f t="shared" si="19"/>
        <v>0</v>
      </c>
      <c r="BL147" s="14" t="s">
        <v>153</v>
      </c>
      <c r="BM147" s="154" t="s">
        <v>421</v>
      </c>
    </row>
    <row r="148" spans="1:65" s="2" customFormat="1" ht="14.5" customHeight="1">
      <c r="A148" s="29"/>
      <c r="B148" s="141"/>
      <c r="C148" s="142" t="s">
        <v>250</v>
      </c>
      <c r="D148" s="142" t="s">
        <v>149</v>
      </c>
      <c r="E148" s="143" t="s">
        <v>422</v>
      </c>
      <c r="F148" s="144" t="s">
        <v>423</v>
      </c>
      <c r="G148" s="145" t="s">
        <v>171</v>
      </c>
      <c r="H148" s="146">
        <v>5</v>
      </c>
      <c r="I148" s="147"/>
      <c r="J148" s="148">
        <f t="shared" si="10"/>
        <v>0</v>
      </c>
      <c r="K148" s="149"/>
      <c r="L148" s="30"/>
      <c r="M148" s="150" t="s">
        <v>1</v>
      </c>
      <c r="N148" s="151" t="s">
        <v>44</v>
      </c>
      <c r="O148" s="55"/>
      <c r="P148" s="152">
        <f t="shared" si="11"/>
        <v>0</v>
      </c>
      <c r="Q148" s="152">
        <v>0</v>
      </c>
      <c r="R148" s="152">
        <f t="shared" si="12"/>
        <v>0</v>
      </c>
      <c r="S148" s="152">
        <v>0</v>
      </c>
      <c r="T148" s="153">
        <f t="shared" si="1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4" t="s">
        <v>153</v>
      </c>
      <c r="AT148" s="154" t="s">
        <v>149</v>
      </c>
      <c r="AU148" s="154" t="s">
        <v>154</v>
      </c>
      <c r="AY148" s="14" t="s">
        <v>147</v>
      </c>
      <c r="BE148" s="155">
        <f t="shared" si="14"/>
        <v>0</v>
      </c>
      <c r="BF148" s="155">
        <f t="shared" si="15"/>
        <v>0</v>
      </c>
      <c r="BG148" s="155">
        <f t="shared" si="16"/>
        <v>0</v>
      </c>
      <c r="BH148" s="155">
        <f t="shared" si="17"/>
        <v>0</v>
      </c>
      <c r="BI148" s="155">
        <f t="shared" si="18"/>
        <v>0</v>
      </c>
      <c r="BJ148" s="14" t="s">
        <v>154</v>
      </c>
      <c r="BK148" s="155">
        <f t="shared" si="19"/>
        <v>0</v>
      </c>
      <c r="BL148" s="14" t="s">
        <v>153</v>
      </c>
      <c r="BM148" s="154" t="s">
        <v>424</v>
      </c>
    </row>
    <row r="149" spans="1:65" s="2" customFormat="1" ht="14.5" customHeight="1">
      <c r="A149" s="29"/>
      <c r="B149" s="141"/>
      <c r="C149" s="142" t="s">
        <v>7</v>
      </c>
      <c r="D149" s="142" t="s">
        <v>149</v>
      </c>
      <c r="E149" s="143" t="s">
        <v>425</v>
      </c>
      <c r="F149" s="144" t="s">
        <v>426</v>
      </c>
      <c r="G149" s="145" t="s">
        <v>171</v>
      </c>
      <c r="H149" s="146">
        <v>10</v>
      </c>
      <c r="I149" s="147"/>
      <c r="J149" s="148">
        <f t="shared" si="10"/>
        <v>0</v>
      </c>
      <c r="K149" s="149"/>
      <c r="L149" s="30"/>
      <c r="M149" s="150" t="s">
        <v>1</v>
      </c>
      <c r="N149" s="151" t="s">
        <v>44</v>
      </c>
      <c r="O149" s="55"/>
      <c r="P149" s="152">
        <f t="shared" si="11"/>
        <v>0</v>
      </c>
      <c r="Q149" s="152">
        <v>0</v>
      </c>
      <c r="R149" s="152">
        <f t="shared" si="12"/>
        <v>0</v>
      </c>
      <c r="S149" s="152">
        <v>0</v>
      </c>
      <c r="T149" s="153">
        <f t="shared" si="1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4" t="s">
        <v>153</v>
      </c>
      <c r="AT149" s="154" t="s">
        <v>149</v>
      </c>
      <c r="AU149" s="154" t="s">
        <v>154</v>
      </c>
      <c r="AY149" s="14" t="s">
        <v>147</v>
      </c>
      <c r="BE149" s="155">
        <f t="shared" si="14"/>
        <v>0</v>
      </c>
      <c r="BF149" s="155">
        <f t="shared" si="15"/>
        <v>0</v>
      </c>
      <c r="BG149" s="155">
        <f t="shared" si="16"/>
        <v>0</v>
      </c>
      <c r="BH149" s="155">
        <f t="shared" si="17"/>
        <v>0</v>
      </c>
      <c r="BI149" s="155">
        <f t="shared" si="18"/>
        <v>0</v>
      </c>
      <c r="BJ149" s="14" t="s">
        <v>154</v>
      </c>
      <c r="BK149" s="155">
        <f t="shared" si="19"/>
        <v>0</v>
      </c>
      <c r="BL149" s="14" t="s">
        <v>153</v>
      </c>
      <c r="BM149" s="154" t="s">
        <v>427</v>
      </c>
    </row>
    <row r="150" spans="1:65" s="2" customFormat="1" ht="14.5" customHeight="1">
      <c r="A150" s="29"/>
      <c r="B150" s="141"/>
      <c r="C150" s="142" t="s">
        <v>257</v>
      </c>
      <c r="D150" s="142" t="s">
        <v>149</v>
      </c>
      <c r="E150" s="143" t="s">
        <v>428</v>
      </c>
      <c r="F150" s="144" t="s">
        <v>429</v>
      </c>
      <c r="G150" s="145" t="s">
        <v>171</v>
      </c>
      <c r="H150" s="146">
        <v>300</v>
      </c>
      <c r="I150" s="147"/>
      <c r="J150" s="148">
        <f t="shared" si="10"/>
        <v>0</v>
      </c>
      <c r="K150" s="149"/>
      <c r="L150" s="30"/>
      <c r="M150" s="150" t="s">
        <v>1</v>
      </c>
      <c r="N150" s="151" t="s">
        <v>44</v>
      </c>
      <c r="O150" s="55"/>
      <c r="P150" s="152">
        <f t="shared" si="11"/>
        <v>0</v>
      </c>
      <c r="Q150" s="152">
        <v>0</v>
      </c>
      <c r="R150" s="152">
        <f t="shared" si="12"/>
        <v>0</v>
      </c>
      <c r="S150" s="152">
        <v>0</v>
      </c>
      <c r="T150" s="153">
        <f t="shared" si="1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4" t="s">
        <v>153</v>
      </c>
      <c r="AT150" s="154" t="s">
        <v>149</v>
      </c>
      <c r="AU150" s="154" t="s">
        <v>154</v>
      </c>
      <c r="AY150" s="14" t="s">
        <v>147</v>
      </c>
      <c r="BE150" s="155">
        <f t="shared" si="14"/>
        <v>0</v>
      </c>
      <c r="BF150" s="155">
        <f t="shared" si="15"/>
        <v>0</v>
      </c>
      <c r="BG150" s="155">
        <f t="shared" si="16"/>
        <v>0</v>
      </c>
      <c r="BH150" s="155">
        <f t="shared" si="17"/>
        <v>0</v>
      </c>
      <c r="BI150" s="155">
        <f t="shared" si="18"/>
        <v>0</v>
      </c>
      <c r="BJ150" s="14" t="s">
        <v>154</v>
      </c>
      <c r="BK150" s="155">
        <f t="shared" si="19"/>
        <v>0</v>
      </c>
      <c r="BL150" s="14" t="s">
        <v>153</v>
      </c>
      <c r="BM150" s="154" t="s">
        <v>430</v>
      </c>
    </row>
    <row r="151" spans="1:65" s="2" customFormat="1" ht="14.5" customHeight="1">
      <c r="A151" s="29"/>
      <c r="B151" s="141"/>
      <c r="C151" s="142" t="s">
        <v>261</v>
      </c>
      <c r="D151" s="142" t="s">
        <v>149</v>
      </c>
      <c r="E151" s="143" t="s">
        <v>431</v>
      </c>
      <c r="F151" s="144" t="s">
        <v>432</v>
      </c>
      <c r="G151" s="145" t="s">
        <v>171</v>
      </c>
      <c r="H151" s="146">
        <v>10</v>
      </c>
      <c r="I151" s="147"/>
      <c r="J151" s="148">
        <f t="shared" si="10"/>
        <v>0</v>
      </c>
      <c r="K151" s="149"/>
      <c r="L151" s="30"/>
      <c r="M151" s="150" t="s">
        <v>1</v>
      </c>
      <c r="N151" s="151" t="s">
        <v>44</v>
      </c>
      <c r="O151" s="55"/>
      <c r="P151" s="152">
        <f t="shared" si="11"/>
        <v>0</v>
      </c>
      <c r="Q151" s="152">
        <v>0</v>
      </c>
      <c r="R151" s="152">
        <f t="shared" si="12"/>
        <v>0</v>
      </c>
      <c r="S151" s="152">
        <v>0</v>
      </c>
      <c r="T151" s="153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4" t="s">
        <v>153</v>
      </c>
      <c r="AT151" s="154" t="s">
        <v>149</v>
      </c>
      <c r="AU151" s="154" t="s">
        <v>154</v>
      </c>
      <c r="AY151" s="14" t="s">
        <v>147</v>
      </c>
      <c r="BE151" s="155">
        <f t="shared" si="14"/>
        <v>0</v>
      </c>
      <c r="BF151" s="155">
        <f t="shared" si="15"/>
        <v>0</v>
      </c>
      <c r="BG151" s="155">
        <f t="shared" si="16"/>
        <v>0</v>
      </c>
      <c r="BH151" s="155">
        <f t="shared" si="17"/>
        <v>0</v>
      </c>
      <c r="BI151" s="155">
        <f t="shared" si="18"/>
        <v>0</v>
      </c>
      <c r="BJ151" s="14" t="s">
        <v>154</v>
      </c>
      <c r="BK151" s="155">
        <f t="shared" si="19"/>
        <v>0</v>
      </c>
      <c r="BL151" s="14" t="s">
        <v>153</v>
      </c>
      <c r="BM151" s="154" t="s">
        <v>433</v>
      </c>
    </row>
    <row r="152" spans="1:65" s="2" customFormat="1" ht="14.5" customHeight="1">
      <c r="A152" s="29"/>
      <c r="B152" s="141"/>
      <c r="C152" s="142" t="s">
        <v>267</v>
      </c>
      <c r="D152" s="142" t="s">
        <v>149</v>
      </c>
      <c r="E152" s="143" t="s">
        <v>434</v>
      </c>
      <c r="F152" s="144" t="s">
        <v>397</v>
      </c>
      <c r="G152" s="145" t="s">
        <v>171</v>
      </c>
      <c r="H152" s="146">
        <v>1</v>
      </c>
      <c r="I152" s="147"/>
      <c r="J152" s="148">
        <f t="shared" si="10"/>
        <v>0</v>
      </c>
      <c r="K152" s="149"/>
      <c r="L152" s="30"/>
      <c r="M152" s="150" t="s">
        <v>1</v>
      </c>
      <c r="N152" s="151" t="s">
        <v>44</v>
      </c>
      <c r="O152" s="55"/>
      <c r="P152" s="152">
        <f t="shared" si="11"/>
        <v>0</v>
      </c>
      <c r="Q152" s="152">
        <v>0</v>
      </c>
      <c r="R152" s="152">
        <f t="shared" si="12"/>
        <v>0</v>
      </c>
      <c r="S152" s="152">
        <v>0</v>
      </c>
      <c r="T152" s="153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4" t="s">
        <v>153</v>
      </c>
      <c r="AT152" s="154" t="s">
        <v>149</v>
      </c>
      <c r="AU152" s="154" t="s">
        <v>154</v>
      </c>
      <c r="AY152" s="14" t="s">
        <v>147</v>
      </c>
      <c r="BE152" s="155">
        <f t="shared" si="14"/>
        <v>0</v>
      </c>
      <c r="BF152" s="155">
        <f t="shared" si="15"/>
        <v>0</v>
      </c>
      <c r="BG152" s="155">
        <f t="shared" si="16"/>
        <v>0</v>
      </c>
      <c r="BH152" s="155">
        <f t="shared" si="17"/>
        <v>0</v>
      </c>
      <c r="BI152" s="155">
        <f t="shared" si="18"/>
        <v>0</v>
      </c>
      <c r="BJ152" s="14" t="s">
        <v>154</v>
      </c>
      <c r="BK152" s="155">
        <f t="shared" si="19"/>
        <v>0</v>
      </c>
      <c r="BL152" s="14" t="s">
        <v>153</v>
      </c>
      <c r="BM152" s="154" t="s">
        <v>435</v>
      </c>
    </row>
    <row r="153" spans="1:65" s="2" customFormat="1" ht="14.5" customHeight="1">
      <c r="A153" s="29"/>
      <c r="B153" s="141"/>
      <c r="C153" s="142" t="s">
        <v>271</v>
      </c>
      <c r="D153" s="142" t="s">
        <v>149</v>
      </c>
      <c r="E153" s="143" t="s">
        <v>436</v>
      </c>
      <c r="F153" s="144" t="s">
        <v>400</v>
      </c>
      <c r="G153" s="145" t="s">
        <v>171</v>
      </c>
      <c r="H153" s="146">
        <v>2</v>
      </c>
      <c r="I153" s="147"/>
      <c r="J153" s="148">
        <f t="shared" si="10"/>
        <v>0</v>
      </c>
      <c r="K153" s="149"/>
      <c r="L153" s="30"/>
      <c r="M153" s="150" t="s">
        <v>1</v>
      </c>
      <c r="N153" s="151" t="s">
        <v>44</v>
      </c>
      <c r="O153" s="55"/>
      <c r="P153" s="152">
        <f t="shared" si="11"/>
        <v>0</v>
      </c>
      <c r="Q153" s="152">
        <v>0</v>
      </c>
      <c r="R153" s="152">
        <f t="shared" si="12"/>
        <v>0</v>
      </c>
      <c r="S153" s="152">
        <v>0</v>
      </c>
      <c r="T153" s="153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4" t="s">
        <v>153</v>
      </c>
      <c r="AT153" s="154" t="s">
        <v>149</v>
      </c>
      <c r="AU153" s="154" t="s">
        <v>154</v>
      </c>
      <c r="AY153" s="14" t="s">
        <v>147</v>
      </c>
      <c r="BE153" s="155">
        <f t="shared" si="14"/>
        <v>0</v>
      </c>
      <c r="BF153" s="155">
        <f t="shared" si="15"/>
        <v>0</v>
      </c>
      <c r="BG153" s="155">
        <f t="shared" si="16"/>
        <v>0</v>
      </c>
      <c r="BH153" s="155">
        <f t="shared" si="17"/>
        <v>0</v>
      </c>
      <c r="BI153" s="155">
        <f t="shared" si="18"/>
        <v>0</v>
      </c>
      <c r="BJ153" s="14" t="s">
        <v>154</v>
      </c>
      <c r="BK153" s="155">
        <f t="shared" si="19"/>
        <v>0</v>
      </c>
      <c r="BL153" s="14" t="s">
        <v>153</v>
      </c>
      <c r="BM153" s="154" t="s">
        <v>437</v>
      </c>
    </row>
    <row r="154" spans="1:65" s="2" customFormat="1" ht="14.5" customHeight="1">
      <c r="A154" s="29"/>
      <c r="B154" s="141"/>
      <c r="C154" s="142" t="s">
        <v>277</v>
      </c>
      <c r="D154" s="142" t="s">
        <v>149</v>
      </c>
      <c r="E154" s="143" t="s">
        <v>438</v>
      </c>
      <c r="F154" s="144" t="s">
        <v>403</v>
      </c>
      <c r="G154" s="145" t="s">
        <v>171</v>
      </c>
      <c r="H154" s="146">
        <v>5</v>
      </c>
      <c r="I154" s="147"/>
      <c r="J154" s="148">
        <f t="shared" si="10"/>
        <v>0</v>
      </c>
      <c r="K154" s="149"/>
      <c r="L154" s="30"/>
      <c r="M154" s="150" t="s">
        <v>1</v>
      </c>
      <c r="N154" s="151" t="s">
        <v>44</v>
      </c>
      <c r="O154" s="55"/>
      <c r="P154" s="152">
        <f t="shared" si="11"/>
        <v>0</v>
      </c>
      <c r="Q154" s="152">
        <v>0</v>
      </c>
      <c r="R154" s="152">
        <f t="shared" si="12"/>
        <v>0</v>
      </c>
      <c r="S154" s="152">
        <v>0</v>
      </c>
      <c r="T154" s="153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54" t="s">
        <v>153</v>
      </c>
      <c r="AT154" s="154" t="s">
        <v>149</v>
      </c>
      <c r="AU154" s="154" t="s">
        <v>154</v>
      </c>
      <c r="AY154" s="14" t="s">
        <v>147</v>
      </c>
      <c r="BE154" s="155">
        <f t="shared" si="14"/>
        <v>0</v>
      </c>
      <c r="BF154" s="155">
        <f t="shared" si="15"/>
        <v>0</v>
      </c>
      <c r="BG154" s="155">
        <f t="shared" si="16"/>
        <v>0</v>
      </c>
      <c r="BH154" s="155">
        <f t="shared" si="17"/>
        <v>0</v>
      </c>
      <c r="BI154" s="155">
        <f t="shared" si="18"/>
        <v>0</v>
      </c>
      <c r="BJ154" s="14" t="s">
        <v>154</v>
      </c>
      <c r="BK154" s="155">
        <f t="shared" si="19"/>
        <v>0</v>
      </c>
      <c r="BL154" s="14" t="s">
        <v>153</v>
      </c>
      <c r="BM154" s="154" t="s">
        <v>439</v>
      </c>
    </row>
    <row r="155" spans="1:65" s="12" customFormat="1" ht="22.75" customHeight="1">
      <c r="B155" s="128"/>
      <c r="D155" s="129" t="s">
        <v>77</v>
      </c>
      <c r="E155" s="139" t="s">
        <v>440</v>
      </c>
      <c r="F155" s="139" t="s">
        <v>441</v>
      </c>
      <c r="I155" s="131"/>
      <c r="J155" s="140">
        <f>BK155</f>
        <v>0</v>
      </c>
      <c r="L155" s="128"/>
      <c r="M155" s="133"/>
      <c r="N155" s="134"/>
      <c r="O155" s="134"/>
      <c r="P155" s="135">
        <f>SUM(P156:P160)</f>
        <v>0</v>
      </c>
      <c r="Q155" s="134"/>
      <c r="R155" s="135">
        <f>SUM(R156:R160)</f>
        <v>0</v>
      </c>
      <c r="S155" s="134"/>
      <c r="T155" s="136">
        <f>SUM(T156:T160)</f>
        <v>0</v>
      </c>
      <c r="AR155" s="129" t="s">
        <v>86</v>
      </c>
      <c r="AT155" s="137" t="s">
        <v>77</v>
      </c>
      <c r="AU155" s="137" t="s">
        <v>86</v>
      </c>
      <c r="AY155" s="129" t="s">
        <v>147</v>
      </c>
      <c r="BK155" s="138">
        <f>SUM(BK156:BK160)</f>
        <v>0</v>
      </c>
    </row>
    <row r="156" spans="1:65" s="2" customFormat="1" ht="14.5" customHeight="1">
      <c r="A156" s="29"/>
      <c r="B156" s="141"/>
      <c r="C156" s="142" t="s">
        <v>319</v>
      </c>
      <c r="D156" s="142" t="s">
        <v>149</v>
      </c>
      <c r="E156" s="143" t="s">
        <v>442</v>
      </c>
      <c r="F156" s="144" t="s">
        <v>443</v>
      </c>
      <c r="G156" s="145" t="s">
        <v>196</v>
      </c>
      <c r="H156" s="146">
        <v>400</v>
      </c>
      <c r="I156" s="147"/>
      <c r="J156" s="148">
        <f>ROUND(I156*H156,2)</f>
        <v>0</v>
      </c>
      <c r="K156" s="149"/>
      <c r="L156" s="30"/>
      <c r="M156" s="150" t="s">
        <v>1</v>
      </c>
      <c r="N156" s="151" t="s">
        <v>44</v>
      </c>
      <c r="O156" s="55"/>
      <c r="P156" s="152">
        <f>O156*H156</f>
        <v>0</v>
      </c>
      <c r="Q156" s="152">
        <v>0</v>
      </c>
      <c r="R156" s="152">
        <f>Q156*H156</f>
        <v>0</v>
      </c>
      <c r="S156" s="152">
        <v>0</v>
      </c>
      <c r="T156" s="153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4" t="s">
        <v>153</v>
      </c>
      <c r="AT156" s="154" t="s">
        <v>149</v>
      </c>
      <c r="AU156" s="154" t="s">
        <v>154</v>
      </c>
      <c r="AY156" s="14" t="s">
        <v>147</v>
      </c>
      <c r="BE156" s="155">
        <f>IF(N156="základná",J156,0)</f>
        <v>0</v>
      </c>
      <c r="BF156" s="155">
        <f>IF(N156="znížená",J156,0)</f>
        <v>0</v>
      </c>
      <c r="BG156" s="155">
        <f>IF(N156="zákl. prenesená",J156,0)</f>
        <v>0</v>
      </c>
      <c r="BH156" s="155">
        <f>IF(N156="zníž. prenesená",J156,0)</f>
        <v>0</v>
      </c>
      <c r="BI156" s="155">
        <f>IF(N156="nulová",J156,0)</f>
        <v>0</v>
      </c>
      <c r="BJ156" s="14" t="s">
        <v>154</v>
      </c>
      <c r="BK156" s="155">
        <f>ROUND(I156*H156,2)</f>
        <v>0</v>
      </c>
      <c r="BL156" s="14" t="s">
        <v>153</v>
      </c>
      <c r="BM156" s="154" t="s">
        <v>444</v>
      </c>
    </row>
    <row r="157" spans="1:65" s="2" customFormat="1" ht="14.5" customHeight="1">
      <c r="A157" s="29"/>
      <c r="B157" s="141"/>
      <c r="C157" s="142" t="s">
        <v>321</v>
      </c>
      <c r="D157" s="142" t="s">
        <v>149</v>
      </c>
      <c r="E157" s="143" t="s">
        <v>445</v>
      </c>
      <c r="F157" s="144" t="s">
        <v>446</v>
      </c>
      <c r="G157" s="145" t="s">
        <v>447</v>
      </c>
      <c r="H157" s="146">
        <v>1</v>
      </c>
      <c r="I157" s="147"/>
      <c r="J157" s="148">
        <f>ROUND(I157*H157,2)</f>
        <v>0</v>
      </c>
      <c r="K157" s="149"/>
      <c r="L157" s="30"/>
      <c r="M157" s="150" t="s">
        <v>1</v>
      </c>
      <c r="N157" s="151" t="s">
        <v>44</v>
      </c>
      <c r="O157" s="55"/>
      <c r="P157" s="152">
        <f>O157*H157</f>
        <v>0</v>
      </c>
      <c r="Q157" s="152">
        <v>0</v>
      </c>
      <c r="R157" s="152">
        <f>Q157*H157</f>
        <v>0</v>
      </c>
      <c r="S157" s="152">
        <v>0</v>
      </c>
      <c r="T157" s="153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4" t="s">
        <v>153</v>
      </c>
      <c r="AT157" s="154" t="s">
        <v>149</v>
      </c>
      <c r="AU157" s="154" t="s">
        <v>154</v>
      </c>
      <c r="AY157" s="14" t="s">
        <v>147</v>
      </c>
      <c r="BE157" s="155">
        <f>IF(N157="základná",J157,0)</f>
        <v>0</v>
      </c>
      <c r="BF157" s="155">
        <f>IF(N157="znížená",J157,0)</f>
        <v>0</v>
      </c>
      <c r="BG157" s="155">
        <f>IF(N157="zákl. prenesená",J157,0)</f>
        <v>0</v>
      </c>
      <c r="BH157" s="155">
        <f>IF(N157="zníž. prenesená",J157,0)</f>
        <v>0</v>
      </c>
      <c r="BI157" s="155">
        <f>IF(N157="nulová",J157,0)</f>
        <v>0</v>
      </c>
      <c r="BJ157" s="14" t="s">
        <v>154</v>
      </c>
      <c r="BK157" s="155">
        <f>ROUND(I157*H157,2)</f>
        <v>0</v>
      </c>
      <c r="BL157" s="14" t="s">
        <v>153</v>
      </c>
      <c r="BM157" s="154" t="s">
        <v>448</v>
      </c>
    </row>
    <row r="158" spans="1:65" s="2" customFormat="1" ht="14.5" customHeight="1">
      <c r="A158" s="29"/>
      <c r="B158" s="141"/>
      <c r="C158" s="142" t="s">
        <v>323</v>
      </c>
      <c r="D158" s="142" t="s">
        <v>149</v>
      </c>
      <c r="E158" s="143" t="s">
        <v>449</v>
      </c>
      <c r="F158" s="144" t="s">
        <v>450</v>
      </c>
      <c r="G158" s="145" t="s">
        <v>196</v>
      </c>
      <c r="H158" s="146">
        <v>500</v>
      </c>
      <c r="I158" s="147"/>
      <c r="J158" s="148">
        <f>ROUND(I158*H158,2)</f>
        <v>0</v>
      </c>
      <c r="K158" s="149"/>
      <c r="L158" s="30"/>
      <c r="M158" s="150" t="s">
        <v>1</v>
      </c>
      <c r="N158" s="151" t="s">
        <v>44</v>
      </c>
      <c r="O158" s="55"/>
      <c r="P158" s="152">
        <f>O158*H158</f>
        <v>0</v>
      </c>
      <c r="Q158" s="152">
        <v>0</v>
      </c>
      <c r="R158" s="152">
        <f>Q158*H158</f>
        <v>0</v>
      </c>
      <c r="S158" s="152">
        <v>0</v>
      </c>
      <c r="T158" s="153">
        <f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54" t="s">
        <v>153</v>
      </c>
      <c r="AT158" s="154" t="s">
        <v>149</v>
      </c>
      <c r="AU158" s="154" t="s">
        <v>154</v>
      </c>
      <c r="AY158" s="14" t="s">
        <v>147</v>
      </c>
      <c r="BE158" s="155">
        <f>IF(N158="základná",J158,0)</f>
        <v>0</v>
      </c>
      <c r="BF158" s="155">
        <f>IF(N158="znížená",J158,0)</f>
        <v>0</v>
      </c>
      <c r="BG158" s="155">
        <f>IF(N158="zákl. prenesená",J158,0)</f>
        <v>0</v>
      </c>
      <c r="BH158" s="155">
        <f>IF(N158="zníž. prenesená",J158,0)</f>
        <v>0</v>
      </c>
      <c r="BI158" s="155">
        <f>IF(N158="nulová",J158,0)</f>
        <v>0</v>
      </c>
      <c r="BJ158" s="14" t="s">
        <v>154</v>
      </c>
      <c r="BK158" s="155">
        <f>ROUND(I158*H158,2)</f>
        <v>0</v>
      </c>
      <c r="BL158" s="14" t="s">
        <v>153</v>
      </c>
      <c r="BM158" s="154" t="s">
        <v>451</v>
      </c>
    </row>
    <row r="159" spans="1:65" s="2" customFormat="1" ht="14.5" customHeight="1">
      <c r="A159" s="29"/>
      <c r="B159" s="141"/>
      <c r="C159" s="142" t="s">
        <v>201</v>
      </c>
      <c r="D159" s="142" t="s">
        <v>149</v>
      </c>
      <c r="E159" s="143" t="s">
        <v>452</v>
      </c>
      <c r="F159" s="144" t="s">
        <v>446</v>
      </c>
      <c r="G159" s="145" t="s">
        <v>447</v>
      </c>
      <c r="H159" s="146">
        <v>1</v>
      </c>
      <c r="I159" s="147"/>
      <c r="J159" s="148">
        <f>ROUND(I159*H159,2)</f>
        <v>0</v>
      </c>
      <c r="K159" s="149"/>
      <c r="L159" s="30"/>
      <c r="M159" s="150" t="s">
        <v>1</v>
      </c>
      <c r="N159" s="151" t="s">
        <v>44</v>
      </c>
      <c r="O159" s="55"/>
      <c r="P159" s="152">
        <f>O159*H159</f>
        <v>0</v>
      </c>
      <c r="Q159" s="152">
        <v>0</v>
      </c>
      <c r="R159" s="152">
        <f>Q159*H159</f>
        <v>0</v>
      </c>
      <c r="S159" s="152">
        <v>0</v>
      </c>
      <c r="T159" s="153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4" t="s">
        <v>153</v>
      </c>
      <c r="AT159" s="154" t="s">
        <v>149</v>
      </c>
      <c r="AU159" s="154" t="s">
        <v>154</v>
      </c>
      <c r="AY159" s="14" t="s">
        <v>147</v>
      </c>
      <c r="BE159" s="155">
        <f>IF(N159="základná",J159,0)</f>
        <v>0</v>
      </c>
      <c r="BF159" s="155">
        <f>IF(N159="znížená",J159,0)</f>
        <v>0</v>
      </c>
      <c r="BG159" s="155">
        <f>IF(N159="zákl. prenesená",J159,0)</f>
        <v>0</v>
      </c>
      <c r="BH159" s="155">
        <f>IF(N159="zníž. prenesená",J159,0)</f>
        <v>0</v>
      </c>
      <c r="BI159" s="155">
        <f>IF(N159="nulová",J159,0)</f>
        <v>0</v>
      </c>
      <c r="BJ159" s="14" t="s">
        <v>154</v>
      </c>
      <c r="BK159" s="155">
        <f>ROUND(I159*H159,2)</f>
        <v>0</v>
      </c>
      <c r="BL159" s="14" t="s">
        <v>153</v>
      </c>
      <c r="BM159" s="154" t="s">
        <v>453</v>
      </c>
    </row>
    <row r="160" spans="1:65" s="2" customFormat="1" ht="14.5" customHeight="1">
      <c r="A160" s="29"/>
      <c r="B160" s="141"/>
      <c r="C160" s="142" t="s">
        <v>454</v>
      </c>
      <c r="D160" s="142" t="s">
        <v>149</v>
      </c>
      <c r="E160" s="143" t="s">
        <v>455</v>
      </c>
      <c r="F160" s="144" t="s">
        <v>456</v>
      </c>
      <c r="G160" s="145" t="s">
        <v>196</v>
      </c>
      <c r="H160" s="146">
        <v>60</v>
      </c>
      <c r="I160" s="147"/>
      <c r="J160" s="148">
        <f>ROUND(I160*H160,2)</f>
        <v>0</v>
      </c>
      <c r="K160" s="149"/>
      <c r="L160" s="30"/>
      <c r="M160" s="150" t="s">
        <v>1</v>
      </c>
      <c r="N160" s="151" t="s">
        <v>44</v>
      </c>
      <c r="O160" s="55"/>
      <c r="P160" s="152">
        <f>O160*H160</f>
        <v>0</v>
      </c>
      <c r="Q160" s="152">
        <v>0</v>
      </c>
      <c r="R160" s="152">
        <f>Q160*H160</f>
        <v>0</v>
      </c>
      <c r="S160" s="152">
        <v>0</v>
      </c>
      <c r="T160" s="153">
        <f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54" t="s">
        <v>153</v>
      </c>
      <c r="AT160" s="154" t="s">
        <v>149</v>
      </c>
      <c r="AU160" s="154" t="s">
        <v>154</v>
      </c>
      <c r="AY160" s="14" t="s">
        <v>147</v>
      </c>
      <c r="BE160" s="155">
        <f>IF(N160="základná",J160,0)</f>
        <v>0</v>
      </c>
      <c r="BF160" s="155">
        <f>IF(N160="znížená",J160,0)</f>
        <v>0</v>
      </c>
      <c r="BG160" s="155">
        <f>IF(N160="zákl. prenesená",J160,0)</f>
        <v>0</v>
      </c>
      <c r="BH160" s="155">
        <f>IF(N160="zníž. prenesená",J160,0)</f>
        <v>0</v>
      </c>
      <c r="BI160" s="155">
        <f>IF(N160="nulová",J160,0)</f>
        <v>0</v>
      </c>
      <c r="BJ160" s="14" t="s">
        <v>154</v>
      </c>
      <c r="BK160" s="155">
        <f>ROUND(I160*H160,2)</f>
        <v>0</v>
      </c>
      <c r="BL160" s="14" t="s">
        <v>153</v>
      </c>
      <c r="BM160" s="154" t="s">
        <v>457</v>
      </c>
    </row>
    <row r="161" spans="1:65" s="12" customFormat="1" ht="22.75" customHeight="1">
      <c r="B161" s="128"/>
      <c r="D161" s="129" t="s">
        <v>77</v>
      </c>
      <c r="E161" s="139" t="s">
        <v>458</v>
      </c>
      <c r="F161" s="139" t="s">
        <v>459</v>
      </c>
      <c r="I161" s="131"/>
      <c r="J161" s="140">
        <f>BK161</f>
        <v>0</v>
      </c>
      <c r="L161" s="128"/>
      <c r="M161" s="133"/>
      <c r="N161" s="134"/>
      <c r="O161" s="134"/>
      <c r="P161" s="135">
        <f>SUM(P162:P172)</f>
        <v>0</v>
      </c>
      <c r="Q161" s="134"/>
      <c r="R161" s="135">
        <f>SUM(R162:R172)</f>
        <v>0</v>
      </c>
      <c r="S161" s="134"/>
      <c r="T161" s="136">
        <f>SUM(T162:T172)</f>
        <v>0</v>
      </c>
      <c r="AR161" s="129" t="s">
        <v>86</v>
      </c>
      <c r="AT161" s="137" t="s">
        <v>77</v>
      </c>
      <c r="AU161" s="137" t="s">
        <v>86</v>
      </c>
      <c r="AY161" s="129" t="s">
        <v>147</v>
      </c>
      <c r="BK161" s="138">
        <f>SUM(BK162:BK172)</f>
        <v>0</v>
      </c>
    </row>
    <row r="162" spans="1:65" s="2" customFormat="1" ht="14.5" customHeight="1">
      <c r="A162" s="29"/>
      <c r="B162" s="141"/>
      <c r="C162" s="142" t="s">
        <v>460</v>
      </c>
      <c r="D162" s="142" t="s">
        <v>149</v>
      </c>
      <c r="E162" s="143" t="s">
        <v>461</v>
      </c>
      <c r="F162" s="144" t="s">
        <v>462</v>
      </c>
      <c r="G162" s="145" t="s">
        <v>171</v>
      </c>
      <c r="H162" s="146">
        <v>11</v>
      </c>
      <c r="I162" s="147"/>
      <c r="J162" s="148">
        <f t="shared" ref="J162:J172" si="20">ROUND(I162*H162,2)</f>
        <v>0</v>
      </c>
      <c r="K162" s="149"/>
      <c r="L162" s="30"/>
      <c r="M162" s="150" t="s">
        <v>1</v>
      </c>
      <c r="N162" s="151" t="s">
        <v>44</v>
      </c>
      <c r="O162" s="55"/>
      <c r="P162" s="152">
        <f t="shared" ref="P162:P172" si="21">O162*H162</f>
        <v>0</v>
      </c>
      <c r="Q162" s="152">
        <v>0</v>
      </c>
      <c r="R162" s="152">
        <f t="shared" ref="R162:R172" si="22">Q162*H162</f>
        <v>0</v>
      </c>
      <c r="S162" s="152">
        <v>0</v>
      </c>
      <c r="T162" s="153">
        <f t="shared" ref="T162:T172" si="23"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54" t="s">
        <v>153</v>
      </c>
      <c r="AT162" s="154" t="s">
        <v>149</v>
      </c>
      <c r="AU162" s="154" t="s">
        <v>154</v>
      </c>
      <c r="AY162" s="14" t="s">
        <v>147</v>
      </c>
      <c r="BE162" s="155">
        <f t="shared" ref="BE162:BE172" si="24">IF(N162="základná",J162,0)</f>
        <v>0</v>
      </c>
      <c r="BF162" s="155">
        <f t="shared" ref="BF162:BF172" si="25">IF(N162="znížená",J162,0)</f>
        <v>0</v>
      </c>
      <c r="BG162" s="155">
        <f t="shared" ref="BG162:BG172" si="26">IF(N162="zákl. prenesená",J162,0)</f>
        <v>0</v>
      </c>
      <c r="BH162" s="155">
        <f t="shared" ref="BH162:BH172" si="27">IF(N162="zníž. prenesená",J162,0)</f>
        <v>0</v>
      </c>
      <c r="BI162" s="155">
        <f t="shared" ref="BI162:BI172" si="28">IF(N162="nulová",J162,0)</f>
        <v>0</v>
      </c>
      <c r="BJ162" s="14" t="s">
        <v>154</v>
      </c>
      <c r="BK162" s="155">
        <f t="shared" ref="BK162:BK172" si="29">ROUND(I162*H162,2)</f>
        <v>0</v>
      </c>
      <c r="BL162" s="14" t="s">
        <v>153</v>
      </c>
      <c r="BM162" s="154" t="s">
        <v>463</v>
      </c>
    </row>
    <row r="163" spans="1:65" s="2" customFormat="1" ht="14.5" customHeight="1">
      <c r="A163" s="29"/>
      <c r="B163" s="141"/>
      <c r="C163" s="142" t="s">
        <v>464</v>
      </c>
      <c r="D163" s="142" t="s">
        <v>149</v>
      </c>
      <c r="E163" s="143" t="s">
        <v>465</v>
      </c>
      <c r="F163" s="144" t="s">
        <v>466</v>
      </c>
      <c r="G163" s="145" t="s">
        <v>171</v>
      </c>
      <c r="H163" s="146">
        <v>10</v>
      </c>
      <c r="I163" s="147"/>
      <c r="J163" s="148">
        <f t="shared" si="20"/>
        <v>0</v>
      </c>
      <c r="K163" s="149"/>
      <c r="L163" s="30"/>
      <c r="M163" s="150" t="s">
        <v>1</v>
      </c>
      <c r="N163" s="151" t="s">
        <v>44</v>
      </c>
      <c r="O163" s="55"/>
      <c r="P163" s="152">
        <f t="shared" si="21"/>
        <v>0</v>
      </c>
      <c r="Q163" s="152">
        <v>0</v>
      </c>
      <c r="R163" s="152">
        <f t="shared" si="22"/>
        <v>0</v>
      </c>
      <c r="S163" s="152">
        <v>0</v>
      </c>
      <c r="T163" s="153">
        <f t="shared" si="2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54" t="s">
        <v>153</v>
      </c>
      <c r="AT163" s="154" t="s">
        <v>149</v>
      </c>
      <c r="AU163" s="154" t="s">
        <v>154</v>
      </c>
      <c r="AY163" s="14" t="s">
        <v>147</v>
      </c>
      <c r="BE163" s="155">
        <f t="shared" si="24"/>
        <v>0</v>
      </c>
      <c r="BF163" s="155">
        <f t="shared" si="25"/>
        <v>0</v>
      </c>
      <c r="BG163" s="155">
        <f t="shared" si="26"/>
        <v>0</v>
      </c>
      <c r="BH163" s="155">
        <f t="shared" si="27"/>
        <v>0</v>
      </c>
      <c r="BI163" s="155">
        <f t="shared" si="28"/>
        <v>0</v>
      </c>
      <c r="BJ163" s="14" t="s">
        <v>154</v>
      </c>
      <c r="BK163" s="155">
        <f t="shared" si="29"/>
        <v>0</v>
      </c>
      <c r="BL163" s="14" t="s">
        <v>153</v>
      </c>
      <c r="BM163" s="154" t="s">
        <v>467</v>
      </c>
    </row>
    <row r="164" spans="1:65" s="2" customFormat="1" ht="14.5" customHeight="1">
      <c r="A164" s="29"/>
      <c r="B164" s="141"/>
      <c r="C164" s="142" t="s">
        <v>468</v>
      </c>
      <c r="D164" s="142" t="s">
        <v>149</v>
      </c>
      <c r="E164" s="143" t="s">
        <v>469</v>
      </c>
      <c r="F164" s="144" t="s">
        <v>470</v>
      </c>
      <c r="G164" s="145" t="s">
        <v>171</v>
      </c>
      <c r="H164" s="146">
        <v>4</v>
      </c>
      <c r="I164" s="147"/>
      <c r="J164" s="148">
        <f t="shared" si="20"/>
        <v>0</v>
      </c>
      <c r="K164" s="149"/>
      <c r="L164" s="30"/>
      <c r="M164" s="150" t="s">
        <v>1</v>
      </c>
      <c r="N164" s="151" t="s">
        <v>44</v>
      </c>
      <c r="O164" s="55"/>
      <c r="P164" s="152">
        <f t="shared" si="21"/>
        <v>0</v>
      </c>
      <c r="Q164" s="152">
        <v>0</v>
      </c>
      <c r="R164" s="152">
        <f t="shared" si="22"/>
        <v>0</v>
      </c>
      <c r="S164" s="152">
        <v>0</v>
      </c>
      <c r="T164" s="153">
        <f t="shared" si="2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54" t="s">
        <v>153</v>
      </c>
      <c r="AT164" s="154" t="s">
        <v>149</v>
      </c>
      <c r="AU164" s="154" t="s">
        <v>154</v>
      </c>
      <c r="AY164" s="14" t="s">
        <v>147</v>
      </c>
      <c r="BE164" s="155">
        <f t="shared" si="24"/>
        <v>0</v>
      </c>
      <c r="BF164" s="155">
        <f t="shared" si="25"/>
        <v>0</v>
      </c>
      <c r="BG164" s="155">
        <f t="shared" si="26"/>
        <v>0</v>
      </c>
      <c r="BH164" s="155">
        <f t="shared" si="27"/>
        <v>0</v>
      </c>
      <c r="BI164" s="155">
        <f t="shared" si="28"/>
        <v>0</v>
      </c>
      <c r="BJ164" s="14" t="s">
        <v>154</v>
      </c>
      <c r="BK164" s="155">
        <f t="shared" si="29"/>
        <v>0</v>
      </c>
      <c r="BL164" s="14" t="s">
        <v>153</v>
      </c>
      <c r="BM164" s="154" t="s">
        <v>471</v>
      </c>
    </row>
    <row r="165" spans="1:65" s="2" customFormat="1" ht="14.5" customHeight="1">
      <c r="A165" s="29"/>
      <c r="B165" s="141"/>
      <c r="C165" s="142" t="s">
        <v>472</v>
      </c>
      <c r="D165" s="142" t="s">
        <v>149</v>
      </c>
      <c r="E165" s="143" t="s">
        <v>473</v>
      </c>
      <c r="F165" s="144" t="s">
        <v>474</v>
      </c>
      <c r="G165" s="145" t="s">
        <v>171</v>
      </c>
      <c r="H165" s="146">
        <v>2</v>
      </c>
      <c r="I165" s="147"/>
      <c r="J165" s="148">
        <f t="shared" si="20"/>
        <v>0</v>
      </c>
      <c r="K165" s="149"/>
      <c r="L165" s="30"/>
      <c r="M165" s="150" t="s">
        <v>1</v>
      </c>
      <c r="N165" s="151" t="s">
        <v>44</v>
      </c>
      <c r="O165" s="55"/>
      <c r="P165" s="152">
        <f t="shared" si="21"/>
        <v>0</v>
      </c>
      <c r="Q165" s="152">
        <v>0</v>
      </c>
      <c r="R165" s="152">
        <f t="shared" si="22"/>
        <v>0</v>
      </c>
      <c r="S165" s="152">
        <v>0</v>
      </c>
      <c r="T165" s="153">
        <f t="shared" si="2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54" t="s">
        <v>153</v>
      </c>
      <c r="AT165" s="154" t="s">
        <v>149</v>
      </c>
      <c r="AU165" s="154" t="s">
        <v>154</v>
      </c>
      <c r="AY165" s="14" t="s">
        <v>147</v>
      </c>
      <c r="BE165" s="155">
        <f t="shared" si="24"/>
        <v>0</v>
      </c>
      <c r="BF165" s="155">
        <f t="shared" si="25"/>
        <v>0</v>
      </c>
      <c r="BG165" s="155">
        <f t="shared" si="26"/>
        <v>0</v>
      </c>
      <c r="BH165" s="155">
        <f t="shared" si="27"/>
        <v>0</v>
      </c>
      <c r="BI165" s="155">
        <f t="shared" si="28"/>
        <v>0</v>
      </c>
      <c r="BJ165" s="14" t="s">
        <v>154</v>
      </c>
      <c r="BK165" s="155">
        <f t="shared" si="29"/>
        <v>0</v>
      </c>
      <c r="BL165" s="14" t="s">
        <v>153</v>
      </c>
      <c r="BM165" s="154" t="s">
        <v>475</v>
      </c>
    </row>
    <row r="166" spans="1:65" s="2" customFormat="1" ht="14.5" customHeight="1">
      <c r="A166" s="29"/>
      <c r="B166" s="141"/>
      <c r="C166" s="142" t="s">
        <v>476</v>
      </c>
      <c r="D166" s="142" t="s">
        <v>149</v>
      </c>
      <c r="E166" s="143" t="s">
        <v>477</v>
      </c>
      <c r="F166" s="144" t="s">
        <v>478</v>
      </c>
      <c r="G166" s="145" t="s">
        <v>171</v>
      </c>
      <c r="H166" s="146">
        <v>8</v>
      </c>
      <c r="I166" s="147"/>
      <c r="J166" s="148">
        <f t="shared" si="20"/>
        <v>0</v>
      </c>
      <c r="K166" s="149"/>
      <c r="L166" s="30"/>
      <c r="M166" s="150" t="s">
        <v>1</v>
      </c>
      <c r="N166" s="151" t="s">
        <v>44</v>
      </c>
      <c r="O166" s="55"/>
      <c r="P166" s="152">
        <f t="shared" si="21"/>
        <v>0</v>
      </c>
      <c r="Q166" s="152">
        <v>0</v>
      </c>
      <c r="R166" s="152">
        <f t="shared" si="22"/>
        <v>0</v>
      </c>
      <c r="S166" s="152">
        <v>0</v>
      </c>
      <c r="T166" s="153">
        <f t="shared" si="2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54" t="s">
        <v>153</v>
      </c>
      <c r="AT166" s="154" t="s">
        <v>149</v>
      </c>
      <c r="AU166" s="154" t="s">
        <v>154</v>
      </c>
      <c r="AY166" s="14" t="s">
        <v>147</v>
      </c>
      <c r="BE166" s="155">
        <f t="shared" si="24"/>
        <v>0</v>
      </c>
      <c r="BF166" s="155">
        <f t="shared" si="25"/>
        <v>0</v>
      </c>
      <c r="BG166" s="155">
        <f t="shared" si="26"/>
        <v>0</v>
      </c>
      <c r="BH166" s="155">
        <f t="shared" si="27"/>
        <v>0</v>
      </c>
      <c r="BI166" s="155">
        <f t="shared" si="28"/>
        <v>0</v>
      </c>
      <c r="BJ166" s="14" t="s">
        <v>154</v>
      </c>
      <c r="BK166" s="155">
        <f t="shared" si="29"/>
        <v>0</v>
      </c>
      <c r="BL166" s="14" t="s">
        <v>153</v>
      </c>
      <c r="BM166" s="154" t="s">
        <v>479</v>
      </c>
    </row>
    <row r="167" spans="1:65" s="2" customFormat="1" ht="14.5" customHeight="1">
      <c r="A167" s="29"/>
      <c r="B167" s="141"/>
      <c r="C167" s="142" t="s">
        <v>480</v>
      </c>
      <c r="D167" s="142" t="s">
        <v>149</v>
      </c>
      <c r="E167" s="143" t="s">
        <v>481</v>
      </c>
      <c r="F167" s="144" t="s">
        <v>482</v>
      </c>
      <c r="G167" s="145" t="s">
        <v>171</v>
      </c>
      <c r="H167" s="146">
        <v>8</v>
      </c>
      <c r="I167" s="147"/>
      <c r="J167" s="148">
        <f t="shared" si="20"/>
        <v>0</v>
      </c>
      <c r="K167" s="149"/>
      <c r="L167" s="30"/>
      <c r="M167" s="150" t="s">
        <v>1</v>
      </c>
      <c r="N167" s="151" t="s">
        <v>44</v>
      </c>
      <c r="O167" s="55"/>
      <c r="P167" s="152">
        <f t="shared" si="21"/>
        <v>0</v>
      </c>
      <c r="Q167" s="152">
        <v>0</v>
      </c>
      <c r="R167" s="152">
        <f t="shared" si="22"/>
        <v>0</v>
      </c>
      <c r="S167" s="152">
        <v>0</v>
      </c>
      <c r="T167" s="153">
        <f t="shared" si="2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54" t="s">
        <v>153</v>
      </c>
      <c r="AT167" s="154" t="s">
        <v>149</v>
      </c>
      <c r="AU167" s="154" t="s">
        <v>154</v>
      </c>
      <c r="AY167" s="14" t="s">
        <v>147</v>
      </c>
      <c r="BE167" s="155">
        <f t="shared" si="24"/>
        <v>0</v>
      </c>
      <c r="BF167" s="155">
        <f t="shared" si="25"/>
        <v>0</v>
      </c>
      <c r="BG167" s="155">
        <f t="shared" si="26"/>
        <v>0</v>
      </c>
      <c r="BH167" s="155">
        <f t="shared" si="27"/>
        <v>0</v>
      </c>
      <c r="BI167" s="155">
        <f t="shared" si="28"/>
        <v>0</v>
      </c>
      <c r="BJ167" s="14" t="s">
        <v>154</v>
      </c>
      <c r="BK167" s="155">
        <f t="shared" si="29"/>
        <v>0</v>
      </c>
      <c r="BL167" s="14" t="s">
        <v>153</v>
      </c>
      <c r="BM167" s="154" t="s">
        <v>483</v>
      </c>
    </row>
    <row r="168" spans="1:65" s="2" customFormat="1" ht="14.5" customHeight="1">
      <c r="A168" s="29"/>
      <c r="B168" s="141"/>
      <c r="C168" s="142" t="s">
        <v>484</v>
      </c>
      <c r="D168" s="142" t="s">
        <v>149</v>
      </c>
      <c r="E168" s="143" t="s">
        <v>485</v>
      </c>
      <c r="F168" s="144" t="s">
        <v>486</v>
      </c>
      <c r="G168" s="145" t="s">
        <v>171</v>
      </c>
      <c r="H168" s="146">
        <v>8</v>
      </c>
      <c r="I168" s="147"/>
      <c r="J168" s="148">
        <f t="shared" si="20"/>
        <v>0</v>
      </c>
      <c r="K168" s="149"/>
      <c r="L168" s="30"/>
      <c r="M168" s="150" t="s">
        <v>1</v>
      </c>
      <c r="N168" s="151" t="s">
        <v>44</v>
      </c>
      <c r="O168" s="55"/>
      <c r="P168" s="152">
        <f t="shared" si="21"/>
        <v>0</v>
      </c>
      <c r="Q168" s="152">
        <v>0</v>
      </c>
      <c r="R168" s="152">
        <f t="shared" si="22"/>
        <v>0</v>
      </c>
      <c r="S168" s="152">
        <v>0</v>
      </c>
      <c r="T168" s="153">
        <f t="shared" si="2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54" t="s">
        <v>153</v>
      </c>
      <c r="AT168" s="154" t="s">
        <v>149</v>
      </c>
      <c r="AU168" s="154" t="s">
        <v>154</v>
      </c>
      <c r="AY168" s="14" t="s">
        <v>147</v>
      </c>
      <c r="BE168" s="155">
        <f t="shared" si="24"/>
        <v>0</v>
      </c>
      <c r="BF168" s="155">
        <f t="shared" si="25"/>
        <v>0</v>
      </c>
      <c r="BG168" s="155">
        <f t="shared" si="26"/>
        <v>0</v>
      </c>
      <c r="BH168" s="155">
        <f t="shared" si="27"/>
        <v>0</v>
      </c>
      <c r="BI168" s="155">
        <f t="shared" si="28"/>
        <v>0</v>
      </c>
      <c r="BJ168" s="14" t="s">
        <v>154</v>
      </c>
      <c r="BK168" s="155">
        <f t="shared" si="29"/>
        <v>0</v>
      </c>
      <c r="BL168" s="14" t="s">
        <v>153</v>
      </c>
      <c r="BM168" s="154" t="s">
        <v>487</v>
      </c>
    </row>
    <row r="169" spans="1:65" s="2" customFormat="1" ht="14.5" customHeight="1">
      <c r="A169" s="29"/>
      <c r="B169" s="141"/>
      <c r="C169" s="142" t="s">
        <v>488</v>
      </c>
      <c r="D169" s="142" t="s">
        <v>149</v>
      </c>
      <c r="E169" s="143" t="s">
        <v>489</v>
      </c>
      <c r="F169" s="144" t="s">
        <v>490</v>
      </c>
      <c r="G169" s="145" t="s">
        <v>171</v>
      </c>
      <c r="H169" s="146">
        <v>3</v>
      </c>
      <c r="I169" s="147"/>
      <c r="J169" s="148">
        <f t="shared" si="20"/>
        <v>0</v>
      </c>
      <c r="K169" s="149"/>
      <c r="L169" s="30"/>
      <c r="M169" s="150" t="s">
        <v>1</v>
      </c>
      <c r="N169" s="151" t="s">
        <v>44</v>
      </c>
      <c r="O169" s="55"/>
      <c r="P169" s="152">
        <f t="shared" si="21"/>
        <v>0</v>
      </c>
      <c r="Q169" s="152">
        <v>0</v>
      </c>
      <c r="R169" s="152">
        <f t="shared" si="22"/>
        <v>0</v>
      </c>
      <c r="S169" s="152">
        <v>0</v>
      </c>
      <c r="T169" s="153">
        <f t="shared" si="2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4" t="s">
        <v>153</v>
      </c>
      <c r="AT169" s="154" t="s">
        <v>149</v>
      </c>
      <c r="AU169" s="154" t="s">
        <v>154</v>
      </c>
      <c r="AY169" s="14" t="s">
        <v>147</v>
      </c>
      <c r="BE169" s="155">
        <f t="shared" si="24"/>
        <v>0</v>
      </c>
      <c r="BF169" s="155">
        <f t="shared" si="25"/>
        <v>0</v>
      </c>
      <c r="BG169" s="155">
        <f t="shared" si="26"/>
        <v>0</v>
      </c>
      <c r="BH169" s="155">
        <f t="shared" si="27"/>
        <v>0</v>
      </c>
      <c r="BI169" s="155">
        <f t="shared" si="28"/>
        <v>0</v>
      </c>
      <c r="BJ169" s="14" t="s">
        <v>154</v>
      </c>
      <c r="BK169" s="155">
        <f t="shared" si="29"/>
        <v>0</v>
      </c>
      <c r="BL169" s="14" t="s">
        <v>153</v>
      </c>
      <c r="BM169" s="154" t="s">
        <v>491</v>
      </c>
    </row>
    <row r="170" spans="1:65" s="2" customFormat="1" ht="14.5" customHeight="1">
      <c r="A170" s="29"/>
      <c r="B170" s="141"/>
      <c r="C170" s="142" t="s">
        <v>492</v>
      </c>
      <c r="D170" s="142" t="s">
        <v>149</v>
      </c>
      <c r="E170" s="143" t="s">
        <v>493</v>
      </c>
      <c r="F170" s="144" t="s">
        <v>494</v>
      </c>
      <c r="G170" s="145" t="s">
        <v>171</v>
      </c>
      <c r="H170" s="146">
        <v>3</v>
      </c>
      <c r="I170" s="147"/>
      <c r="J170" s="148">
        <f t="shared" si="20"/>
        <v>0</v>
      </c>
      <c r="K170" s="149"/>
      <c r="L170" s="30"/>
      <c r="M170" s="150" t="s">
        <v>1</v>
      </c>
      <c r="N170" s="151" t="s">
        <v>44</v>
      </c>
      <c r="O170" s="55"/>
      <c r="P170" s="152">
        <f t="shared" si="21"/>
        <v>0</v>
      </c>
      <c r="Q170" s="152">
        <v>0</v>
      </c>
      <c r="R170" s="152">
        <f t="shared" si="22"/>
        <v>0</v>
      </c>
      <c r="S170" s="152">
        <v>0</v>
      </c>
      <c r="T170" s="153">
        <f t="shared" si="2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54" t="s">
        <v>153</v>
      </c>
      <c r="AT170" s="154" t="s">
        <v>149</v>
      </c>
      <c r="AU170" s="154" t="s">
        <v>154</v>
      </c>
      <c r="AY170" s="14" t="s">
        <v>147</v>
      </c>
      <c r="BE170" s="155">
        <f t="shared" si="24"/>
        <v>0</v>
      </c>
      <c r="BF170" s="155">
        <f t="shared" si="25"/>
        <v>0</v>
      </c>
      <c r="BG170" s="155">
        <f t="shared" si="26"/>
        <v>0</v>
      </c>
      <c r="BH170" s="155">
        <f t="shared" si="27"/>
        <v>0</v>
      </c>
      <c r="BI170" s="155">
        <f t="shared" si="28"/>
        <v>0</v>
      </c>
      <c r="BJ170" s="14" t="s">
        <v>154</v>
      </c>
      <c r="BK170" s="155">
        <f t="shared" si="29"/>
        <v>0</v>
      </c>
      <c r="BL170" s="14" t="s">
        <v>153</v>
      </c>
      <c r="BM170" s="154" t="s">
        <v>495</v>
      </c>
    </row>
    <row r="171" spans="1:65" s="2" customFormat="1" ht="14.5" customHeight="1">
      <c r="A171" s="29"/>
      <c r="B171" s="141"/>
      <c r="C171" s="142" t="s">
        <v>496</v>
      </c>
      <c r="D171" s="142" t="s">
        <v>149</v>
      </c>
      <c r="E171" s="143" t="s">
        <v>497</v>
      </c>
      <c r="F171" s="144" t="s">
        <v>498</v>
      </c>
      <c r="G171" s="145" t="s">
        <v>171</v>
      </c>
      <c r="H171" s="146">
        <v>3</v>
      </c>
      <c r="I171" s="147"/>
      <c r="J171" s="148">
        <f t="shared" si="20"/>
        <v>0</v>
      </c>
      <c r="K171" s="149"/>
      <c r="L171" s="30"/>
      <c r="M171" s="150" t="s">
        <v>1</v>
      </c>
      <c r="N171" s="151" t="s">
        <v>44</v>
      </c>
      <c r="O171" s="55"/>
      <c r="P171" s="152">
        <f t="shared" si="21"/>
        <v>0</v>
      </c>
      <c r="Q171" s="152">
        <v>0</v>
      </c>
      <c r="R171" s="152">
        <f t="shared" si="22"/>
        <v>0</v>
      </c>
      <c r="S171" s="152">
        <v>0</v>
      </c>
      <c r="T171" s="153">
        <f t="shared" si="2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4" t="s">
        <v>153</v>
      </c>
      <c r="AT171" s="154" t="s">
        <v>149</v>
      </c>
      <c r="AU171" s="154" t="s">
        <v>154</v>
      </c>
      <c r="AY171" s="14" t="s">
        <v>147</v>
      </c>
      <c r="BE171" s="155">
        <f t="shared" si="24"/>
        <v>0</v>
      </c>
      <c r="BF171" s="155">
        <f t="shared" si="25"/>
        <v>0</v>
      </c>
      <c r="BG171" s="155">
        <f t="shared" si="26"/>
        <v>0</v>
      </c>
      <c r="BH171" s="155">
        <f t="shared" si="27"/>
        <v>0</v>
      </c>
      <c r="BI171" s="155">
        <f t="shared" si="28"/>
        <v>0</v>
      </c>
      <c r="BJ171" s="14" t="s">
        <v>154</v>
      </c>
      <c r="BK171" s="155">
        <f t="shared" si="29"/>
        <v>0</v>
      </c>
      <c r="BL171" s="14" t="s">
        <v>153</v>
      </c>
      <c r="BM171" s="154" t="s">
        <v>499</v>
      </c>
    </row>
    <row r="172" spans="1:65" s="2" customFormat="1" ht="14.5" customHeight="1">
      <c r="A172" s="29"/>
      <c r="B172" s="141"/>
      <c r="C172" s="142" t="s">
        <v>500</v>
      </c>
      <c r="D172" s="142" t="s">
        <v>149</v>
      </c>
      <c r="E172" s="143" t="s">
        <v>501</v>
      </c>
      <c r="F172" s="144" t="s">
        <v>502</v>
      </c>
      <c r="G172" s="145" t="s">
        <v>171</v>
      </c>
      <c r="H172" s="146">
        <v>2</v>
      </c>
      <c r="I172" s="147"/>
      <c r="J172" s="148">
        <f t="shared" si="20"/>
        <v>0</v>
      </c>
      <c r="K172" s="149"/>
      <c r="L172" s="30"/>
      <c r="M172" s="150" t="s">
        <v>1</v>
      </c>
      <c r="N172" s="151" t="s">
        <v>44</v>
      </c>
      <c r="O172" s="55"/>
      <c r="P172" s="152">
        <f t="shared" si="21"/>
        <v>0</v>
      </c>
      <c r="Q172" s="152">
        <v>0</v>
      </c>
      <c r="R172" s="152">
        <f t="shared" si="22"/>
        <v>0</v>
      </c>
      <c r="S172" s="152">
        <v>0</v>
      </c>
      <c r="T172" s="153">
        <f t="shared" si="2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54" t="s">
        <v>153</v>
      </c>
      <c r="AT172" s="154" t="s">
        <v>149</v>
      </c>
      <c r="AU172" s="154" t="s">
        <v>154</v>
      </c>
      <c r="AY172" s="14" t="s">
        <v>147</v>
      </c>
      <c r="BE172" s="155">
        <f t="shared" si="24"/>
        <v>0</v>
      </c>
      <c r="BF172" s="155">
        <f t="shared" si="25"/>
        <v>0</v>
      </c>
      <c r="BG172" s="155">
        <f t="shared" si="26"/>
        <v>0</v>
      </c>
      <c r="BH172" s="155">
        <f t="shared" si="27"/>
        <v>0</v>
      </c>
      <c r="BI172" s="155">
        <f t="shared" si="28"/>
        <v>0</v>
      </c>
      <c r="BJ172" s="14" t="s">
        <v>154</v>
      </c>
      <c r="BK172" s="155">
        <f t="shared" si="29"/>
        <v>0</v>
      </c>
      <c r="BL172" s="14" t="s">
        <v>153</v>
      </c>
      <c r="BM172" s="154" t="s">
        <v>503</v>
      </c>
    </row>
    <row r="173" spans="1:65" s="12" customFormat="1" ht="22.75" customHeight="1">
      <c r="B173" s="128"/>
      <c r="D173" s="129" t="s">
        <v>77</v>
      </c>
      <c r="E173" s="139" t="s">
        <v>504</v>
      </c>
      <c r="F173" s="139" t="s">
        <v>505</v>
      </c>
      <c r="I173" s="131"/>
      <c r="J173" s="140">
        <f>BK173</f>
        <v>0</v>
      </c>
      <c r="L173" s="128"/>
      <c r="M173" s="133"/>
      <c r="N173" s="134"/>
      <c r="O173" s="134"/>
      <c r="P173" s="135">
        <f>SUM(P174:P185)</f>
        <v>0</v>
      </c>
      <c r="Q173" s="134"/>
      <c r="R173" s="135">
        <f>SUM(R174:R185)</f>
        <v>0</v>
      </c>
      <c r="S173" s="134"/>
      <c r="T173" s="136">
        <f>SUM(T174:T185)</f>
        <v>0</v>
      </c>
      <c r="AR173" s="129" t="s">
        <v>86</v>
      </c>
      <c r="AT173" s="137" t="s">
        <v>77</v>
      </c>
      <c r="AU173" s="137" t="s">
        <v>86</v>
      </c>
      <c r="AY173" s="129" t="s">
        <v>147</v>
      </c>
      <c r="BK173" s="138">
        <f>SUM(BK174:BK185)</f>
        <v>0</v>
      </c>
    </row>
    <row r="174" spans="1:65" s="2" customFormat="1" ht="24.25" customHeight="1">
      <c r="A174" s="29"/>
      <c r="B174" s="141"/>
      <c r="C174" s="142" t="s">
        <v>506</v>
      </c>
      <c r="D174" s="142" t="s">
        <v>149</v>
      </c>
      <c r="E174" s="143" t="s">
        <v>507</v>
      </c>
      <c r="F174" s="144" t="s">
        <v>508</v>
      </c>
      <c r="G174" s="145" t="s">
        <v>171</v>
      </c>
      <c r="H174" s="146">
        <v>1</v>
      </c>
      <c r="I174" s="147"/>
      <c r="J174" s="148">
        <f t="shared" ref="J174:J185" si="30">ROUND(I174*H174,2)</f>
        <v>0</v>
      </c>
      <c r="K174" s="149"/>
      <c r="L174" s="30"/>
      <c r="M174" s="150" t="s">
        <v>1</v>
      </c>
      <c r="N174" s="151" t="s">
        <v>44</v>
      </c>
      <c r="O174" s="55"/>
      <c r="P174" s="152">
        <f t="shared" ref="P174:P185" si="31">O174*H174</f>
        <v>0</v>
      </c>
      <c r="Q174" s="152">
        <v>0</v>
      </c>
      <c r="R174" s="152">
        <f t="shared" ref="R174:R185" si="32">Q174*H174</f>
        <v>0</v>
      </c>
      <c r="S174" s="152">
        <v>0</v>
      </c>
      <c r="T174" s="153">
        <f t="shared" ref="T174:T185" si="33">S174*H174</f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54" t="s">
        <v>153</v>
      </c>
      <c r="AT174" s="154" t="s">
        <v>149</v>
      </c>
      <c r="AU174" s="154" t="s">
        <v>154</v>
      </c>
      <c r="AY174" s="14" t="s">
        <v>147</v>
      </c>
      <c r="BE174" s="155">
        <f t="shared" ref="BE174:BE185" si="34">IF(N174="základná",J174,0)</f>
        <v>0</v>
      </c>
      <c r="BF174" s="155">
        <f t="shared" ref="BF174:BF185" si="35">IF(N174="znížená",J174,0)</f>
        <v>0</v>
      </c>
      <c r="BG174" s="155">
        <f t="shared" ref="BG174:BG185" si="36">IF(N174="zákl. prenesená",J174,0)</f>
        <v>0</v>
      </c>
      <c r="BH174" s="155">
        <f t="shared" ref="BH174:BH185" si="37">IF(N174="zníž. prenesená",J174,0)</f>
        <v>0</v>
      </c>
      <c r="BI174" s="155">
        <f t="shared" ref="BI174:BI185" si="38">IF(N174="nulová",J174,0)</f>
        <v>0</v>
      </c>
      <c r="BJ174" s="14" t="s">
        <v>154</v>
      </c>
      <c r="BK174" s="155">
        <f t="shared" ref="BK174:BK185" si="39">ROUND(I174*H174,2)</f>
        <v>0</v>
      </c>
      <c r="BL174" s="14" t="s">
        <v>153</v>
      </c>
      <c r="BM174" s="154" t="s">
        <v>509</v>
      </c>
    </row>
    <row r="175" spans="1:65" s="2" customFormat="1" ht="14.5" customHeight="1">
      <c r="A175" s="29"/>
      <c r="B175" s="141"/>
      <c r="C175" s="142" t="s">
        <v>510</v>
      </c>
      <c r="D175" s="142" t="s">
        <v>149</v>
      </c>
      <c r="E175" s="143" t="s">
        <v>511</v>
      </c>
      <c r="F175" s="144" t="s">
        <v>512</v>
      </c>
      <c r="G175" s="145" t="s">
        <v>171</v>
      </c>
      <c r="H175" s="146">
        <v>1</v>
      </c>
      <c r="I175" s="147"/>
      <c r="J175" s="148">
        <f t="shared" si="30"/>
        <v>0</v>
      </c>
      <c r="K175" s="149"/>
      <c r="L175" s="30"/>
      <c r="M175" s="150" t="s">
        <v>1</v>
      </c>
      <c r="N175" s="151" t="s">
        <v>44</v>
      </c>
      <c r="O175" s="55"/>
      <c r="P175" s="152">
        <f t="shared" si="31"/>
        <v>0</v>
      </c>
      <c r="Q175" s="152">
        <v>0</v>
      </c>
      <c r="R175" s="152">
        <f t="shared" si="32"/>
        <v>0</v>
      </c>
      <c r="S175" s="152">
        <v>0</v>
      </c>
      <c r="T175" s="153">
        <f t="shared" si="3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4" t="s">
        <v>153</v>
      </c>
      <c r="AT175" s="154" t="s">
        <v>149</v>
      </c>
      <c r="AU175" s="154" t="s">
        <v>154</v>
      </c>
      <c r="AY175" s="14" t="s">
        <v>147</v>
      </c>
      <c r="BE175" s="155">
        <f t="shared" si="34"/>
        <v>0</v>
      </c>
      <c r="BF175" s="155">
        <f t="shared" si="35"/>
        <v>0</v>
      </c>
      <c r="BG175" s="155">
        <f t="shared" si="36"/>
        <v>0</v>
      </c>
      <c r="BH175" s="155">
        <f t="shared" si="37"/>
        <v>0</v>
      </c>
      <c r="BI175" s="155">
        <f t="shared" si="38"/>
        <v>0</v>
      </c>
      <c r="BJ175" s="14" t="s">
        <v>154</v>
      </c>
      <c r="BK175" s="155">
        <f t="shared" si="39"/>
        <v>0</v>
      </c>
      <c r="BL175" s="14" t="s">
        <v>153</v>
      </c>
      <c r="BM175" s="154" t="s">
        <v>513</v>
      </c>
    </row>
    <row r="176" spans="1:65" s="2" customFormat="1" ht="14.5" customHeight="1">
      <c r="A176" s="29"/>
      <c r="B176" s="141"/>
      <c r="C176" s="142" t="s">
        <v>514</v>
      </c>
      <c r="D176" s="142" t="s">
        <v>149</v>
      </c>
      <c r="E176" s="143" t="s">
        <v>515</v>
      </c>
      <c r="F176" s="144" t="s">
        <v>516</v>
      </c>
      <c r="G176" s="145" t="s">
        <v>171</v>
      </c>
      <c r="H176" s="146">
        <v>1</v>
      </c>
      <c r="I176" s="147"/>
      <c r="J176" s="148">
        <f t="shared" si="30"/>
        <v>0</v>
      </c>
      <c r="K176" s="149"/>
      <c r="L176" s="30"/>
      <c r="M176" s="150" t="s">
        <v>1</v>
      </c>
      <c r="N176" s="151" t="s">
        <v>44</v>
      </c>
      <c r="O176" s="55"/>
      <c r="P176" s="152">
        <f t="shared" si="31"/>
        <v>0</v>
      </c>
      <c r="Q176" s="152">
        <v>0</v>
      </c>
      <c r="R176" s="152">
        <f t="shared" si="32"/>
        <v>0</v>
      </c>
      <c r="S176" s="152">
        <v>0</v>
      </c>
      <c r="T176" s="153">
        <f t="shared" si="3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54" t="s">
        <v>153</v>
      </c>
      <c r="AT176" s="154" t="s">
        <v>149</v>
      </c>
      <c r="AU176" s="154" t="s">
        <v>154</v>
      </c>
      <c r="AY176" s="14" t="s">
        <v>147</v>
      </c>
      <c r="BE176" s="155">
        <f t="shared" si="34"/>
        <v>0</v>
      </c>
      <c r="BF176" s="155">
        <f t="shared" si="35"/>
        <v>0</v>
      </c>
      <c r="BG176" s="155">
        <f t="shared" si="36"/>
        <v>0</v>
      </c>
      <c r="BH176" s="155">
        <f t="shared" si="37"/>
        <v>0</v>
      </c>
      <c r="BI176" s="155">
        <f t="shared" si="38"/>
        <v>0</v>
      </c>
      <c r="BJ176" s="14" t="s">
        <v>154</v>
      </c>
      <c r="BK176" s="155">
        <f t="shared" si="39"/>
        <v>0</v>
      </c>
      <c r="BL176" s="14" t="s">
        <v>153</v>
      </c>
      <c r="BM176" s="154" t="s">
        <v>517</v>
      </c>
    </row>
    <row r="177" spans="1:65" s="2" customFormat="1" ht="14.5" customHeight="1">
      <c r="A177" s="29"/>
      <c r="B177" s="141"/>
      <c r="C177" s="142" t="s">
        <v>518</v>
      </c>
      <c r="D177" s="142" t="s">
        <v>149</v>
      </c>
      <c r="E177" s="143" t="s">
        <v>519</v>
      </c>
      <c r="F177" s="144" t="s">
        <v>520</v>
      </c>
      <c r="G177" s="145" t="s">
        <v>171</v>
      </c>
      <c r="H177" s="146">
        <v>1</v>
      </c>
      <c r="I177" s="147"/>
      <c r="J177" s="148">
        <f t="shared" si="30"/>
        <v>0</v>
      </c>
      <c r="K177" s="149"/>
      <c r="L177" s="30"/>
      <c r="M177" s="150" t="s">
        <v>1</v>
      </c>
      <c r="N177" s="151" t="s">
        <v>44</v>
      </c>
      <c r="O177" s="55"/>
      <c r="P177" s="152">
        <f t="shared" si="31"/>
        <v>0</v>
      </c>
      <c r="Q177" s="152">
        <v>0</v>
      </c>
      <c r="R177" s="152">
        <f t="shared" si="32"/>
        <v>0</v>
      </c>
      <c r="S177" s="152">
        <v>0</v>
      </c>
      <c r="T177" s="153">
        <f t="shared" si="3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4" t="s">
        <v>153</v>
      </c>
      <c r="AT177" s="154" t="s">
        <v>149</v>
      </c>
      <c r="AU177" s="154" t="s">
        <v>154</v>
      </c>
      <c r="AY177" s="14" t="s">
        <v>147</v>
      </c>
      <c r="BE177" s="155">
        <f t="shared" si="34"/>
        <v>0</v>
      </c>
      <c r="BF177" s="155">
        <f t="shared" si="35"/>
        <v>0</v>
      </c>
      <c r="BG177" s="155">
        <f t="shared" si="36"/>
        <v>0</v>
      </c>
      <c r="BH177" s="155">
        <f t="shared" si="37"/>
        <v>0</v>
      </c>
      <c r="BI177" s="155">
        <f t="shared" si="38"/>
        <v>0</v>
      </c>
      <c r="BJ177" s="14" t="s">
        <v>154</v>
      </c>
      <c r="BK177" s="155">
        <f t="shared" si="39"/>
        <v>0</v>
      </c>
      <c r="BL177" s="14" t="s">
        <v>153</v>
      </c>
      <c r="BM177" s="154" t="s">
        <v>521</v>
      </c>
    </row>
    <row r="178" spans="1:65" s="2" customFormat="1" ht="14.5" customHeight="1">
      <c r="A178" s="29"/>
      <c r="B178" s="141"/>
      <c r="C178" s="142" t="s">
        <v>522</v>
      </c>
      <c r="D178" s="142" t="s">
        <v>149</v>
      </c>
      <c r="E178" s="143" t="s">
        <v>523</v>
      </c>
      <c r="F178" s="144" t="s">
        <v>524</v>
      </c>
      <c r="G178" s="145" t="s">
        <v>171</v>
      </c>
      <c r="H178" s="146">
        <v>1</v>
      </c>
      <c r="I178" s="147"/>
      <c r="J178" s="148">
        <f t="shared" si="30"/>
        <v>0</v>
      </c>
      <c r="K178" s="149"/>
      <c r="L178" s="30"/>
      <c r="M178" s="150" t="s">
        <v>1</v>
      </c>
      <c r="N178" s="151" t="s">
        <v>44</v>
      </c>
      <c r="O178" s="55"/>
      <c r="P178" s="152">
        <f t="shared" si="31"/>
        <v>0</v>
      </c>
      <c r="Q178" s="152">
        <v>0</v>
      </c>
      <c r="R178" s="152">
        <f t="shared" si="32"/>
        <v>0</v>
      </c>
      <c r="S178" s="152">
        <v>0</v>
      </c>
      <c r="T178" s="153">
        <f t="shared" si="3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54" t="s">
        <v>153</v>
      </c>
      <c r="AT178" s="154" t="s">
        <v>149</v>
      </c>
      <c r="AU178" s="154" t="s">
        <v>154</v>
      </c>
      <c r="AY178" s="14" t="s">
        <v>147</v>
      </c>
      <c r="BE178" s="155">
        <f t="shared" si="34"/>
        <v>0</v>
      </c>
      <c r="BF178" s="155">
        <f t="shared" si="35"/>
        <v>0</v>
      </c>
      <c r="BG178" s="155">
        <f t="shared" si="36"/>
        <v>0</v>
      </c>
      <c r="BH178" s="155">
        <f t="shared" si="37"/>
        <v>0</v>
      </c>
      <c r="BI178" s="155">
        <f t="shared" si="38"/>
        <v>0</v>
      </c>
      <c r="BJ178" s="14" t="s">
        <v>154</v>
      </c>
      <c r="BK178" s="155">
        <f t="shared" si="39"/>
        <v>0</v>
      </c>
      <c r="BL178" s="14" t="s">
        <v>153</v>
      </c>
      <c r="BM178" s="154" t="s">
        <v>525</v>
      </c>
    </row>
    <row r="179" spans="1:65" s="2" customFormat="1" ht="14.5" customHeight="1">
      <c r="A179" s="29"/>
      <c r="B179" s="141"/>
      <c r="C179" s="142" t="s">
        <v>526</v>
      </c>
      <c r="D179" s="142" t="s">
        <v>149</v>
      </c>
      <c r="E179" s="143" t="s">
        <v>527</v>
      </c>
      <c r="F179" s="144" t="s">
        <v>528</v>
      </c>
      <c r="G179" s="145" t="s">
        <v>171</v>
      </c>
      <c r="H179" s="146">
        <v>1</v>
      </c>
      <c r="I179" s="147"/>
      <c r="J179" s="148">
        <f t="shared" si="30"/>
        <v>0</v>
      </c>
      <c r="K179" s="149"/>
      <c r="L179" s="30"/>
      <c r="M179" s="150" t="s">
        <v>1</v>
      </c>
      <c r="N179" s="151" t="s">
        <v>44</v>
      </c>
      <c r="O179" s="55"/>
      <c r="P179" s="152">
        <f t="shared" si="31"/>
        <v>0</v>
      </c>
      <c r="Q179" s="152">
        <v>0</v>
      </c>
      <c r="R179" s="152">
        <f t="shared" si="32"/>
        <v>0</v>
      </c>
      <c r="S179" s="152">
        <v>0</v>
      </c>
      <c r="T179" s="153">
        <f t="shared" si="3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4" t="s">
        <v>153</v>
      </c>
      <c r="AT179" s="154" t="s">
        <v>149</v>
      </c>
      <c r="AU179" s="154" t="s">
        <v>154</v>
      </c>
      <c r="AY179" s="14" t="s">
        <v>147</v>
      </c>
      <c r="BE179" s="155">
        <f t="shared" si="34"/>
        <v>0</v>
      </c>
      <c r="BF179" s="155">
        <f t="shared" si="35"/>
        <v>0</v>
      </c>
      <c r="BG179" s="155">
        <f t="shared" si="36"/>
        <v>0</v>
      </c>
      <c r="BH179" s="155">
        <f t="shared" si="37"/>
        <v>0</v>
      </c>
      <c r="BI179" s="155">
        <f t="shared" si="38"/>
        <v>0</v>
      </c>
      <c r="BJ179" s="14" t="s">
        <v>154</v>
      </c>
      <c r="BK179" s="155">
        <f t="shared" si="39"/>
        <v>0</v>
      </c>
      <c r="BL179" s="14" t="s">
        <v>153</v>
      </c>
      <c r="BM179" s="154" t="s">
        <v>529</v>
      </c>
    </row>
    <row r="180" spans="1:65" s="2" customFormat="1" ht="14.5" customHeight="1">
      <c r="A180" s="29"/>
      <c r="B180" s="141"/>
      <c r="C180" s="142" t="s">
        <v>530</v>
      </c>
      <c r="D180" s="142" t="s">
        <v>149</v>
      </c>
      <c r="E180" s="143" t="s">
        <v>531</v>
      </c>
      <c r="F180" s="144" t="s">
        <v>532</v>
      </c>
      <c r="G180" s="145" t="s">
        <v>171</v>
      </c>
      <c r="H180" s="146">
        <v>1</v>
      </c>
      <c r="I180" s="147"/>
      <c r="J180" s="148">
        <f t="shared" si="30"/>
        <v>0</v>
      </c>
      <c r="K180" s="149"/>
      <c r="L180" s="30"/>
      <c r="M180" s="150" t="s">
        <v>1</v>
      </c>
      <c r="N180" s="151" t="s">
        <v>44</v>
      </c>
      <c r="O180" s="55"/>
      <c r="P180" s="152">
        <f t="shared" si="31"/>
        <v>0</v>
      </c>
      <c r="Q180" s="152">
        <v>0</v>
      </c>
      <c r="R180" s="152">
        <f t="shared" si="32"/>
        <v>0</v>
      </c>
      <c r="S180" s="152">
        <v>0</v>
      </c>
      <c r="T180" s="153">
        <f t="shared" si="3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54" t="s">
        <v>153</v>
      </c>
      <c r="AT180" s="154" t="s">
        <v>149</v>
      </c>
      <c r="AU180" s="154" t="s">
        <v>154</v>
      </c>
      <c r="AY180" s="14" t="s">
        <v>147</v>
      </c>
      <c r="BE180" s="155">
        <f t="shared" si="34"/>
        <v>0</v>
      </c>
      <c r="BF180" s="155">
        <f t="shared" si="35"/>
        <v>0</v>
      </c>
      <c r="BG180" s="155">
        <f t="shared" si="36"/>
        <v>0</v>
      </c>
      <c r="BH180" s="155">
        <f t="shared" si="37"/>
        <v>0</v>
      </c>
      <c r="BI180" s="155">
        <f t="shared" si="38"/>
        <v>0</v>
      </c>
      <c r="BJ180" s="14" t="s">
        <v>154</v>
      </c>
      <c r="BK180" s="155">
        <f t="shared" si="39"/>
        <v>0</v>
      </c>
      <c r="BL180" s="14" t="s">
        <v>153</v>
      </c>
      <c r="BM180" s="154" t="s">
        <v>533</v>
      </c>
    </row>
    <row r="181" spans="1:65" s="2" customFormat="1" ht="14.5" customHeight="1">
      <c r="A181" s="29"/>
      <c r="B181" s="141"/>
      <c r="C181" s="142" t="s">
        <v>534</v>
      </c>
      <c r="D181" s="142" t="s">
        <v>149</v>
      </c>
      <c r="E181" s="143" t="s">
        <v>535</v>
      </c>
      <c r="F181" s="144" t="s">
        <v>536</v>
      </c>
      <c r="G181" s="145" t="s">
        <v>171</v>
      </c>
      <c r="H181" s="146">
        <v>1</v>
      </c>
      <c r="I181" s="147"/>
      <c r="J181" s="148">
        <f t="shared" si="30"/>
        <v>0</v>
      </c>
      <c r="K181" s="149"/>
      <c r="L181" s="30"/>
      <c r="M181" s="150" t="s">
        <v>1</v>
      </c>
      <c r="N181" s="151" t="s">
        <v>44</v>
      </c>
      <c r="O181" s="55"/>
      <c r="P181" s="152">
        <f t="shared" si="31"/>
        <v>0</v>
      </c>
      <c r="Q181" s="152">
        <v>0</v>
      </c>
      <c r="R181" s="152">
        <f t="shared" si="32"/>
        <v>0</v>
      </c>
      <c r="S181" s="152">
        <v>0</v>
      </c>
      <c r="T181" s="153">
        <f t="shared" si="3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54" t="s">
        <v>153</v>
      </c>
      <c r="AT181" s="154" t="s">
        <v>149</v>
      </c>
      <c r="AU181" s="154" t="s">
        <v>154</v>
      </c>
      <c r="AY181" s="14" t="s">
        <v>147</v>
      </c>
      <c r="BE181" s="155">
        <f t="shared" si="34"/>
        <v>0</v>
      </c>
      <c r="BF181" s="155">
        <f t="shared" si="35"/>
        <v>0</v>
      </c>
      <c r="BG181" s="155">
        <f t="shared" si="36"/>
        <v>0</v>
      </c>
      <c r="BH181" s="155">
        <f t="shared" si="37"/>
        <v>0</v>
      </c>
      <c r="BI181" s="155">
        <f t="shared" si="38"/>
        <v>0</v>
      </c>
      <c r="BJ181" s="14" t="s">
        <v>154</v>
      </c>
      <c r="BK181" s="155">
        <f t="shared" si="39"/>
        <v>0</v>
      </c>
      <c r="BL181" s="14" t="s">
        <v>153</v>
      </c>
      <c r="BM181" s="154" t="s">
        <v>537</v>
      </c>
    </row>
    <row r="182" spans="1:65" s="2" customFormat="1" ht="14.5" customHeight="1">
      <c r="A182" s="29"/>
      <c r="B182" s="141"/>
      <c r="C182" s="142" t="s">
        <v>538</v>
      </c>
      <c r="D182" s="142" t="s">
        <v>149</v>
      </c>
      <c r="E182" s="143" t="s">
        <v>539</v>
      </c>
      <c r="F182" s="144" t="s">
        <v>540</v>
      </c>
      <c r="G182" s="145" t="s">
        <v>171</v>
      </c>
      <c r="H182" s="146">
        <v>2</v>
      </c>
      <c r="I182" s="147"/>
      <c r="J182" s="148">
        <f t="shared" si="30"/>
        <v>0</v>
      </c>
      <c r="K182" s="149"/>
      <c r="L182" s="30"/>
      <c r="M182" s="150" t="s">
        <v>1</v>
      </c>
      <c r="N182" s="151" t="s">
        <v>44</v>
      </c>
      <c r="O182" s="55"/>
      <c r="P182" s="152">
        <f t="shared" si="31"/>
        <v>0</v>
      </c>
      <c r="Q182" s="152">
        <v>0</v>
      </c>
      <c r="R182" s="152">
        <f t="shared" si="32"/>
        <v>0</v>
      </c>
      <c r="S182" s="152">
        <v>0</v>
      </c>
      <c r="T182" s="153">
        <f t="shared" si="3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54" t="s">
        <v>153</v>
      </c>
      <c r="AT182" s="154" t="s">
        <v>149</v>
      </c>
      <c r="AU182" s="154" t="s">
        <v>154</v>
      </c>
      <c r="AY182" s="14" t="s">
        <v>147</v>
      </c>
      <c r="BE182" s="155">
        <f t="shared" si="34"/>
        <v>0</v>
      </c>
      <c r="BF182" s="155">
        <f t="shared" si="35"/>
        <v>0</v>
      </c>
      <c r="BG182" s="155">
        <f t="shared" si="36"/>
        <v>0</v>
      </c>
      <c r="BH182" s="155">
        <f t="shared" si="37"/>
        <v>0</v>
      </c>
      <c r="BI182" s="155">
        <f t="shared" si="38"/>
        <v>0</v>
      </c>
      <c r="BJ182" s="14" t="s">
        <v>154</v>
      </c>
      <c r="BK182" s="155">
        <f t="shared" si="39"/>
        <v>0</v>
      </c>
      <c r="BL182" s="14" t="s">
        <v>153</v>
      </c>
      <c r="BM182" s="154" t="s">
        <v>541</v>
      </c>
    </row>
    <row r="183" spans="1:65" s="2" customFormat="1" ht="14.5" customHeight="1">
      <c r="A183" s="29"/>
      <c r="B183" s="141"/>
      <c r="C183" s="142" t="s">
        <v>542</v>
      </c>
      <c r="D183" s="142" t="s">
        <v>149</v>
      </c>
      <c r="E183" s="143" t="s">
        <v>543</v>
      </c>
      <c r="F183" s="144" t="s">
        <v>544</v>
      </c>
      <c r="G183" s="145" t="s">
        <v>171</v>
      </c>
      <c r="H183" s="146">
        <v>2</v>
      </c>
      <c r="I183" s="147"/>
      <c r="J183" s="148">
        <f t="shared" si="30"/>
        <v>0</v>
      </c>
      <c r="K183" s="149"/>
      <c r="L183" s="30"/>
      <c r="M183" s="150" t="s">
        <v>1</v>
      </c>
      <c r="N183" s="151" t="s">
        <v>44</v>
      </c>
      <c r="O183" s="55"/>
      <c r="P183" s="152">
        <f t="shared" si="31"/>
        <v>0</v>
      </c>
      <c r="Q183" s="152">
        <v>0</v>
      </c>
      <c r="R183" s="152">
        <f t="shared" si="32"/>
        <v>0</v>
      </c>
      <c r="S183" s="152">
        <v>0</v>
      </c>
      <c r="T183" s="153">
        <f t="shared" si="3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4" t="s">
        <v>153</v>
      </c>
      <c r="AT183" s="154" t="s">
        <v>149</v>
      </c>
      <c r="AU183" s="154" t="s">
        <v>154</v>
      </c>
      <c r="AY183" s="14" t="s">
        <v>147</v>
      </c>
      <c r="BE183" s="155">
        <f t="shared" si="34"/>
        <v>0</v>
      </c>
      <c r="BF183" s="155">
        <f t="shared" si="35"/>
        <v>0</v>
      </c>
      <c r="BG183" s="155">
        <f t="shared" si="36"/>
        <v>0</v>
      </c>
      <c r="BH183" s="155">
        <f t="shared" si="37"/>
        <v>0</v>
      </c>
      <c r="BI183" s="155">
        <f t="shared" si="38"/>
        <v>0</v>
      </c>
      <c r="BJ183" s="14" t="s">
        <v>154</v>
      </c>
      <c r="BK183" s="155">
        <f t="shared" si="39"/>
        <v>0</v>
      </c>
      <c r="BL183" s="14" t="s">
        <v>153</v>
      </c>
      <c r="BM183" s="154" t="s">
        <v>545</v>
      </c>
    </row>
    <row r="184" spans="1:65" s="2" customFormat="1" ht="14.5" customHeight="1">
      <c r="A184" s="29"/>
      <c r="B184" s="141"/>
      <c r="C184" s="142" t="s">
        <v>546</v>
      </c>
      <c r="D184" s="142" t="s">
        <v>149</v>
      </c>
      <c r="E184" s="143" t="s">
        <v>547</v>
      </c>
      <c r="F184" s="144" t="s">
        <v>548</v>
      </c>
      <c r="G184" s="145" t="s">
        <v>171</v>
      </c>
      <c r="H184" s="146">
        <v>2</v>
      </c>
      <c r="I184" s="147"/>
      <c r="J184" s="148">
        <f t="shared" si="30"/>
        <v>0</v>
      </c>
      <c r="K184" s="149"/>
      <c r="L184" s="30"/>
      <c r="M184" s="150" t="s">
        <v>1</v>
      </c>
      <c r="N184" s="151" t="s">
        <v>44</v>
      </c>
      <c r="O184" s="55"/>
      <c r="P184" s="152">
        <f t="shared" si="31"/>
        <v>0</v>
      </c>
      <c r="Q184" s="152">
        <v>0</v>
      </c>
      <c r="R184" s="152">
        <f t="shared" si="32"/>
        <v>0</v>
      </c>
      <c r="S184" s="152">
        <v>0</v>
      </c>
      <c r="T184" s="153">
        <f t="shared" si="3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54" t="s">
        <v>153</v>
      </c>
      <c r="AT184" s="154" t="s">
        <v>149</v>
      </c>
      <c r="AU184" s="154" t="s">
        <v>154</v>
      </c>
      <c r="AY184" s="14" t="s">
        <v>147</v>
      </c>
      <c r="BE184" s="155">
        <f t="shared" si="34"/>
        <v>0</v>
      </c>
      <c r="BF184" s="155">
        <f t="shared" si="35"/>
        <v>0</v>
      </c>
      <c r="BG184" s="155">
        <f t="shared" si="36"/>
        <v>0</v>
      </c>
      <c r="BH184" s="155">
        <f t="shared" si="37"/>
        <v>0</v>
      </c>
      <c r="BI184" s="155">
        <f t="shared" si="38"/>
        <v>0</v>
      </c>
      <c r="BJ184" s="14" t="s">
        <v>154</v>
      </c>
      <c r="BK184" s="155">
        <f t="shared" si="39"/>
        <v>0</v>
      </c>
      <c r="BL184" s="14" t="s">
        <v>153</v>
      </c>
      <c r="BM184" s="154" t="s">
        <v>549</v>
      </c>
    </row>
    <row r="185" spans="1:65" s="2" customFormat="1" ht="14.5" customHeight="1">
      <c r="A185" s="29"/>
      <c r="B185" s="141"/>
      <c r="C185" s="142" t="s">
        <v>550</v>
      </c>
      <c r="D185" s="142" t="s">
        <v>149</v>
      </c>
      <c r="E185" s="143" t="s">
        <v>551</v>
      </c>
      <c r="F185" s="144" t="s">
        <v>552</v>
      </c>
      <c r="G185" s="145" t="s">
        <v>447</v>
      </c>
      <c r="H185" s="146">
        <v>1</v>
      </c>
      <c r="I185" s="147"/>
      <c r="J185" s="148">
        <f t="shared" si="30"/>
        <v>0</v>
      </c>
      <c r="K185" s="149"/>
      <c r="L185" s="30"/>
      <c r="M185" s="150" t="s">
        <v>1</v>
      </c>
      <c r="N185" s="151" t="s">
        <v>44</v>
      </c>
      <c r="O185" s="55"/>
      <c r="P185" s="152">
        <f t="shared" si="31"/>
        <v>0</v>
      </c>
      <c r="Q185" s="152">
        <v>0</v>
      </c>
      <c r="R185" s="152">
        <f t="shared" si="32"/>
        <v>0</v>
      </c>
      <c r="S185" s="152">
        <v>0</v>
      </c>
      <c r="T185" s="153">
        <f t="shared" si="3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54" t="s">
        <v>153</v>
      </c>
      <c r="AT185" s="154" t="s">
        <v>149</v>
      </c>
      <c r="AU185" s="154" t="s">
        <v>154</v>
      </c>
      <c r="AY185" s="14" t="s">
        <v>147</v>
      </c>
      <c r="BE185" s="155">
        <f t="shared" si="34"/>
        <v>0</v>
      </c>
      <c r="BF185" s="155">
        <f t="shared" si="35"/>
        <v>0</v>
      </c>
      <c r="BG185" s="155">
        <f t="shared" si="36"/>
        <v>0</v>
      </c>
      <c r="BH185" s="155">
        <f t="shared" si="37"/>
        <v>0</v>
      </c>
      <c r="BI185" s="155">
        <f t="shared" si="38"/>
        <v>0</v>
      </c>
      <c r="BJ185" s="14" t="s">
        <v>154</v>
      </c>
      <c r="BK185" s="155">
        <f t="shared" si="39"/>
        <v>0</v>
      </c>
      <c r="BL185" s="14" t="s">
        <v>153</v>
      </c>
      <c r="BM185" s="154" t="s">
        <v>553</v>
      </c>
    </row>
    <row r="186" spans="1:65" s="12" customFormat="1" ht="22.75" customHeight="1">
      <c r="B186" s="128"/>
      <c r="D186" s="129" t="s">
        <v>77</v>
      </c>
      <c r="E186" s="139" t="s">
        <v>554</v>
      </c>
      <c r="F186" s="139" t="s">
        <v>148</v>
      </c>
      <c r="I186" s="131"/>
      <c r="J186" s="140">
        <f>BK186</f>
        <v>0</v>
      </c>
      <c r="L186" s="128"/>
      <c r="M186" s="133"/>
      <c r="N186" s="134"/>
      <c r="O186" s="134"/>
      <c r="P186" s="135">
        <f>SUM(P187:P192)</f>
        <v>0</v>
      </c>
      <c r="Q186" s="134"/>
      <c r="R186" s="135">
        <f>SUM(R187:R192)</f>
        <v>0</v>
      </c>
      <c r="S186" s="134"/>
      <c r="T186" s="136">
        <f>SUM(T187:T192)</f>
        <v>0</v>
      </c>
      <c r="AR186" s="129" t="s">
        <v>86</v>
      </c>
      <c r="AT186" s="137" t="s">
        <v>77</v>
      </c>
      <c r="AU186" s="137" t="s">
        <v>86</v>
      </c>
      <c r="AY186" s="129" t="s">
        <v>147</v>
      </c>
      <c r="BK186" s="138">
        <f>SUM(BK187:BK192)</f>
        <v>0</v>
      </c>
    </row>
    <row r="187" spans="1:65" s="2" customFormat="1" ht="14.5" customHeight="1">
      <c r="A187" s="29"/>
      <c r="B187" s="141"/>
      <c r="C187" s="142" t="s">
        <v>555</v>
      </c>
      <c r="D187" s="142" t="s">
        <v>149</v>
      </c>
      <c r="E187" s="143" t="s">
        <v>556</v>
      </c>
      <c r="F187" s="144" t="s">
        <v>557</v>
      </c>
      <c r="G187" s="145" t="s">
        <v>196</v>
      </c>
      <c r="H187" s="146">
        <v>500</v>
      </c>
      <c r="I187" s="147"/>
      <c r="J187" s="148">
        <f t="shared" ref="J187:J192" si="40">ROUND(I187*H187,2)</f>
        <v>0</v>
      </c>
      <c r="K187" s="149"/>
      <c r="L187" s="30"/>
      <c r="M187" s="150" t="s">
        <v>1</v>
      </c>
      <c r="N187" s="151" t="s">
        <v>44</v>
      </c>
      <c r="O187" s="55"/>
      <c r="P187" s="152">
        <f t="shared" ref="P187:P192" si="41">O187*H187</f>
        <v>0</v>
      </c>
      <c r="Q187" s="152">
        <v>0</v>
      </c>
      <c r="R187" s="152">
        <f t="shared" ref="R187:R192" si="42">Q187*H187</f>
        <v>0</v>
      </c>
      <c r="S187" s="152">
        <v>0</v>
      </c>
      <c r="T187" s="153">
        <f t="shared" ref="T187:T192" si="43"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54" t="s">
        <v>153</v>
      </c>
      <c r="AT187" s="154" t="s">
        <v>149</v>
      </c>
      <c r="AU187" s="154" t="s">
        <v>154</v>
      </c>
      <c r="AY187" s="14" t="s">
        <v>147</v>
      </c>
      <c r="BE187" s="155">
        <f t="shared" ref="BE187:BE192" si="44">IF(N187="základná",J187,0)</f>
        <v>0</v>
      </c>
      <c r="BF187" s="155">
        <f t="shared" ref="BF187:BF192" si="45">IF(N187="znížená",J187,0)</f>
        <v>0</v>
      </c>
      <c r="BG187" s="155">
        <f t="shared" ref="BG187:BG192" si="46">IF(N187="zákl. prenesená",J187,0)</f>
        <v>0</v>
      </c>
      <c r="BH187" s="155">
        <f t="shared" ref="BH187:BH192" si="47">IF(N187="zníž. prenesená",J187,0)</f>
        <v>0</v>
      </c>
      <c r="BI187" s="155">
        <f t="shared" ref="BI187:BI192" si="48">IF(N187="nulová",J187,0)</f>
        <v>0</v>
      </c>
      <c r="BJ187" s="14" t="s">
        <v>154</v>
      </c>
      <c r="BK187" s="155">
        <f t="shared" ref="BK187:BK192" si="49">ROUND(I187*H187,2)</f>
        <v>0</v>
      </c>
      <c r="BL187" s="14" t="s">
        <v>153</v>
      </c>
      <c r="BM187" s="154" t="s">
        <v>558</v>
      </c>
    </row>
    <row r="188" spans="1:65" s="2" customFormat="1" ht="14.5" customHeight="1">
      <c r="A188" s="29"/>
      <c r="B188" s="141"/>
      <c r="C188" s="142" t="s">
        <v>559</v>
      </c>
      <c r="D188" s="142" t="s">
        <v>149</v>
      </c>
      <c r="E188" s="143" t="s">
        <v>560</v>
      </c>
      <c r="F188" s="144" t="s">
        <v>561</v>
      </c>
      <c r="G188" s="145" t="s">
        <v>196</v>
      </c>
      <c r="H188" s="146">
        <v>70</v>
      </c>
      <c r="I188" s="147"/>
      <c r="J188" s="148">
        <f t="shared" si="40"/>
        <v>0</v>
      </c>
      <c r="K188" s="149"/>
      <c r="L188" s="30"/>
      <c r="M188" s="150" t="s">
        <v>1</v>
      </c>
      <c r="N188" s="151" t="s">
        <v>44</v>
      </c>
      <c r="O188" s="55"/>
      <c r="P188" s="152">
        <f t="shared" si="41"/>
        <v>0</v>
      </c>
      <c r="Q188" s="152">
        <v>0</v>
      </c>
      <c r="R188" s="152">
        <f t="shared" si="42"/>
        <v>0</v>
      </c>
      <c r="S188" s="152">
        <v>0</v>
      </c>
      <c r="T188" s="153">
        <f t="shared" si="4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54" t="s">
        <v>153</v>
      </c>
      <c r="AT188" s="154" t="s">
        <v>149</v>
      </c>
      <c r="AU188" s="154" t="s">
        <v>154</v>
      </c>
      <c r="AY188" s="14" t="s">
        <v>147</v>
      </c>
      <c r="BE188" s="155">
        <f t="shared" si="44"/>
        <v>0</v>
      </c>
      <c r="BF188" s="155">
        <f t="shared" si="45"/>
        <v>0</v>
      </c>
      <c r="BG188" s="155">
        <f t="shared" si="46"/>
        <v>0</v>
      </c>
      <c r="BH188" s="155">
        <f t="shared" si="47"/>
        <v>0</v>
      </c>
      <c r="BI188" s="155">
        <f t="shared" si="48"/>
        <v>0</v>
      </c>
      <c r="BJ188" s="14" t="s">
        <v>154</v>
      </c>
      <c r="BK188" s="155">
        <f t="shared" si="49"/>
        <v>0</v>
      </c>
      <c r="BL188" s="14" t="s">
        <v>153</v>
      </c>
      <c r="BM188" s="154" t="s">
        <v>562</v>
      </c>
    </row>
    <row r="189" spans="1:65" s="2" customFormat="1" ht="14.5" customHeight="1">
      <c r="A189" s="29"/>
      <c r="B189" s="141"/>
      <c r="C189" s="142" t="s">
        <v>563</v>
      </c>
      <c r="D189" s="142" t="s">
        <v>149</v>
      </c>
      <c r="E189" s="143" t="s">
        <v>564</v>
      </c>
      <c r="F189" s="144" t="s">
        <v>565</v>
      </c>
      <c r="G189" s="145" t="s">
        <v>196</v>
      </c>
      <c r="H189" s="146">
        <v>570</v>
      </c>
      <c r="I189" s="147"/>
      <c r="J189" s="148">
        <f t="shared" si="40"/>
        <v>0</v>
      </c>
      <c r="K189" s="149"/>
      <c r="L189" s="30"/>
      <c r="M189" s="150" t="s">
        <v>1</v>
      </c>
      <c r="N189" s="151" t="s">
        <v>44</v>
      </c>
      <c r="O189" s="55"/>
      <c r="P189" s="152">
        <f t="shared" si="41"/>
        <v>0</v>
      </c>
      <c r="Q189" s="152">
        <v>0</v>
      </c>
      <c r="R189" s="152">
        <f t="shared" si="42"/>
        <v>0</v>
      </c>
      <c r="S189" s="152">
        <v>0</v>
      </c>
      <c r="T189" s="153">
        <f t="shared" si="4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54" t="s">
        <v>153</v>
      </c>
      <c r="AT189" s="154" t="s">
        <v>149</v>
      </c>
      <c r="AU189" s="154" t="s">
        <v>154</v>
      </c>
      <c r="AY189" s="14" t="s">
        <v>147</v>
      </c>
      <c r="BE189" s="155">
        <f t="shared" si="44"/>
        <v>0</v>
      </c>
      <c r="BF189" s="155">
        <f t="shared" si="45"/>
        <v>0</v>
      </c>
      <c r="BG189" s="155">
        <f t="shared" si="46"/>
        <v>0</v>
      </c>
      <c r="BH189" s="155">
        <f t="shared" si="47"/>
        <v>0</v>
      </c>
      <c r="BI189" s="155">
        <f t="shared" si="48"/>
        <v>0</v>
      </c>
      <c r="BJ189" s="14" t="s">
        <v>154</v>
      </c>
      <c r="BK189" s="155">
        <f t="shared" si="49"/>
        <v>0</v>
      </c>
      <c r="BL189" s="14" t="s">
        <v>153</v>
      </c>
      <c r="BM189" s="154" t="s">
        <v>566</v>
      </c>
    </row>
    <row r="190" spans="1:65" s="2" customFormat="1" ht="14.5" customHeight="1">
      <c r="A190" s="29"/>
      <c r="B190" s="141"/>
      <c r="C190" s="142" t="s">
        <v>567</v>
      </c>
      <c r="D190" s="142" t="s">
        <v>149</v>
      </c>
      <c r="E190" s="143" t="s">
        <v>568</v>
      </c>
      <c r="F190" s="144" t="s">
        <v>569</v>
      </c>
      <c r="G190" s="145" t="s">
        <v>171</v>
      </c>
      <c r="H190" s="146">
        <v>93</v>
      </c>
      <c r="I190" s="147"/>
      <c r="J190" s="148">
        <f t="shared" si="40"/>
        <v>0</v>
      </c>
      <c r="K190" s="149"/>
      <c r="L190" s="30"/>
      <c r="M190" s="150" t="s">
        <v>1</v>
      </c>
      <c r="N190" s="151" t="s">
        <v>44</v>
      </c>
      <c r="O190" s="55"/>
      <c r="P190" s="152">
        <f t="shared" si="41"/>
        <v>0</v>
      </c>
      <c r="Q190" s="152">
        <v>0</v>
      </c>
      <c r="R190" s="152">
        <f t="shared" si="42"/>
        <v>0</v>
      </c>
      <c r="S190" s="152">
        <v>0</v>
      </c>
      <c r="T190" s="153">
        <f t="shared" si="4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54" t="s">
        <v>153</v>
      </c>
      <c r="AT190" s="154" t="s">
        <v>149</v>
      </c>
      <c r="AU190" s="154" t="s">
        <v>154</v>
      </c>
      <c r="AY190" s="14" t="s">
        <v>147</v>
      </c>
      <c r="BE190" s="155">
        <f t="shared" si="44"/>
        <v>0</v>
      </c>
      <c r="BF190" s="155">
        <f t="shared" si="45"/>
        <v>0</v>
      </c>
      <c r="BG190" s="155">
        <f t="shared" si="46"/>
        <v>0</v>
      </c>
      <c r="BH190" s="155">
        <f t="shared" si="47"/>
        <v>0</v>
      </c>
      <c r="BI190" s="155">
        <f t="shared" si="48"/>
        <v>0</v>
      </c>
      <c r="BJ190" s="14" t="s">
        <v>154</v>
      </c>
      <c r="BK190" s="155">
        <f t="shared" si="49"/>
        <v>0</v>
      </c>
      <c r="BL190" s="14" t="s">
        <v>153</v>
      </c>
      <c r="BM190" s="154" t="s">
        <v>570</v>
      </c>
    </row>
    <row r="191" spans="1:65" s="2" customFormat="1" ht="14.5" customHeight="1">
      <c r="A191" s="29"/>
      <c r="B191" s="141"/>
      <c r="C191" s="142" t="s">
        <v>571</v>
      </c>
      <c r="D191" s="142" t="s">
        <v>149</v>
      </c>
      <c r="E191" s="143" t="s">
        <v>572</v>
      </c>
      <c r="F191" s="144" t="s">
        <v>573</v>
      </c>
      <c r="G191" s="145" t="s">
        <v>171</v>
      </c>
      <c r="H191" s="146">
        <v>5</v>
      </c>
      <c r="I191" s="147"/>
      <c r="J191" s="148">
        <f t="shared" si="40"/>
        <v>0</v>
      </c>
      <c r="K191" s="149"/>
      <c r="L191" s="30"/>
      <c r="M191" s="150" t="s">
        <v>1</v>
      </c>
      <c r="N191" s="151" t="s">
        <v>44</v>
      </c>
      <c r="O191" s="55"/>
      <c r="P191" s="152">
        <f t="shared" si="41"/>
        <v>0</v>
      </c>
      <c r="Q191" s="152">
        <v>0</v>
      </c>
      <c r="R191" s="152">
        <f t="shared" si="42"/>
        <v>0</v>
      </c>
      <c r="S191" s="152">
        <v>0</v>
      </c>
      <c r="T191" s="153">
        <f t="shared" si="4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54" t="s">
        <v>153</v>
      </c>
      <c r="AT191" s="154" t="s">
        <v>149</v>
      </c>
      <c r="AU191" s="154" t="s">
        <v>154</v>
      </c>
      <c r="AY191" s="14" t="s">
        <v>147</v>
      </c>
      <c r="BE191" s="155">
        <f t="shared" si="44"/>
        <v>0</v>
      </c>
      <c r="BF191" s="155">
        <f t="shared" si="45"/>
        <v>0</v>
      </c>
      <c r="BG191" s="155">
        <f t="shared" si="46"/>
        <v>0</v>
      </c>
      <c r="BH191" s="155">
        <f t="shared" si="47"/>
        <v>0</v>
      </c>
      <c r="BI191" s="155">
        <f t="shared" si="48"/>
        <v>0</v>
      </c>
      <c r="BJ191" s="14" t="s">
        <v>154</v>
      </c>
      <c r="BK191" s="155">
        <f t="shared" si="49"/>
        <v>0</v>
      </c>
      <c r="BL191" s="14" t="s">
        <v>153</v>
      </c>
      <c r="BM191" s="154" t="s">
        <v>574</v>
      </c>
    </row>
    <row r="192" spans="1:65" s="2" customFormat="1" ht="14.5" customHeight="1">
      <c r="A192" s="29"/>
      <c r="B192" s="141"/>
      <c r="C192" s="142" t="s">
        <v>575</v>
      </c>
      <c r="D192" s="142" t="s">
        <v>149</v>
      </c>
      <c r="E192" s="143" t="s">
        <v>576</v>
      </c>
      <c r="F192" s="144" t="s">
        <v>577</v>
      </c>
      <c r="G192" s="145" t="s">
        <v>171</v>
      </c>
      <c r="H192" s="146">
        <v>5</v>
      </c>
      <c r="I192" s="147"/>
      <c r="J192" s="148">
        <f t="shared" si="40"/>
        <v>0</v>
      </c>
      <c r="K192" s="149"/>
      <c r="L192" s="30"/>
      <c r="M192" s="150" t="s">
        <v>1</v>
      </c>
      <c r="N192" s="151" t="s">
        <v>44</v>
      </c>
      <c r="O192" s="55"/>
      <c r="P192" s="152">
        <f t="shared" si="41"/>
        <v>0</v>
      </c>
      <c r="Q192" s="152">
        <v>0</v>
      </c>
      <c r="R192" s="152">
        <f t="shared" si="42"/>
        <v>0</v>
      </c>
      <c r="S192" s="152">
        <v>0</v>
      </c>
      <c r="T192" s="153">
        <f t="shared" si="4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54" t="s">
        <v>153</v>
      </c>
      <c r="AT192" s="154" t="s">
        <v>149</v>
      </c>
      <c r="AU192" s="154" t="s">
        <v>154</v>
      </c>
      <c r="AY192" s="14" t="s">
        <v>147</v>
      </c>
      <c r="BE192" s="155">
        <f t="shared" si="44"/>
        <v>0</v>
      </c>
      <c r="BF192" s="155">
        <f t="shared" si="45"/>
        <v>0</v>
      </c>
      <c r="BG192" s="155">
        <f t="shared" si="46"/>
        <v>0</v>
      </c>
      <c r="BH192" s="155">
        <f t="shared" si="47"/>
        <v>0</v>
      </c>
      <c r="BI192" s="155">
        <f t="shared" si="48"/>
        <v>0</v>
      </c>
      <c r="BJ192" s="14" t="s">
        <v>154</v>
      </c>
      <c r="BK192" s="155">
        <f t="shared" si="49"/>
        <v>0</v>
      </c>
      <c r="BL192" s="14" t="s">
        <v>153</v>
      </c>
      <c r="BM192" s="154" t="s">
        <v>578</v>
      </c>
    </row>
    <row r="193" spans="1:65" s="12" customFormat="1" ht="22.75" customHeight="1">
      <c r="B193" s="128"/>
      <c r="D193" s="129" t="s">
        <v>77</v>
      </c>
      <c r="E193" s="139" t="s">
        <v>579</v>
      </c>
      <c r="F193" s="139" t="s">
        <v>580</v>
      </c>
      <c r="I193" s="131"/>
      <c r="J193" s="140">
        <f>BK193</f>
        <v>0</v>
      </c>
      <c r="L193" s="128"/>
      <c r="M193" s="133"/>
      <c r="N193" s="134"/>
      <c r="O193" s="134"/>
      <c r="P193" s="135">
        <f>SUM(P194:P199)</f>
        <v>0</v>
      </c>
      <c r="Q193" s="134"/>
      <c r="R193" s="135">
        <f>SUM(R194:R199)</f>
        <v>0</v>
      </c>
      <c r="S193" s="134"/>
      <c r="T193" s="136">
        <f>SUM(T194:T199)</f>
        <v>0</v>
      </c>
      <c r="AR193" s="129" t="s">
        <v>86</v>
      </c>
      <c r="AT193" s="137" t="s">
        <v>77</v>
      </c>
      <c r="AU193" s="137" t="s">
        <v>86</v>
      </c>
      <c r="AY193" s="129" t="s">
        <v>147</v>
      </c>
      <c r="BK193" s="138">
        <f>SUM(BK194:BK199)</f>
        <v>0</v>
      </c>
    </row>
    <row r="194" spans="1:65" s="2" customFormat="1" ht="14.5" customHeight="1">
      <c r="A194" s="29"/>
      <c r="B194" s="141"/>
      <c r="C194" s="142" t="s">
        <v>581</v>
      </c>
      <c r="D194" s="142" t="s">
        <v>149</v>
      </c>
      <c r="E194" s="143" t="s">
        <v>582</v>
      </c>
      <c r="F194" s="144" t="s">
        <v>583</v>
      </c>
      <c r="G194" s="145" t="s">
        <v>171</v>
      </c>
      <c r="H194" s="146">
        <v>1</v>
      </c>
      <c r="I194" s="147"/>
      <c r="J194" s="148">
        <f t="shared" ref="J194:J199" si="50">ROUND(I194*H194,2)</f>
        <v>0</v>
      </c>
      <c r="K194" s="149"/>
      <c r="L194" s="30"/>
      <c r="M194" s="150" t="s">
        <v>1</v>
      </c>
      <c r="N194" s="151" t="s">
        <v>44</v>
      </c>
      <c r="O194" s="55"/>
      <c r="P194" s="152">
        <f t="shared" ref="P194:P199" si="51">O194*H194</f>
        <v>0</v>
      </c>
      <c r="Q194" s="152">
        <v>0</v>
      </c>
      <c r="R194" s="152">
        <f t="shared" ref="R194:R199" si="52">Q194*H194</f>
        <v>0</v>
      </c>
      <c r="S194" s="152">
        <v>0</v>
      </c>
      <c r="T194" s="153">
        <f t="shared" ref="T194:T199" si="53"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54" t="s">
        <v>153</v>
      </c>
      <c r="AT194" s="154" t="s">
        <v>149</v>
      </c>
      <c r="AU194" s="154" t="s">
        <v>154</v>
      </c>
      <c r="AY194" s="14" t="s">
        <v>147</v>
      </c>
      <c r="BE194" s="155">
        <f t="shared" ref="BE194:BE199" si="54">IF(N194="základná",J194,0)</f>
        <v>0</v>
      </c>
      <c r="BF194" s="155">
        <f t="shared" ref="BF194:BF199" si="55">IF(N194="znížená",J194,0)</f>
        <v>0</v>
      </c>
      <c r="BG194" s="155">
        <f t="shared" ref="BG194:BG199" si="56">IF(N194="zákl. prenesená",J194,0)</f>
        <v>0</v>
      </c>
      <c r="BH194" s="155">
        <f t="shared" ref="BH194:BH199" si="57">IF(N194="zníž. prenesená",J194,0)</f>
        <v>0</v>
      </c>
      <c r="BI194" s="155">
        <f t="shared" ref="BI194:BI199" si="58">IF(N194="nulová",J194,0)</f>
        <v>0</v>
      </c>
      <c r="BJ194" s="14" t="s">
        <v>154</v>
      </c>
      <c r="BK194" s="155">
        <f t="shared" ref="BK194:BK199" si="59">ROUND(I194*H194,2)</f>
        <v>0</v>
      </c>
      <c r="BL194" s="14" t="s">
        <v>153</v>
      </c>
      <c r="BM194" s="154" t="s">
        <v>584</v>
      </c>
    </row>
    <row r="195" spans="1:65" s="2" customFormat="1" ht="14.5" customHeight="1">
      <c r="A195" s="29"/>
      <c r="B195" s="141"/>
      <c r="C195" s="142" t="s">
        <v>344</v>
      </c>
      <c r="D195" s="142" t="s">
        <v>149</v>
      </c>
      <c r="E195" s="143" t="s">
        <v>585</v>
      </c>
      <c r="F195" s="144" t="s">
        <v>586</v>
      </c>
      <c r="G195" s="145" t="s">
        <v>171</v>
      </c>
      <c r="H195" s="146">
        <v>1</v>
      </c>
      <c r="I195" s="147"/>
      <c r="J195" s="148">
        <f t="shared" si="50"/>
        <v>0</v>
      </c>
      <c r="K195" s="149"/>
      <c r="L195" s="30"/>
      <c r="M195" s="150" t="s">
        <v>1</v>
      </c>
      <c r="N195" s="151" t="s">
        <v>44</v>
      </c>
      <c r="O195" s="55"/>
      <c r="P195" s="152">
        <f t="shared" si="51"/>
        <v>0</v>
      </c>
      <c r="Q195" s="152">
        <v>0</v>
      </c>
      <c r="R195" s="152">
        <f t="shared" si="52"/>
        <v>0</v>
      </c>
      <c r="S195" s="152">
        <v>0</v>
      </c>
      <c r="T195" s="153">
        <f t="shared" si="5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54" t="s">
        <v>153</v>
      </c>
      <c r="AT195" s="154" t="s">
        <v>149</v>
      </c>
      <c r="AU195" s="154" t="s">
        <v>154</v>
      </c>
      <c r="AY195" s="14" t="s">
        <v>147</v>
      </c>
      <c r="BE195" s="155">
        <f t="shared" si="54"/>
        <v>0</v>
      </c>
      <c r="BF195" s="155">
        <f t="shared" si="55"/>
        <v>0</v>
      </c>
      <c r="BG195" s="155">
        <f t="shared" si="56"/>
        <v>0</v>
      </c>
      <c r="BH195" s="155">
        <f t="shared" si="57"/>
        <v>0</v>
      </c>
      <c r="BI195" s="155">
        <f t="shared" si="58"/>
        <v>0</v>
      </c>
      <c r="BJ195" s="14" t="s">
        <v>154</v>
      </c>
      <c r="BK195" s="155">
        <f t="shared" si="59"/>
        <v>0</v>
      </c>
      <c r="BL195" s="14" t="s">
        <v>153</v>
      </c>
      <c r="BM195" s="154" t="s">
        <v>587</v>
      </c>
    </row>
    <row r="196" spans="1:65" s="2" customFormat="1" ht="14.5" customHeight="1">
      <c r="A196" s="29"/>
      <c r="B196" s="141"/>
      <c r="C196" s="142" t="s">
        <v>588</v>
      </c>
      <c r="D196" s="142" t="s">
        <v>149</v>
      </c>
      <c r="E196" s="143" t="s">
        <v>589</v>
      </c>
      <c r="F196" s="144" t="s">
        <v>590</v>
      </c>
      <c r="G196" s="145" t="s">
        <v>591</v>
      </c>
      <c r="H196" s="146">
        <v>2</v>
      </c>
      <c r="I196" s="147"/>
      <c r="J196" s="148">
        <f t="shared" si="50"/>
        <v>0</v>
      </c>
      <c r="K196" s="149"/>
      <c r="L196" s="30"/>
      <c r="M196" s="150" t="s">
        <v>1</v>
      </c>
      <c r="N196" s="151" t="s">
        <v>44</v>
      </c>
      <c r="O196" s="55"/>
      <c r="P196" s="152">
        <f t="shared" si="51"/>
        <v>0</v>
      </c>
      <c r="Q196" s="152">
        <v>0</v>
      </c>
      <c r="R196" s="152">
        <f t="shared" si="52"/>
        <v>0</v>
      </c>
      <c r="S196" s="152">
        <v>0</v>
      </c>
      <c r="T196" s="153">
        <f t="shared" si="5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54" t="s">
        <v>153</v>
      </c>
      <c r="AT196" s="154" t="s">
        <v>149</v>
      </c>
      <c r="AU196" s="154" t="s">
        <v>154</v>
      </c>
      <c r="AY196" s="14" t="s">
        <v>147</v>
      </c>
      <c r="BE196" s="155">
        <f t="shared" si="54"/>
        <v>0</v>
      </c>
      <c r="BF196" s="155">
        <f t="shared" si="55"/>
        <v>0</v>
      </c>
      <c r="BG196" s="155">
        <f t="shared" si="56"/>
        <v>0</v>
      </c>
      <c r="BH196" s="155">
        <f t="shared" si="57"/>
        <v>0</v>
      </c>
      <c r="BI196" s="155">
        <f t="shared" si="58"/>
        <v>0</v>
      </c>
      <c r="BJ196" s="14" t="s">
        <v>154</v>
      </c>
      <c r="BK196" s="155">
        <f t="shared" si="59"/>
        <v>0</v>
      </c>
      <c r="BL196" s="14" t="s">
        <v>153</v>
      </c>
      <c r="BM196" s="154" t="s">
        <v>592</v>
      </c>
    </row>
    <row r="197" spans="1:65" s="2" customFormat="1" ht="14.5" customHeight="1">
      <c r="A197" s="29"/>
      <c r="B197" s="141"/>
      <c r="C197" s="142" t="s">
        <v>593</v>
      </c>
      <c r="D197" s="142" t="s">
        <v>149</v>
      </c>
      <c r="E197" s="143" t="s">
        <v>594</v>
      </c>
      <c r="F197" s="144" t="s">
        <v>595</v>
      </c>
      <c r="G197" s="145" t="s">
        <v>171</v>
      </c>
      <c r="H197" s="146">
        <v>0</v>
      </c>
      <c r="I197" s="147"/>
      <c r="J197" s="148">
        <f t="shared" si="50"/>
        <v>0</v>
      </c>
      <c r="K197" s="149"/>
      <c r="L197" s="30"/>
      <c r="M197" s="150" t="s">
        <v>1</v>
      </c>
      <c r="N197" s="151" t="s">
        <v>44</v>
      </c>
      <c r="O197" s="55"/>
      <c r="P197" s="152">
        <f t="shared" si="51"/>
        <v>0</v>
      </c>
      <c r="Q197" s="152">
        <v>0</v>
      </c>
      <c r="R197" s="152">
        <f t="shared" si="52"/>
        <v>0</v>
      </c>
      <c r="S197" s="152">
        <v>0</v>
      </c>
      <c r="T197" s="153">
        <f t="shared" si="5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4" t="s">
        <v>153</v>
      </c>
      <c r="AT197" s="154" t="s">
        <v>149</v>
      </c>
      <c r="AU197" s="154" t="s">
        <v>154</v>
      </c>
      <c r="AY197" s="14" t="s">
        <v>147</v>
      </c>
      <c r="BE197" s="155">
        <f t="shared" si="54"/>
        <v>0</v>
      </c>
      <c r="BF197" s="155">
        <f t="shared" si="55"/>
        <v>0</v>
      </c>
      <c r="BG197" s="155">
        <f t="shared" si="56"/>
        <v>0</v>
      </c>
      <c r="BH197" s="155">
        <f t="shared" si="57"/>
        <v>0</v>
      </c>
      <c r="BI197" s="155">
        <f t="shared" si="58"/>
        <v>0</v>
      </c>
      <c r="BJ197" s="14" t="s">
        <v>154</v>
      </c>
      <c r="BK197" s="155">
        <f t="shared" si="59"/>
        <v>0</v>
      </c>
      <c r="BL197" s="14" t="s">
        <v>153</v>
      </c>
      <c r="BM197" s="154" t="s">
        <v>596</v>
      </c>
    </row>
    <row r="198" spans="1:65" s="2" customFormat="1" ht="14.5" customHeight="1">
      <c r="A198" s="29"/>
      <c r="B198" s="141"/>
      <c r="C198" s="142" t="s">
        <v>597</v>
      </c>
      <c r="D198" s="142" t="s">
        <v>149</v>
      </c>
      <c r="E198" s="143" t="s">
        <v>598</v>
      </c>
      <c r="F198" s="144" t="s">
        <v>599</v>
      </c>
      <c r="G198" s="145" t="s">
        <v>171</v>
      </c>
      <c r="H198" s="146">
        <v>0</v>
      </c>
      <c r="I198" s="147"/>
      <c r="J198" s="148">
        <f t="shared" si="50"/>
        <v>0</v>
      </c>
      <c r="K198" s="149"/>
      <c r="L198" s="30"/>
      <c r="M198" s="150" t="s">
        <v>1</v>
      </c>
      <c r="N198" s="151" t="s">
        <v>44</v>
      </c>
      <c r="O198" s="55"/>
      <c r="P198" s="152">
        <f t="shared" si="51"/>
        <v>0</v>
      </c>
      <c r="Q198" s="152">
        <v>0</v>
      </c>
      <c r="R198" s="152">
        <f t="shared" si="52"/>
        <v>0</v>
      </c>
      <c r="S198" s="152">
        <v>0</v>
      </c>
      <c r="T198" s="153">
        <f t="shared" si="5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54" t="s">
        <v>153</v>
      </c>
      <c r="AT198" s="154" t="s">
        <v>149</v>
      </c>
      <c r="AU198" s="154" t="s">
        <v>154</v>
      </c>
      <c r="AY198" s="14" t="s">
        <v>147</v>
      </c>
      <c r="BE198" s="155">
        <f t="shared" si="54"/>
        <v>0</v>
      </c>
      <c r="BF198" s="155">
        <f t="shared" si="55"/>
        <v>0</v>
      </c>
      <c r="BG198" s="155">
        <f t="shared" si="56"/>
        <v>0</v>
      </c>
      <c r="BH198" s="155">
        <f t="shared" si="57"/>
        <v>0</v>
      </c>
      <c r="BI198" s="155">
        <f t="shared" si="58"/>
        <v>0</v>
      </c>
      <c r="BJ198" s="14" t="s">
        <v>154</v>
      </c>
      <c r="BK198" s="155">
        <f t="shared" si="59"/>
        <v>0</v>
      </c>
      <c r="BL198" s="14" t="s">
        <v>153</v>
      </c>
      <c r="BM198" s="154" t="s">
        <v>600</v>
      </c>
    </row>
    <row r="199" spans="1:65" s="2" customFormat="1" ht="14.5" customHeight="1">
      <c r="A199" s="29"/>
      <c r="B199" s="141"/>
      <c r="C199" s="142" t="s">
        <v>601</v>
      </c>
      <c r="D199" s="142" t="s">
        <v>149</v>
      </c>
      <c r="E199" s="143" t="s">
        <v>602</v>
      </c>
      <c r="F199" s="144" t="s">
        <v>603</v>
      </c>
      <c r="G199" s="145" t="s">
        <v>591</v>
      </c>
      <c r="H199" s="146">
        <v>0</v>
      </c>
      <c r="I199" s="147"/>
      <c r="J199" s="148">
        <f t="shared" si="50"/>
        <v>0</v>
      </c>
      <c r="K199" s="149"/>
      <c r="L199" s="30"/>
      <c r="M199" s="150" t="s">
        <v>1</v>
      </c>
      <c r="N199" s="151" t="s">
        <v>44</v>
      </c>
      <c r="O199" s="55"/>
      <c r="P199" s="152">
        <f t="shared" si="51"/>
        <v>0</v>
      </c>
      <c r="Q199" s="152">
        <v>0</v>
      </c>
      <c r="R199" s="152">
        <f t="shared" si="52"/>
        <v>0</v>
      </c>
      <c r="S199" s="152">
        <v>0</v>
      </c>
      <c r="T199" s="153">
        <f t="shared" si="5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54" t="s">
        <v>153</v>
      </c>
      <c r="AT199" s="154" t="s">
        <v>149</v>
      </c>
      <c r="AU199" s="154" t="s">
        <v>154</v>
      </c>
      <c r="AY199" s="14" t="s">
        <v>147</v>
      </c>
      <c r="BE199" s="155">
        <f t="shared" si="54"/>
        <v>0</v>
      </c>
      <c r="BF199" s="155">
        <f t="shared" si="55"/>
        <v>0</v>
      </c>
      <c r="BG199" s="155">
        <f t="shared" si="56"/>
        <v>0</v>
      </c>
      <c r="BH199" s="155">
        <f t="shared" si="57"/>
        <v>0</v>
      </c>
      <c r="BI199" s="155">
        <f t="shared" si="58"/>
        <v>0</v>
      </c>
      <c r="BJ199" s="14" t="s">
        <v>154</v>
      </c>
      <c r="BK199" s="155">
        <f t="shared" si="59"/>
        <v>0</v>
      </c>
      <c r="BL199" s="14" t="s">
        <v>153</v>
      </c>
      <c r="BM199" s="154" t="s">
        <v>604</v>
      </c>
    </row>
    <row r="200" spans="1:65" s="12" customFormat="1" ht="22.75" customHeight="1">
      <c r="B200" s="128"/>
      <c r="D200" s="129" t="s">
        <v>77</v>
      </c>
      <c r="E200" s="139" t="s">
        <v>605</v>
      </c>
      <c r="F200" s="139" t="s">
        <v>406</v>
      </c>
      <c r="I200" s="131"/>
      <c r="J200" s="140">
        <f>BK200</f>
        <v>0</v>
      </c>
      <c r="L200" s="128"/>
      <c r="M200" s="133"/>
      <c r="N200" s="134"/>
      <c r="O200" s="134"/>
      <c r="P200" s="135">
        <f>SUM(P201:P211)</f>
        <v>0</v>
      </c>
      <c r="Q200" s="134"/>
      <c r="R200" s="135">
        <f>SUM(R201:R211)</f>
        <v>0</v>
      </c>
      <c r="S200" s="134"/>
      <c r="T200" s="136">
        <f>SUM(T201:T211)</f>
        <v>0</v>
      </c>
      <c r="AR200" s="129" t="s">
        <v>86</v>
      </c>
      <c r="AT200" s="137" t="s">
        <v>77</v>
      </c>
      <c r="AU200" s="137" t="s">
        <v>86</v>
      </c>
      <c r="AY200" s="129" t="s">
        <v>147</v>
      </c>
      <c r="BK200" s="138">
        <f>SUM(BK201:BK211)</f>
        <v>0</v>
      </c>
    </row>
    <row r="201" spans="1:65" s="2" customFormat="1" ht="14.5" customHeight="1">
      <c r="A201" s="29"/>
      <c r="B201" s="141"/>
      <c r="C201" s="142" t="s">
        <v>606</v>
      </c>
      <c r="D201" s="142" t="s">
        <v>149</v>
      </c>
      <c r="E201" s="143" t="s">
        <v>607</v>
      </c>
      <c r="F201" s="144" t="s">
        <v>608</v>
      </c>
      <c r="G201" s="145" t="s">
        <v>171</v>
      </c>
      <c r="H201" s="146">
        <v>1</v>
      </c>
      <c r="I201" s="147"/>
      <c r="J201" s="148">
        <f t="shared" ref="J201:J211" si="60">ROUND(I201*H201,2)</f>
        <v>0</v>
      </c>
      <c r="K201" s="149"/>
      <c r="L201" s="30"/>
      <c r="M201" s="150" t="s">
        <v>1</v>
      </c>
      <c r="N201" s="151" t="s">
        <v>44</v>
      </c>
      <c r="O201" s="55"/>
      <c r="P201" s="152">
        <f t="shared" ref="P201:P211" si="61">O201*H201</f>
        <v>0</v>
      </c>
      <c r="Q201" s="152">
        <v>0</v>
      </c>
      <c r="R201" s="152">
        <f t="shared" ref="R201:R211" si="62">Q201*H201</f>
        <v>0</v>
      </c>
      <c r="S201" s="152">
        <v>0</v>
      </c>
      <c r="T201" s="153">
        <f t="shared" ref="T201:T211" si="63">S201*H201</f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54" t="s">
        <v>153</v>
      </c>
      <c r="AT201" s="154" t="s">
        <v>149</v>
      </c>
      <c r="AU201" s="154" t="s">
        <v>154</v>
      </c>
      <c r="AY201" s="14" t="s">
        <v>147</v>
      </c>
      <c r="BE201" s="155">
        <f t="shared" ref="BE201:BE211" si="64">IF(N201="základná",J201,0)</f>
        <v>0</v>
      </c>
      <c r="BF201" s="155">
        <f t="shared" ref="BF201:BF211" si="65">IF(N201="znížená",J201,0)</f>
        <v>0</v>
      </c>
      <c r="BG201" s="155">
        <f t="shared" ref="BG201:BG211" si="66">IF(N201="zákl. prenesená",J201,0)</f>
        <v>0</v>
      </c>
      <c r="BH201" s="155">
        <f t="shared" ref="BH201:BH211" si="67">IF(N201="zníž. prenesená",J201,0)</f>
        <v>0</v>
      </c>
      <c r="BI201" s="155">
        <f t="shared" ref="BI201:BI211" si="68">IF(N201="nulová",J201,0)</f>
        <v>0</v>
      </c>
      <c r="BJ201" s="14" t="s">
        <v>154</v>
      </c>
      <c r="BK201" s="155">
        <f t="shared" ref="BK201:BK211" si="69">ROUND(I201*H201,2)</f>
        <v>0</v>
      </c>
      <c r="BL201" s="14" t="s">
        <v>153</v>
      </c>
      <c r="BM201" s="154" t="s">
        <v>609</v>
      </c>
    </row>
    <row r="202" spans="1:65" s="2" customFormat="1" ht="14.5" customHeight="1">
      <c r="A202" s="29"/>
      <c r="B202" s="141"/>
      <c r="C202" s="142" t="s">
        <v>610</v>
      </c>
      <c r="D202" s="142" t="s">
        <v>149</v>
      </c>
      <c r="E202" s="143" t="s">
        <v>611</v>
      </c>
      <c r="F202" s="144" t="s">
        <v>612</v>
      </c>
      <c r="G202" s="145" t="s">
        <v>171</v>
      </c>
      <c r="H202" s="146">
        <v>1</v>
      </c>
      <c r="I202" s="147"/>
      <c r="J202" s="148">
        <f t="shared" si="60"/>
        <v>0</v>
      </c>
      <c r="K202" s="149"/>
      <c r="L202" s="30"/>
      <c r="M202" s="150" t="s">
        <v>1</v>
      </c>
      <c r="N202" s="151" t="s">
        <v>44</v>
      </c>
      <c r="O202" s="55"/>
      <c r="P202" s="152">
        <f t="shared" si="61"/>
        <v>0</v>
      </c>
      <c r="Q202" s="152">
        <v>0</v>
      </c>
      <c r="R202" s="152">
        <f t="shared" si="62"/>
        <v>0</v>
      </c>
      <c r="S202" s="152">
        <v>0</v>
      </c>
      <c r="T202" s="153">
        <f t="shared" si="63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54" t="s">
        <v>153</v>
      </c>
      <c r="AT202" s="154" t="s">
        <v>149</v>
      </c>
      <c r="AU202" s="154" t="s">
        <v>154</v>
      </c>
      <c r="AY202" s="14" t="s">
        <v>147</v>
      </c>
      <c r="BE202" s="155">
        <f t="shared" si="64"/>
        <v>0</v>
      </c>
      <c r="BF202" s="155">
        <f t="shared" si="65"/>
        <v>0</v>
      </c>
      <c r="BG202" s="155">
        <f t="shared" si="66"/>
        <v>0</v>
      </c>
      <c r="BH202" s="155">
        <f t="shared" si="67"/>
        <v>0</v>
      </c>
      <c r="BI202" s="155">
        <f t="shared" si="68"/>
        <v>0</v>
      </c>
      <c r="BJ202" s="14" t="s">
        <v>154</v>
      </c>
      <c r="BK202" s="155">
        <f t="shared" si="69"/>
        <v>0</v>
      </c>
      <c r="BL202" s="14" t="s">
        <v>153</v>
      </c>
      <c r="BM202" s="154" t="s">
        <v>613</v>
      </c>
    </row>
    <row r="203" spans="1:65" s="2" customFormat="1" ht="14.5" customHeight="1">
      <c r="A203" s="29"/>
      <c r="B203" s="141"/>
      <c r="C203" s="142" t="s">
        <v>614</v>
      </c>
      <c r="D203" s="142" t="s">
        <v>149</v>
      </c>
      <c r="E203" s="143" t="s">
        <v>615</v>
      </c>
      <c r="F203" s="144" t="s">
        <v>616</v>
      </c>
      <c r="G203" s="145" t="s">
        <v>171</v>
      </c>
      <c r="H203" s="146">
        <v>1</v>
      </c>
      <c r="I203" s="147"/>
      <c r="J203" s="148">
        <f t="shared" si="60"/>
        <v>0</v>
      </c>
      <c r="K203" s="149"/>
      <c r="L203" s="30"/>
      <c r="M203" s="150" t="s">
        <v>1</v>
      </c>
      <c r="N203" s="151" t="s">
        <v>44</v>
      </c>
      <c r="O203" s="55"/>
      <c r="P203" s="152">
        <f t="shared" si="61"/>
        <v>0</v>
      </c>
      <c r="Q203" s="152">
        <v>0</v>
      </c>
      <c r="R203" s="152">
        <f t="shared" si="62"/>
        <v>0</v>
      </c>
      <c r="S203" s="152">
        <v>0</v>
      </c>
      <c r="T203" s="153">
        <f t="shared" si="63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54" t="s">
        <v>153</v>
      </c>
      <c r="AT203" s="154" t="s">
        <v>149</v>
      </c>
      <c r="AU203" s="154" t="s">
        <v>154</v>
      </c>
      <c r="AY203" s="14" t="s">
        <v>147</v>
      </c>
      <c r="BE203" s="155">
        <f t="shared" si="64"/>
        <v>0</v>
      </c>
      <c r="BF203" s="155">
        <f t="shared" si="65"/>
        <v>0</v>
      </c>
      <c r="BG203" s="155">
        <f t="shared" si="66"/>
        <v>0</v>
      </c>
      <c r="BH203" s="155">
        <f t="shared" si="67"/>
        <v>0</v>
      </c>
      <c r="BI203" s="155">
        <f t="shared" si="68"/>
        <v>0</v>
      </c>
      <c r="BJ203" s="14" t="s">
        <v>154</v>
      </c>
      <c r="BK203" s="155">
        <f t="shared" si="69"/>
        <v>0</v>
      </c>
      <c r="BL203" s="14" t="s">
        <v>153</v>
      </c>
      <c r="BM203" s="154" t="s">
        <v>617</v>
      </c>
    </row>
    <row r="204" spans="1:65" s="2" customFormat="1" ht="14.5" customHeight="1">
      <c r="A204" s="29"/>
      <c r="B204" s="141"/>
      <c r="C204" s="142" t="s">
        <v>618</v>
      </c>
      <c r="D204" s="142" t="s">
        <v>149</v>
      </c>
      <c r="E204" s="143" t="s">
        <v>619</v>
      </c>
      <c r="F204" s="144" t="s">
        <v>620</v>
      </c>
      <c r="G204" s="145" t="s">
        <v>171</v>
      </c>
      <c r="H204" s="146">
        <v>1</v>
      </c>
      <c r="I204" s="147"/>
      <c r="J204" s="148">
        <f t="shared" si="60"/>
        <v>0</v>
      </c>
      <c r="K204" s="149"/>
      <c r="L204" s="30"/>
      <c r="M204" s="150" t="s">
        <v>1</v>
      </c>
      <c r="N204" s="151" t="s">
        <v>44</v>
      </c>
      <c r="O204" s="55"/>
      <c r="P204" s="152">
        <f t="shared" si="61"/>
        <v>0</v>
      </c>
      <c r="Q204" s="152">
        <v>0</v>
      </c>
      <c r="R204" s="152">
        <f t="shared" si="62"/>
        <v>0</v>
      </c>
      <c r="S204" s="152">
        <v>0</v>
      </c>
      <c r="T204" s="153">
        <f t="shared" si="63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54" t="s">
        <v>153</v>
      </c>
      <c r="AT204" s="154" t="s">
        <v>149</v>
      </c>
      <c r="AU204" s="154" t="s">
        <v>154</v>
      </c>
      <c r="AY204" s="14" t="s">
        <v>147</v>
      </c>
      <c r="BE204" s="155">
        <f t="shared" si="64"/>
        <v>0</v>
      </c>
      <c r="BF204" s="155">
        <f t="shared" si="65"/>
        <v>0</v>
      </c>
      <c r="BG204" s="155">
        <f t="shared" si="66"/>
        <v>0</v>
      </c>
      <c r="BH204" s="155">
        <f t="shared" si="67"/>
        <v>0</v>
      </c>
      <c r="BI204" s="155">
        <f t="shared" si="68"/>
        <v>0</v>
      </c>
      <c r="BJ204" s="14" t="s">
        <v>154</v>
      </c>
      <c r="BK204" s="155">
        <f t="shared" si="69"/>
        <v>0</v>
      </c>
      <c r="BL204" s="14" t="s">
        <v>153</v>
      </c>
      <c r="BM204" s="154" t="s">
        <v>621</v>
      </c>
    </row>
    <row r="205" spans="1:65" s="2" customFormat="1" ht="14.5" customHeight="1">
      <c r="A205" s="29"/>
      <c r="B205" s="141"/>
      <c r="C205" s="142" t="s">
        <v>622</v>
      </c>
      <c r="D205" s="142" t="s">
        <v>149</v>
      </c>
      <c r="E205" s="143" t="s">
        <v>623</v>
      </c>
      <c r="F205" s="144" t="s">
        <v>624</v>
      </c>
      <c r="G205" s="145" t="s">
        <v>171</v>
      </c>
      <c r="H205" s="146">
        <v>1</v>
      </c>
      <c r="I205" s="147"/>
      <c r="J205" s="148">
        <f t="shared" si="60"/>
        <v>0</v>
      </c>
      <c r="K205" s="149"/>
      <c r="L205" s="30"/>
      <c r="M205" s="150" t="s">
        <v>1</v>
      </c>
      <c r="N205" s="151" t="s">
        <v>44</v>
      </c>
      <c r="O205" s="55"/>
      <c r="P205" s="152">
        <f t="shared" si="61"/>
        <v>0</v>
      </c>
      <c r="Q205" s="152">
        <v>0</v>
      </c>
      <c r="R205" s="152">
        <f t="shared" si="62"/>
        <v>0</v>
      </c>
      <c r="S205" s="152">
        <v>0</v>
      </c>
      <c r="T205" s="153">
        <f t="shared" si="63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54" t="s">
        <v>153</v>
      </c>
      <c r="AT205" s="154" t="s">
        <v>149</v>
      </c>
      <c r="AU205" s="154" t="s">
        <v>154</v>
      </c>
      <c r="AY205" s="14" t="s">
        <v>147</v>
      </c>
      <c r="BE205" s="155">
        <f t="shared" si="64"/>
        <v>0</v>
      </c>
      <c r="BF205" s="155">
        <f t="shared" si="65"/>
        <v>0</v>
      </c>
      <c r="BG205" s="155">
        <f t="shared" si="66"/>
        <v>0</v>
      </c>
      <c r="BH205" s="155">
        <f t="shared" si="67"/>
        <v>0</v>
      </c>
      <c r="BI205" s="155">
        <f t="shared" si="68"/>
        <v>0</v>
      </c>
      <c r="BJ205" s="14" t="s">
        <v>154</v>
      </c>
      <c r="BK205" s="155">
        <f t="shared" si="69"/>
        <v>0</v>
      </c>
      <c r="BL205" s="14" t="s">
        <v>153</v>
      </c>
      <c r="BM205" s="154" t="s">
        <v>625</v>
      </c>
    </row>
    <row r="206" spans="1:65" s="2" customFormat="1" ht="14.5" customHeight="1">
      <c r="A206" s="29"/>
      <c r="B206" s="141"/>
      <c r="C206" s="142" t="s">
        <v>626</v>
      </c>
      <c r="D206" s="142" t="s">
        <v>149</v>
      </c>
      <c r="E206" s="143" t="s">
        <v>627</v>
      </c>
      <c r="F206" s="144" t="s">
        <v>628</v>
      </c>
      <c r="G206" s="145" t="s">
        <v>171</v>
      </c>
      <c r="H206" s="146">
        <v>1</v>
      </c>
      <c r="I206" s="147"/>
      <c r="J206" s="148">
        <f t="shared" si="60"/>
        <v>0</v>
      </c>
      <c r="K206" s="149"/>
      <c r="L206" s="30"/>
      <c r="M206" s="150" t="s">
        <v>1</v>
      </c>
      <c r="N206" s="151" t="s">
        <v>44</v>
      </c>
      <c r="O206" s="55"/>
      <c r="P206" s="152">
        <f t="shared" si="61"/>
        <v>0</v>
      </c>
      <c r="Q206" s="152">
        <v>0</v>
      </c>
      <c r="R206" s="152">
        <f t="shared" si="62"/>
        <v>0</v>
      </c>
      <c r="S206" s="152">
        <v>0</v>
      </c>
      <c r="T206" s="153">
        <f t="shared" si="63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54" t="s">
        <v>153</v>
      </c>
      <c r="AT206" s="154" t="s">
        <v>149</v>
      </c>
      <c r="AU206" s="154" t="s">
        <v>154</v>
      </c>
      <c r="AY206" s="14" t="s">
        <v>147</v>
      </c>
      <c r="BE206" s="155">
        <f t="shared" si="64"/>
        <v>0</v>
      </c>
      <c r="BF206" s="155">
        <f t="shared" si="65"/>
        <v>0</v>
      </c>
      <c r="BG206" s="155">
        <f t="shared" si="66"/>
        <v>0</v>
      </c>
      <c r="BH206" s="155">
        <f t="shared" si="67"/>
        <v>0</v>
      </c>
      <c r="BI206" s="155">
        <f t="shared" si="68"/>
        <v>0</v>
      </c>
      <c r="BJ206" s="14" t="s">
        <v>154</v>
      </c>
      <c r="BK206" s="155">
        <f t="shared" si="69"/>
        <v>0</v>
      </c>
      <c r="BL206" s="14" t="s">
        <v>153</v>
      </c>
      <c r="BM206" s="154" t="s">
        <v>629</v>
      </c>
    </row>
    <row r="207" spans="1:65" s="2" customFormat="1" ht="14.5" customHeight="1">
      <c r="A207" s="29"/>
      <c r="B207" s="141"/>
      <c r="C207" s="142" t="s">
        <v>630</v>
      </c>
      <c r="D207" s="142" t="s">
        <v>149</v>
      </c>
      <c r="E207" s="143" t="s">
        <v>631</v>
      </c>
      <c r="F207" s="144" t="s">
        <v>632</v>
      </c>
      <c r="G207" s="145" t="s">
        <v>447</v>
      </c>
      <c r="H207" s="146">
        <v>1</v>
      </c>
      <c r="I207" s="147"/>
      <c r="J207" s="148">
        <f t="shared" si="60"/>
        <v>0</v>
      </c>
      <c r="K207" s="149"/>
      <c r="L207" s="30"/>
      <c r="M207" s="150" t="s">
        <v>1</v>
      </c>
      <c r="N207" s="151" t="s">
        <v>44</v>
      </c>
      <c r="O207" s="55"/>
      <c r="P207" s="152">
        <f t="shared" si="61"/>
        <v>0</v>
      </c>
      <c r="Q207" s="152">
        <v>0</v>
      </c>
      <c r="R207" s="152">
        <f t="shared" si="62"/>
        <v>0</v>
      </c>
      <c r="S207" s="152">
        <v>0</v>
      </c>
      <c r="T207" s="153">
        <f t="shared" si="63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54" t="s">
        <v>153</v>
      </c>
      <c r="AT207" s="154" t="s">
        <v>149</v>
      </c>
      <c r="AU207" s="154" t="s">
        <v>154</v>
      </c>
      <c r="AY207" s="14" t="s">
        <v>147</v>
      </c>
      <c r="BE207" s="155">
        <f t="shared" si="64"/>
        <v>0</v>
      </c>
      <c r="BF207" s="155">
        <f t="shared" si="65"/>
        <v>0</v>
      </c>
      <c r="BG207" s="155">
        <f t="shared" si="66"/>
        <v>0</v>
      </c>
      <c r="BH207" s="155">
        <f t="shared" si="67"/>
        <v>0</v>
      </c>
      <c r="BI207" s="155">
        <f t="shared" si="68"/>
        <v>0</v>
      </c>
      <c r="BJ207" s="14" t="s">
        <v>154</v>
      </c>
      <c r="BK207" s="155">
        <f t="shared" si="69"/>
        <v>0</v>
      </c>
      <c r="BL207" s="14" t="s">
        <v>153</v>
      </c>
      <c r="BM207" s="154" t="s">
        <v>633</v>
      </c>
    </row>
    <row r="208" spans="1:65" s="2" customFormat="1" ht="14.5" customHeight="1">
      <c r="A208" s="29"/>
      <c r="B208" s="141"/>
      <c r="C208" s="142" t="s">
        <v>634</v>
      </c>
      <c r="D208" s="142" t="s">
        <v>149</v>
      </c>
      <c r="E208" s="143" t="s">
        <v>635</v>
      </c>
      <c r="F208" s="144" t="s">
        <v>636</v>
      </c>
      <c r="G208" s="145" t="s">
        <v>171</v>
      </c>
      <c r="H208" s="146">
        <v>15</v>
      </c>
      <c r="I208" s="147"/>
      <c r="J208" s="148">
        <f t="shared" si="60"/>
        <v>0</v>
      </c>
      <c r="K208" s="149"/>
      <c r="L208" s="30"/>
      <c r="M208" s="150" t="s">
        <v>1</v>
      </c>
      <c r="N208" s="151" t="s">
        <v>44</v>
      </c>
      <c r="O208" s="55"/>
      <c r="P208" s="152">
        <f t="shared" si="61"/>
        <v>0</v>
      </c>
      <c r="Q208" s="152">
        <v>0</v>
      </c>
      <c r="R208" s="152">
        <f t="shared" si="62"/>
        <v>0</v>
      </c>
      <c r="S208" s="152">
        <v>0</v>
      </c>
      <c r="T208" s="153">
        <f t="shared" si="63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54" t="s">
        <v>153</v>
      </c>
      <c r="AT208" s="154" t="s">
        <v>149</v>
      </c>
      <c r="AU208" s="154" t="s">
        <v>154</v>
      </c>
      <c r="AY208" s="14" t="s">
        <v>147</v>
      </c>
      <c r="BE208" s="155">
        <f t="shared" si="64"/>
        <v>0</v>
      </c>
      <c r="BF208" s="155">
        <f t="shared" si="65"/>
        <v>0</v>
      </c>
      <c r="BG208" s="155">
        <f t="shared" si="66"/>
        <v>0</v>
      </c>
      <c r="BH208" s="155">
        <f t="shared" si="67"/>
        <v>0</v>
      </c>
      <c r="BI208" s="155">
        <f t="shared" si="68"/>
        <v>0</v>
      </c>
      <c r="BJ208" s="14" t="s">
        <v>154</v>
      </c>
      <c r="BK208" s="155">
        <f t="shared" si="69"/>
        <v>0</v>
      </c>
      <c r="BL208" s="14" t="s">
        <v>153</v>
      </c>
      <c r="BM208" s="154" t="s">
        <v>637</v>
      </c>
    </row>
    <row r="209" spans="1:65" s="2" customFormat="1" ht="14.5" customHeight="1">
      <c r="A209" s="29"/>
      <c r="B209" s="141"/>
      <c r="C209" s="142" t="s">
        <v>638</v>
      </c>
      <c r="D209" s="142" t="s">
        <v>149</v>
      </c>
      <c r="E209" s="143" t="s">
        <v>639</v>
      </c>
      <c r="F209" s="144" t="s">
        <v>640</v>
      </c>
      <c r="G209" s="145" t="s">
        <v>171</v>
      </c>
      <c r="H209" s="146">
        <v>4</v>
      </c>
      <c r="I209" s="147"/>
      <c r="J209" s="148">
        <f t="shared" si="60"/>
        <v>0</v>
      </c>
      <c r="K209" s="149"/>
      <c r="L209" s="30"/>
      <c r="M209" s="150" t="s">
        <v>1</v>
      </c>
      <c r="N209" s="151" t="s">
        <v>44</v>
      </c>
      <c r="O209" s="55"/>
      <c r="P209" s="152">
        <f t="shared" si="61"/>
        <v>0</v>
      </c>
      <c r="Q209" s="152">
        <v>0</v>
      </c>
      <c r="R209" s="152">
        <f t="shared" si="62"/>
        <v>0</v>
      </c>
      <c r="S209" s="152">
        <v>0</v>
      </c>
      <c r="T209" s="153">
        <f t="shared" si="63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54" t="s">
        <v>153</v>
      </c>
      <c r="AT209" s="154" t="s">
        <v>149</v>
      </c>
      <c r="AU209" s="154" t="s">
        <v>154</v>
      </c>
      <c r="AY209" s="14" t="s">
        <v>147</v>
      </c>
      <c r="BE209" s="155">
        <f t="shared" si="64"/>
        <v>0</v>
      </c>
      <c r="BF209" s="155">
        <f t="shared" si="65"/>
        <v>0</v>
      </c>
      <c r="BG209" s="155">
        <f t="shared" si="66"/>
        <v>0</v>
      </c>
      <c r="BH209" s="155">
        <f t="shared" si="67"/>
        <v>0</v>
      </c>
      <c r="BI209" s="155">
        <f t="shared" si="68"/>
        <v>0</v>
      </c>
      <c r="BJ209" s="14" t="s">
        <v>154</v>
      </c>
      <c r="BK209" s="155">
        <f t="shared" si="69"/>
        <v>0</v>
      </c>
      <c r="BL209" s="14" t="s">
        <v>153</v>
      </c>
      <c r="BM209" s="154" t="s">
        <v>641</v>
      </c>
    </row>
    <row r="210" spans="1:65" s="2" customFormat="1" ht="14.5" customHeight="1">
      <c r="A210" s="29"/>
      <c r="B210" s="141"/>
      <c r="C210" s="142" t="s">
        <v>642</v>
      </c>
      <c r="D210" s="142" t="s">
        <v>149</v>
      </c>
      <c r="E210" s="143" t="s">
        <v>643</v>
      </c>
      <c r="F210" s="144" t="s">
        <v>644</v>
      </c>
      <c r="G210" s="145" t="s">
        <v>196</v>
      </c>
      <c r="H210" s="146">
        <v>30</v>
      </c>
      <c r="I210" s="147"/>
      <c r="J210" s="148">
        <f t="shared" si="60"/>
        <v>0</v>
      </c>
      <c r="K210" s="149"/>
      <c r="L210" s="30"/>
      <c r="M210" s="150" t="s">
        <v>1</v>
      </c>
      <c r="N210" s="151" t="s">
        <v>44</v>
      </c>
      <c r="O210" s="55"/>
      <c r="P210" s="152">
        <f t="shared" si="61"/>
        <v>0</v>
      </c>
      <c r="Q210" s="152">
        <v>0</v>
      </c>
      <c r="R210" s="152">
        <f t="shared" si="62"/>
        <v>0</v>
      </c>
      <c r="S210" s="152">
        <v>0</v>
      </c>
      <c r="T210" s="153">
        <f t="shared" si="63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54" t="s">
        <v>153</v>
      </c>
      <c r="AT210" s="154" t="s">
        <v>149</v>
      </c>
      <c r="AU210" s="154" t="s">
        <v>154</v>
      </c>
      <c r="AY210" s="14" t="s">
        <v>147</v>
      </c>
      <c r="BE210" s="155">
        <f t="shared" si="64"/>
        <v>0</v>
      </c>
      <c r="BF210" s="155">
        <f t="shared" si="65"/>
        <v>0</v>
      </c>
      <c r="BG210" s="155">
        <f t="shared" si="66"/>
        <v>0</v>
      </c>
      <c r="BH210" s="155">
        <f t="shared" si="67"/>
        <v>0</v>
      </c>
      <c r="BI210" s="155">
        <f t="shared" si="68"/>
        <v>0</v>
      </c>
      <c r="BJ210" s="14" t="s">
        <v>154</v>
      </c>
      <c r="BK210" s="155">
        <f t="shared" si="69"/>
        <v>0</v>
      </c>
      <c r="BL210" s="14" t="s">
        <v>153</v>
      </c>
      <c r="BM210" s="154" t="s">
        <v>645</v>
      </c>
    </row>
    <row r="211" spans="1:65" s="2" customFormat="1" ht="14.5" customHeight="1">
      <c r="A211" s="29"/>
      <c r="B211" s="141"/>
      <c r="C211" s="142" t="s">
        <v>646</v>
      </c>
      <c r="D211" s="142" t="s">
        <v>149</v>
      </c>
      <c r="E211" s="143" t="s">
        <v>647</v>
      </c>
      <c r="F211" s="144" t="s">
        <v>648</v>
      </c>
      <c r="G211" s="145" t="s">
        <v>196</v>
      </c>
      <c r="H211" s="146">
        <v>185</v>
      </c>
      <c r="I211" s="147"/>
      <c r="J211" s="148">
        <f t="shared" si="60"/>
        <v>0</v>
      </c>
      <c r="K211" s="149"/>
      <c r="L211" s="30"/>
      <c r="M211" s="167" t="s">
        <v>1</v>
      </c>
      <c r="N211" s="168" t="s">
        <v>44</v>
      </c>
      <c r="O211" s="169"/>
      <c r="P211" s="170">
        <f t="shared" si="61"/>
        <v>0</v>
      </c>
      <c r="Q211" s="170">
        <v>0</v>
      </c>
      <c r="R211" s="170">
        <f t="shared" si="62"/>
        <v>0</v>
      </c>
      <c r="S211" s="170">
        <v>0</v>
      </c>
      <c r="T211" s="171">
        <f t="shared" si="63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54" t="s">
        <v>153</v>
      </c>
      <c r="AT211" s="154" t="s">
        <v>149</v>
      </c>
      <c r="AU211" s="154" t="s">
        <v>154</v>
      </c>
      <c r="AY211" s="14" t="s">
        <v>147</v>
      </c>
      <c r="BE211" s="155">
        <f t="shared" si="64"/>
        <v>0</v>
      </c>
      <c r="BF211" s="155">
        <f t="shared" si="65"/>
        <v>0</v>
      </c>
      <c r="BG211" s="155">
        <f t="shared" si="66"/>
        <v>0</v>
      </c>
      <c r="BH211" s="155">
        <f t="shared" si="67"/>
        <v>0</v>
      </c>
      <c r="BI211" s="155">
        <f t="shared" si="68"/>
        <v>0</v>
      </c>
      <c r="BJ211" s="14" t="s">
        <v>154</v>
      </c>
      <c r="BK211" s="155">
        <f t="shared" si="69"/>
        <v>0</v>
      </c>
      <c r="BL211" s="14" t="s">
        <v>153</v>
      </c>
      <c r="BM211" s="154" t="s">
        <v>649</v>
      </c>
    </row>
    <row r="212" spans="1:65" s="2" customFormat="1" ht="7" customHeight="1">
      <c r="A212" s="29"/>
      <c r="B212" s="44"/>
      <c r="C212" s="45"/>
      <c r="D212" s="45"/>
      <c r="E212" s="45"/>
      <c r="F212" s="45"/>
      <c r="G212" s="45"/>
      <c r="H212" s="45"/>
      <c r="I212" s="45"/>
      <c r="J212" s="45"/>
      <c r="K212" s="45"/>
      <c r="L212" s="30"/>
      <c r="M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</row>
  </sheetData>
  <autoFilter ref="C123:K211" xr:uid="{00000000-0009-0000-0000-000004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57"/>
  <sheetViews>
    <sheetView showGridLines="0" workbookViewId="0"/>
  </sheetViews>
  <sheetFormatPr baseColWidth="10" defaultRowHeight="16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1.5" style="1" customWidth="1"/>
    <col min="9" max="10" width="20.25" style="1" customWidth="1"/>
    <col min="11" max="11" width="20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46" s="1" customFormat="1" ht="37" customHeight="1">
      <c r="L2" s="200" t="s">
        <v>5</v>
      </c>
      <c r="M2" s="185"/>
      <c r="N2" s="185"/>
      <c r="O2" s="185"/>
      <c r="P2" s="185"/>
      <c r="Q2" s="185"/>
      <c r="R2" s="185"/>
      <c r="S2" s="185"/>
      <c r="T2" s="185"/>
      <c r="U2" s="185"/>
      <c r="V2" s="185"/>
      <c r="AT2" s="14" t="s">
        <v>99</v>
      </c>
    </row>
    <row r="3" spans="1:46" s="1" customFormat="1" ht="7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78</v>
      </c>
    </row>
    <row r="4" spans="1:46" s="1" customFormat="1" ht="25" customHeight="1">
      <c r="B4" s="17"/>
      <c r="D4" s="18" t="s">
        <v>115</v>
      </c>
      <c r="L4" s="17"/>
      <c r="M4" s="90" t="s">
        <v>9</v>
      </c>
      <c r="AT4" s="14" t="s">
        <v>3</v>
      </c>
    </row>
    <row r="5" spans="1:46" s="1" customFormat="1" ht="7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13" t="str">
        <f>'Rekapitulácia stavby'!K6</f>
        <v>Revitalizácia centra s ohľadom na zmenu klímy</v>
      </c>
      <c r="F7" s="214"/>
      <c r="G7" s="214"/>
      <c r="H7" s="214"/>
      <c r="L7" s="17"/>
    </row>
    <row r="8" spans="1:46" s="2" customFormat="1" ht="12" customHeight="1">
      <c r="A8" s="29"/>
      <c r="B8" s="30"/>
      <c r="C8" s="29"/>
      <c r="D8" s="24" t="s">
        <v>116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78" t="s">
        <v>650</v>
      </c>
      <c r="F9" s="215"/>
      <c r="G9" s="215"/>
      <c r="H9" s="2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2" t="str">
        <f>'Rekapitulácia stavby'!AN8</f>
        <v>14. 4. 2025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75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23</v>
      </c>
      <c r="E14" s="29"/>
      <c r="F14" s="29"/>
      <c r="G14" s="29"/>
      <c r="H14" s="29"/>
      <c r="I14" s="24" t="s">
        <v>24</v>
      </c>
      <c r="J14" s="22" t="s">
        <v>25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26</v>
      </c>
      <c r="F15" s="29"/>
      <c r="G15" s="29"/>
      <c r="H15" s="29"/>
      <c r="I15" s="24" t="s">
        <v>27</v>
      </c>
      <c r="J15" s="22" t="s">
        <v>28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7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29</v>
      </c>
      <c r="E17" s="29"/>
      <c r="F17" s="29"/>
      <c r="G17" s="29"/>
      <c r="H17" s="29"/>
      <c r="I17" s="24" t="s">
        <v>24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16" t="str">
        <f>'Rekapitulácia stavby'!E14</f>
        <v>Vyplň údaj</v>
      </c>
      <c r="F18" s="184"/>
      <c r="G18" s="184"/>
      <c r="H18" s="184"/>
      <c r="I18" s="24" t="s">
        <v>27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7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31</v>
      </c>
      <c r="E20" s="29"/>
      <c r="F20" s="29"/>
      <c r="G20" s="29"/>
      <c r="H20" s="29"/>
      <c r="I20" s="24" t="s">
        <v>24</v>
      </c>
      <c r="J20" s="22" t="s">
        <v>1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32</v>
      </c>
      <c r="F21" s="29"/>
      <c r="G21" s="29"/>
      <c r="H21" s="29"/>
      <c r="I21" s="24" t="s">
        <v>27</v>
      </c>
      <c r="J21" s="22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7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34</v>
      </c>
      <c r="E23" s="29"/>
      <c r="F23" s="29"/>
      <c r="G23" s="29"/>
      <c r="H23" s="29"/>
      <c r="I23" s="24" t="s">
        <v>24</v>
      </c>
      <c r="J23" s="22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27</v>
      </c>
      <c r="J24" s="22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7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36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83.25" customHeight="1">
      <c r="A27" s="91"/>
      <c r="B27" s="92"/>
      <c r="C27" s="91"/>
      <c r="D27" s="91"/>
      <c r="E27" s="189" t="s">
        <v>37</v>
      </c>
      <c r="F27" s="189"/>
      <c r="G27" s="189"/>
      <c r="H27" s="189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7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7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5" customHeight="1">
      <c r="A30" s="29"/>
      <c r="B30" s="30"/>
      <c r="C30" s="29"/>
      <c r="D30" s="94" t="s">
        <v>38</v>
      </c>
      <c r="E30" s="29"/>
      <c r="F30" s="29"/>
      <c r="G30" s="29"/>
      <c r="H30" s="29"/>
      <c r="I30" s="29"/>
      <c r="J30" s="68">
        <f>ROUND(J117,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7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5" customHeight="1">
      <c r="A32" s="29"/>
      <c r="B32" s="30"/>
      <c r="C32" s="29"/>
      <c r="D32" s="29"/>
      <c r="E32" s="29"/>
      <c r="F32" s="33" t="s">
        <v>40</v>
      </c>
      <c r="G32" s="29"/>
      <c r="H32" s="29"/>
      <c r="I32" s="33" t="s">
        <v>39</v>
      </c>
      <c r="J32" s="33" t="s">
        <v>41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5" customHeight="1">
      <c r="A33" s="29"/>
      <c r="B33" s="30"/>
      <c r="C33" s="29"/>
      <c r="D33" s="95" t="s">
        <v>42</v>
      </c>
      <c r="E33" s="24" t="s">
        <v>43</v>
      </c>
      <c r="F33" s="96">
        <f>ROUND((SUM(BE117:BE156)),  2)</f>
        <v>0</v>
      </c>
      <c r="G33" s="29"/>
      <c r="H33" s="29"/>
      <c r="I33" s="97">
        <v>0.23</v>
      </c>
      <c r="J33" s="96">
        <f>ROUND(((SUM(BE117:BE156))*I33),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5" customHeight="1">
      <c r="A34" s="29"/>
      <c r="B34" s="30"/>
      <c r="C34" s="29"/>
      <c r="D34" s="29"/>
      <c r="E34" s="24" t="s">
        <v>44</v>
      </c>
      <c r="F34" s="96">
        <f>ROUND((SUM(BF117:BF156)),  2)</f>
        <v>0</v>
      </c>
      <c r="G34" s="29"/>
      <c r="H34" s="29"/>
      <c r="I34" s="97">
        <v>0.23</v>
      </c>
      <c r="J34" s="96">
        <f>ROUND(((SUM(BF117:BF156))*I34),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5" hidden="1" customHeight="1">
      <c r="A35" s="29"/>
      <c r="B35" s="30"/>
      <c r="C35" s="29"/>
      <c r="D35" s="29"/>
      <c r="E35" s="24" t="s">
        <v>45</v>
      </c>
      <c r="F35" s="96">
        <f>ROUND((SUM(BG117:BG156)),  2)</f>
        <v>0</v>
      </c>
      <c r="G35" s="29"/>
      <c r="H35" s="29"/>
      <c r="I35" s="97">
        <v>0.23</v>
      </c>
      <c r="J35" s="96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5" hidden="1" customHeight="1">
      <c r="A36" s="29"/>
      <c r="B36" s="30"/>
      <c r="C36" s="29"/>
      <c r="D36" s="29"/>
      <c r="E36" s="24" t="s">
        <v>46</v>
      </c>
      <c r="F36" s="96">
        <f>ROUND((SUM(BH117:BH156)),  2)</f>
        <v>0</v>
      </c>
      <c r="G36" s="29"/>
      <c r="H36" s="29"/>
      <c r="I36" s="97">
        <v>0.23</v>
      </c>
      <c r="J36" s="96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5" hidden="1" customHeight="1">
      <c r="A37" s="29"/>
      <c r="B37" s="30"/>
      <c r="C37" s="29"/>
      <c r="D37" s="29"/>
      <c r="E37" s="24" t="s">
        <v>47</v>
      </c>
      <c r="F37" s="96">
        <f>ROUND((SUM(BI117:BI156)),  2)</f>
        <v>0</v>
      </c>
      <c r="G37" s="29"/>
      <c r="H37" s="29"/>
      <c r="I37" s="97">
        <v>0</v>
      </c>
      <c r="J37" s="96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7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5" customHeight="1">
      <c r="A39" s="29"/>
      <c r="B39" s="30"/>
      <c r="C39" s="98"/>
      <c r="D39" s="99" t="s">
        <v>48</v>
      </c>
      <c r="E39" s="57"/>
      <c r="F39" s="57"/>
      <c r="G39" s="100" t="s">
        <v>49</v>
      </c>
      <c r="H39" s="101" t="s">
        <v>50</v>
      </c>
      <c r="I39" s="57"/>
      <c r="J39" s="102">
        <f>SUM(J30:J37)</f>
        <v>0</v>
      </c>
      <c r="K39" s="103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5" customHeight="1">
      <c r="B41" s="17"/>
      <c r="L41" s="17"/>
    </row>
    <row r="42" spans="1:31" s="1" customFormat="1" ht="14.5" customHeight="1">
      <c r="B42" s="17"/>
      <c r="L42" s="17"/>
    </row>
    <row r="43" spans="1:31" s="1" customFormat="1" ht="14.5" customHeight="1">
      <c r="B43" s="17"/>
      <c r="L43" s="17"/>
    </row>
    <row r="44" spans="1:31" s="1" customFormat="1" ht="14.5" customHeight="1">
      <c r="B44" s="17"/>
      <c r="L44" s="17"/>
    </row>
    <row r="45" spans="1:31" s="1" customFormat="1" ht="14.5" customHeight="1">
      <c r="B45" s="17"/>
      <c r="L45" s="17"/>
    </row>
    <row r="46" spans="1:31" s="1" customFormat="1" ht="14.5" customHeight="1">
      <c r="B46" s="17"/>
      <c r="L46" s="17"/>
    </row>
    <row r="47" spans="1:31" s="1" customFormat="1" ht="14.5" customHeight="1">
      <c r="B47" s="17"/>
      <c r="L47" s="17"/>
    </row>
    <row r="48" spans="1:31" s="1" customFormat="1" ht="14.5" customHeight="1">
      <c r="B48" s="17"/>
      <c r="L48" s="17"/>
    </row>
    <row r="49" spans="1:31" s="1" customFormat="1" ht="14.5" customHeight="1">
      <c r="B49" s="17"/>
      <c r="L49" s="17"/>
    </row>
    <row r="50" spans="1:31" s="2" customFormat="1" ht="14.5" customHeight="1">
      <c r="B50" s="39"/>
      <c r="D50" s="40" t="s">
        <v>51</v>
      </c>
      <c r="E50" s="41"/>
      <c r="F50" s="41"/>
      <c r="G50" s="40" t="s">
        <v>52</v>
      </c>
      <c r="H50" s="41"/>
      <c r="I50" s="41"/>
      <c r="J50" s="41"/>
      <c r="K50" s="41"/>
      <c r="L50" s="39"/>
    </row>
    <row r="51" spans="1:31" ht="11">
      <c r="B51" s="17"/>
      <c r="L51" s="17"/>
    </row>
    <row r="52" spans="1:31" ht="11">
      <c r="B52" s="17"/>
      <c r="L52" s="17"/>
    </row>
    <row r="53" spans="1:31" ht="11">
      <c r="B53" s="17"/>
      <c r="L53" s="17"/>
    </row>
    <row r="54" spans="1:31" ht="11">
      <c r="B54" s="17"/>
      <c r="L54" s="17"/>
    </row>
    <row r="55" spans="1:31" ht="11">
      <c r="B55" s="17"/>
      <c r="L55" s="17"/>
    </row>
    <row r="56" spans="1:31" ht="11">
      <c r="B56" s="17"/>
      <c r="L56" s="17"/>
    </row>
    <row r="57" spans="1:31" ht="11">
      <c r="B57" s="17"/>
      <c r="L57" s="17"/>
    </row>
    <row r="58" spans="1:31" ht="11">
      <c r="B58" s="17"/>
      <c r="L58" s="17"/>
    </row>
    <row r="59" spans="1:31" ht="11">
      <c r="B59" s="17"/>
      <c r="L59" s="17"/>
    </row>
    <row r="60" spans="1:31" ht="11">
      <c r="B60" s="17"/>
      <c r="L60" s="17"/>
    </row>
    <row r="61" spans="1:31" s="2" customFormat="1" ht="13">
      <c r="A61" s="29"/>
      <c r="B61" s="30"/>
      <c r="C61" s="29"/>
      <c r="D61" s="42" t="s">
        <v>53</v>
      </c>
      <c r="E61" s="32"/>
      <c r="F61" s="104" t="s">
        <v>54</v>
      </c>
      <c r="G61" s="42" t="s">
        <v>53</v>
      </c>
      <c r="H61" s="32"/>
      <c r="I61" s="32"/>
      <c r="J61" s="105" t="s">
        <v>54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">
      <c r="B62" s="17"/>
      <c r="L62" s="17"/>
    </row>
    <row r="63" spans="1:31" ht="11">
      <c r="B63" s="17"/>
      <c r="L63" s="17"/>
    </row>
    <row r="64" spans="1:31" ht="11">
      <c r="B64" s="17"/>
      <c r="L64" s="17"/>
    </row>
    <row r="65" spans="1:31" s="2" customFormat="1" ht="13">
      <c r="A65" s="29"/>
      <c r="B65" s="30"/>
      <c r="C65" s="29"/>
      <c r="D65" s="40" t="s">
        <v>55</v>
      </c>
      <c r="E65" s="43"/>
      <c r="F65" s="43"/>
      <c r="G65" s="40" t="s">
        <v>56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">
      <c r="B66" s="17"/>
      <c r="L66" s="17"/>
    </row>
    <row r="67" spans="1:31" ht="11">
      <c r="B67" s="17"/>
      <c r="L67" s="17"/>
    </row>
    <row r="68" spans="1:31" ht="11">
      <c r="B68" s="17"/>
      <c r="L68" s="17"/>
    </row>
    <row r="69" spans="1:31" ht="11">
      <c r="B69" s="17"/>
      <c r="L69" s="17"/>
    </row>
    <row r="70" spans="1:31" ht="11">
      <c r="B70" s="17"/>
      <c r="L70" s="17"/>
    </row>
    <row r="71" spans="1:31" ht="11">
      <c r="B71" s="17"/>
      <c r="L71" s="17"/>
    </row>
    <row r="72" spans="1:31" ht="11">
      <c r="B72" s="17"/>
      <c r="L72" s="17"/>
    </row>
    <row r="73" spans="1:31" ht="11">
      <c r="B73" s="17"/>
      <c r="L73" s="17"/>
    </row>
    <row r="74" spans="1:31" ht="11">
      <c r="B74" s="17"/>
      <c r="L74" s="17"/>
    </row>
    <row r="75" spans="1:31" ht="11">
      <c r="B75" s="17"/>
      <c r="L75" s="17"/>
    </row>
    <row r="76" spans="1:31" s="2" customFormat="1" ht="13">
      <c r="A76" s="29"/>
      <c r="B76" s="30"/>
      <c r="C76" s="29"/>
      <c r="D76" s="42" t="s">
        <v>53</v>
      </c>
      <c r="E76" s="32"/>
      <c r="F76" s="104" t="s">
        <v>54</v>
      </c>
      <c r="G76" s="42" t="s">
        <v>53</v>
      </c>
      <c r="H76" s="32"/>
      <c r="I76" s="32"/>
      <c r="J76" s="105" t="s">
        <v>54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7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5" customHeight="1">
      <c r="A82" s="29"/>
      <c r="B82" s="30"/>
      <c r="C82" s="18" t="s">
        <v>118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7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13" t="str">
        <f>E7</f>
        <v>Revitalizácia centra s ohľadom na zmenu klímy</v>
      </c>
      <c r="F85" s="214"/>
      <c r="G85" s="214"/>
      <c r="H85" s="214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116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78" t="str">
        <f>E9</f>
        <v>SO10 - Verejné osvetlenie</v>
      </c>
      <c r="F87" s="215"/>
      <c r="G87" s="215"/>
      <c r="H87" s="2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7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>k.ú.Kostolná pri Dunaji,p.č.56/1,2,57/1,2,66/1,2</v>
      </c>
      <c r="G89" s="29"/>
      <c r="H89" s="29"/>
      <c r="I89" s="24" t="s">
        <v>21</v>
      </c>
      <c r="J89" s="52" t="str">
        <f>IF(J12="","",J12)</f>
        <v>14. 4. 2025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7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40" customHeight="1">
      <c r="A91" s="29"/>
      <c r="B91" s="30"/>
      <c r="C91" s="24" t="s">
        <v>23</v>
      </c>
      <c r="D91" s="29"/>
      <c r="E91" s="29"/>
      <c r="F91" s="22" t="str">
        <f>E15</f>
        <v>Obec Kostolná pri Dunaji,59, 903 01</v>
      </c>
      <c r="G91" s="29"/>
      <c r="H91" s="29"/>
      <c r="I91" s="24" t="s">
        <v>31</v>
      </c>
      <c r="J91" s="27" t="str">
        <f>E21</f>
        <v>Ing.arch Zuzana Kierulfová, Ing. Matej Orolín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5" customHeight="1">
      <c r="A92" s="29"/>
      <c r="B92" s="30"/>
      <c r="C92" s="24" t="s">
        <v>29</v>
      </c>
      <c r="D92" s="29"/>
      <c r="E92" s="29"/>
      <c r="F92" s="22" t="str">
        <f>IF(E18="","",E18)</f>
        <v>Vyplň údaj</v>
      </c>
      <c r="G92" s="29"/>
      <c r="H92" s="29"/>
      <c r="I92" s="24" t="s">
        <v>34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2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6" t="s">
        <v>119</v>
      </c>
      <c r="D94" s="98"/>
      <c r="E94" s="98"/>
      <c r="F94" s="98"/>
      <c r="G94" s="98"/>
      <c r="H94" s="98"/>
      <c r="I94" s="98"/>
      <c r="J94" s="107" t="s">
        <v>120</v>
      </c>
      <c r="K94" s="98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2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75" customHeight="1">
      <c r="A96" s="29"/>
      <c r="B96" s="30"/>
      <c r="C96" s="108" t="s">
        <v>121</v>
      </c>
      <c r="D96" s="29"/>
      <c r="E96" s="29"/>
      <c r="F96" s="29"/>
      <c r="G96" s="29"/>
      <c r="H96" s="29"/>
      <c r="I96" s="29"/>
      <c r="J96" s="68">
        <f>J117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122</v>
      </c>
    </row>
    <row r="97" spans="1:31" s="9" customFormat="1" ht="25" customHeight="1">
      <c r="B97" s="109"/>
      <c r="D97" s="110" t="s">
        <v>651</v>
      </c>
      <c r="E97" s="111"/>
      <c r="F97" s="111"/>
      <c r="G97" s="111"/>
      <c r="H97" s="111"/>
      <c r="I97" s="111"/>
      <c r="J97" s="112">
        <f>J118</f>
        <v>0</v>
      </c>
      <c r="L97" s="109"/>
    </row>
    <row r="98" spans="1:31" s="2" customFormat="1" ht="21.75" customHeight="1">
      <c r="A98" s="29"/>
      <c r="B98" s="30"/>
      <c r="C98" s="29"/>
      <c r="D98" s="29"/>
      <c r="E98" s="29"/>
      <c r="F98" s="29"/>
      <c r="G98" s="29"/>
      <c r="H98" s="29"/>
      <c r="I98" s="29"/>
      <c r="J98" s="29"/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</row>
    <row r="99" spans="1:31" s="2" customFormat="1" ht="7" customHeight="1">
      <c r="A99" s="29"/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3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</row>
    <row r="103" spans="1:31" s="2" customFormat="1" ht="7" customHeight="1">
      <c r="A103" s="29"/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31" s="2" customFormat="1" ht="25" customHeight="1">
      <c r="A104" s="29"/>
      <c r="B104" s="30"/>
      <c r="C104" s="18" t="s">
        <v>133</v>
      </c>
      <c r="D104" s="29"/>
      <c r="E104" s="29"/>
      <c r="F104" s="29"/>
      <c r="G104" s="29"/>
      <c r="H104" s="29"/>
      <c r="I104" s="29"/>
      <c r="J104" s="29"/>
      <c r="K104" s="29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2" customFormat="1" ht="7" customHeight="1">
      <c r="A105" s="29"/>
      <c r="B105" s="30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12" customHeight="1">
      <c r="A106" s="29"/>
      <c r="B106" s="30"/>
      <c r="C106" s="24" t="s">
        <v>15</v>
      </c>
      <c r="D106" s="29"/>
      <c r="E106" s="29"/>
      <c r="F106" s="29"/>
      <c r="G106" s="29"/>
      <c r="H106" s="29"/>
      <c r="I106" s="29"/>
      <c r="J106" s="29"/>
      <c r="K106" s="29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16.5" customHeight="1">
      <c r="A107" s="29"/>
      <c r="B107" s="30"/>
      <c r="C107" s="29"/>
      <c r="D107" s="29"/>
      <c r="E107" s="213" t="str">
        <f>E7</f>
        <v>Revitalizácia centra s ohľadom na zmenu klímy</v>
      </c>
      <c r="F107" s="214"/>
      <c r="G107" s="214"/>
      <c r="H107" s="214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12" customHeight="1">
      <c r="A108" s="29"/>
      <c r="B108" s="30"/>
      <c r="C108" s="24" t="s">
        <v>116</v>
      </c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16.5" customHeight="1">
      <c r="A109" s="29"/>
      <c r="B109" s="30"/>
      <c r="C109" s="29"/>
      <c r="D109" s="29"/>
      <c r="E109" s="178" t="str">
        <f>E9</f>
        <v>SO10 - Verejné osvetlenie</v>
      </c>
      <c r="F109" s="215"/>
      <c r="G109" s="215"/>
      <c r="H109" s="215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7" customHeigh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2" customHeight="1">
      <c r="A111" s="29"/>
      <c r="B111" s="30"/>
      <c r="C111" s="24" t="s">
        <v>19</v>
      </c>
      <c r="D111" s="29"/>
      <c r="E111" s="29"/>
      <c r="F111" s="22" t="str">
        <f>F12</f>
        <v>k.ú.Kostolná pri Dunaji,p.č.56/1,2,57/1,2,66/1,2</v>
      </c>
      <c r="G111" s="29"/>
      <c r="H111" s="29"/>
      <c r="I111" s="24" t="s">
        <v>21</v>
      </c>
      <c r="J111" s="52" t="str">
        <f>IF(J12="","",J12)</f>
        <v>14. 4. 2025</v>
      </c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7" customHeight="1">
      <c r="A112" s="29"/>
      <c r="B112" s="30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40" customHeight="1">
      <c r="A113" s="29"/>
      <c r="B113" s="30"/>
      <c r="C113" s="24" t="s">
        <v>23</v>
      </c>
      <c r="D113" s="29"/>
      <c r="E113" s="29"/>
      <c r="F113" s="22" t="str">
        <f>E15</f>
        <v>Obec Kostolná pri Dunaji,59, 903 01</v>
      </c>
      <c r="G113" s="29"/>
      <c r="H113" s="29"/>
      <c r="I113" s="24" t="s">
        <v>31</v>
      </c>
      <c r="J113" s="27" t="str">
        <f>E21</f>
        <v>Ing.arch Zuzana Kierulfová, Ing. Matej Orolín</v>
      </c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5.25" customHeight="1">
      <c r="A114" s="29"/>
      <c r="B114" s="30"/>
      <c r="C114" s="24" t="s">
        <v>29</v>
      </c>
      <c r="D114" s="29"/>
      <c r="E114" s="29"/>
      <c r="F114" s="22" t="str">
        <f>IF(E18="","",E18)</f>
        <v>Vyplň údaj</v>
      </c>
      <c r="G114" s="29"/>
      <c r="H114" s="29"/>
      <c r="I114" s="24" t="s">
        <v>34</v>
      </c>
      <c r="J114" s="27" t="str">
        <f>E24</f>
        <v xml:space="preserve"> </v>
      </c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0.2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11" customFormat="1" ht="29.25" customHeight="1">
      <c r="A116" s="117"/>
      <c r="B116" s="118"/>
      <c r="C116" s="119" t="s">
        <v>134</v>
      </c>
      <c r="D116" s="120" t="s">
        <v>63</v>
      </c>
      <c r="E116" s="120" t="s">
        <v>59</v>
      </c>
      <c r="F116" s="120" t="s">
        <v>60</v>
      </c>
      <c r="G116" s="120" t="s">
        <v>135</v>
      </c>
      <c r="H116" s="120" t="s">
        <v>136</v>
      </c>
      <c r="I116" s="120" t="s">
        <v>137</v>
      </c>
      <c r="J116" s="121" t="s">
        <v>120</v>
      </c>
      <c r="K116" s="122" t="s">
        <v>138</v>
      </c>
      <c r="L116" s="123"/>
      <c r="M116" s="59" t="s">
        <v>1</v>
      </c>
      <c r="N116" s="60" t="s">
        <v>42</v>
      </c>
      <c r="O116" s="60" t="s">
        <v>139</v>
      </c>
      <c r="P116" s="60" t="s">
        <v>140</v>
      </c>
      <c r="Q116" s="60" t="s">
        <v>141</v>
      </c>
      <c r="R116" s="60" t="s">
        <v>142</v>
      </c>
      <c r="S116" s="60" t="s">
        <v>143</v>
      </c>
      <c r="T116" s="61" t="s">
        <v>144</v>
      </c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117"/>
    </row>
    <row r="117" spans="1:65" s="2" customFormat="1" ht="22.75" customHeight="1">
      <c r="A117" s="29"/>
      <c r="B117" s="30"/>
      <c r="C117" s="66" t="s">
        <v>121</v>
      </c>
      <c r="D117" s="29"/>
      <c r="E117" s="29"/>
      <c r="F117" s="29"/>
      <c r="G117" s="29"/>
      <c r="H117" s="29"/>
      <c r="I117" s="29"/>
      <c r="J117" s="124">
        <f>BK117</f>
        <v>0</v>
      </c>
      <c r="K117" s="29"/>
      <c r="L117" s="30"/>
      <c r="M117" s="62"/>
      <c r="N117" s="53"/>
      <c r="O117" s="63"/>
      <c r="P117" s="125">
        <f>P118</f>
        <v>0</v>
      </c>
      <c r="Q117" s="63"/>
      <c r="R117" s="125">
        <f>R118</f>
        <v>0</v>
      </c>
      <c r="S117" s="63"/>
      <c r="T117" s="126">
        <f>T118</f>
        <v>0</v>
      </c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T117" s="14" t="s">
        <v>77</v>
      </c>
      <c r="AU117" s="14" t="s">
        <v>122</v>
      </c>
      <c r="BK117" s="127">
        <f>BK118</f>
        <v>0</v>
      </c>
    </row>
    <row r="118" spans="1:65" s="12" customFormat="1" ht="26" customHeight="1">
      <c r="B118" s="128"/>
      <c r="D118" s="129" t="s">
        <v>77</v>
      </c>
      <c r="E118" s="130" t="s">
        <v>63</v>
      </c>
      <c r="F118" s="130" t="s">
        <v>60</v>
      </c>
      <c r="I118" s="131"/>
      <c r="J118" s="132">
        <f>BK118</f>
        <v>0</v>
      </c>
      <c r="L118" s="128"/>
      <c r="M118" s="133"/>
      <c r="N118" s="134"/>
      <c r="O118" s="134"/>
      <c r="P118" s="135">
        <f>SUM(P119:P156)</f>
        <v>0</v>
      </c>
      <c r="Q118" s="134"/>
      <c r="R118" s="135">
        <f>SUM(R119:R156)</f>
        <v>0</v>
      </c>
      <c r="S118" s="134"/>
      <c r="T118" s="136">
        <f>SUM(T119:T156)</f>
        <v>0</v>
      </c>
      <c r="AR118" s="129" t="s">
        <v>86</v>
      </c>
      <c r="AT118" s="137" t="s">
        <v>77</v>
      </c>
      <c r="AU118" s="137" t="s">
        <v>78</v>
      </c>
      <c r="AY118" s="129" t="s">
        <v>147</v>
      </c>
      <c r="BK118" s="138">
        <f>SUM(BK119:BK156)</f>
        <v>0</v>
      </c>
    </row>
    <row r="119" spans="1:65" s="2" customFormat="1" ht="14.5" customHeight="1">
      <c r="A119" s="29"/>
      <c r="B119" s="141"/>
      <c r="C119" s="142" t="s">
        <v>86</v>
      </c>
      <c r="D119" s="142" t="s">
        <v>149</v>
      </c>
      <c r="E119" s="143" t="s">
        <v>652</v>
      </c>
      <c r="F119" s="144" t="s">
        <v>653</v>
      </c>
      <c r="G119" s="145" t="s">
        <v>171</v>
      </c>
      <c r="H119" s="146">
        <v>26</v>
      </c>
      <c r="I119" s="147"/>
      <c r="J119" s="148">
        <f t="shared" ref="J119:J156" si="0">ROUND(I119*H119,2)</f>
        <v>0</v>
      </c>
      <c r="K119" s="149"/>
      <c r="L119" s="30"/>
      <c r="M119" s="150" t="s">
        <v>1</v>
      </c>
      <c r="N119" s="151" t="s">
        <v>44</v>
      </c>
      <c r="O119" s="55"/>
      <c r="P119" s="152">
        <f t="shared" ref="P119:P156" si="1">O119*H119</f>
        <v>0</v>
      </c>
      <c r="Q119" s="152">
        <v>0</v>
      </c>
      <c r="R119" s="152">
        <f t="shared" ref="R119:R156" si="2">Q119*H119</f>
        <v>0</v>
      </c>
      <c r="S119" s="152">
        <v>0</v>
      </c>
      <c r="T119" s="153">
        <f t="shared" ref="T119:T156" si="3">S119*H119</f>
        <v>0</v>
      </c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R119" s="154" t="s">
        <v>153</v>
      </c>
      <c r="AT119" s="154" t="s">
        <v>149</v>
      </c>
      <c r="AU119" s="154" t="s">
        <v>86</v>
      </c>
      <c r="AY119" s="14" t="s">
        <v>147</v>
      </c>
      <c r="BE119" s="155">
        <f t="shared" ref="BE119:BE156" si="4">IF(N119="základná",J119,0)</f>
        <v>0</v>
      </c>
      <c r="BF119" s="155">
        <f t="shared" ref="BF119:BF156" si="5">IF(N119="znížená",J119,0)</f>
        <v>0</v>
      </c>
      <c r="BG119" s="155">
        <f t="shared" ref="BG119:BG156" si="6">IF(N119="zákl. prenesená",J119,0)</f>
        <v>0</v>
      </c>
      <c r="BH119" s="155">
        <f t="shared" ref="BH119:BH156" si="7">IF(N119="zníž. prenesená",J119,0)</f>
        <v>0</v>
      </c>
      <c r="BI119" s="155">
        <f t="shared" ref="BI119:BI156" si="8">IF(N119="nulová",J119,0)</f>
        <v>0</v>
      </c>
      <c r="BJ119" s="14" t="s">
        <v>154</v>
      </c>
      <c r="BK119" s="155">
        <f t="shared" ref="BK119:BK156" si="9">ROUND(I119*H119,2)</f>
        <v>0</v>
      </c>
      <c r="BL119" s="14" t="s">
        <v>153</v>
      </c>
      <c r="BM119" s="154" t="s">
        <v>654</v>
      </c>
    </row>
    <row r="120" spans="1:65" s="2" customFormat="1" ht="14.5" customHeight="1">
      <c r="A120" s="29"/>
      <c r="B120" s="141"/>
      <c r="C120" s="142" t="s">
        <v>154</v>
      </c>
      <c r="D120" s="142" t="s">
        <v>149</v>
      </c>
      <c r="E120" s="143" t="s">
        <v>655</v>
      </c>
      <c r="F120" s="144" t="s">
        <v>656</v>
      </c>
      <c r="G120" s="145" t="s">
        <v>171</v>
      </c>
      <c r="H120" s="146">
        <v>26</v>
      </c>
      <c r="I120" s="147"/>
      <c r="J120" s="148">
        <f t="shared" si="0"/>
        <v>0</v>
      </c>
      <c r="K120" s="149"/>
      <c r="L120" s="30"/>
      <c r="M120" s="150" t="s">
        <v>1</v>
      </c>
      <c r="N120" s="151" t="s">
        <v>44</v>
      </c>
      <c r="O120" s="55"/>
      <c r="P120" s="152">
        <f t="shared" si="1"/>
        <v>0</v>
      </c>
      <c r="Q120" s="152">
        <v>0</v>
      </c>
      <c r="R120" s="152">
        <f t="shared" si="2"/>
        <v>0</v>
      </c>
      <c r="S120" s="152">
        <v>0</v>
      </c>
      <c r="T120" s="153">
        <f t="shared" si="3"/>
        <v>0</v>
      </c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R120" s="154" t="s">
        <v>153</v>
      </c>
      <c r="AT120" s="154" t="s">
        <v>149</v>
      </c>
      <c r="AU120" s="154" t="s">
        <v>86</v>
      </c>
      <c r="AY120" s="14" t="s">
        <v>147</v>
      </c>
      <c r="BE120" s="155">
        <f t="shared" si="4"/>
        <v>0</v>
      </c>
      <c r="BF120" s="155">
        <f t="shared" si="5"/>
        <v>0</v>
      </c>
      <c r="BG120" s="155">
        <f t="shared" si="6"/>
        <v>0</v>
      </c>
      <c r="BH120" s="155">
        <f t="shared" si="7"/>
        <v>0</v>
      </c>
      <c r="BI120" s="155">
        <f t="shared" si="8"/>
        <v>0</v>
      </c>
      <c r="BJ120" s="14" t="s">
        <v>154</v>
      </c>
      <c r="BK120" s="155">
        <f t="shared" si="9"/>
        <v>0</v>
      </c>
      <c r="BL120" s="14" t="s">
        <v>153</v>
      </c>
      <c r="BM120" s="154" t="s">
        <v>657</v>
      </c>
    </row>
    <row r="121" spans="1:65" s="2" customFormat="1" ht="14.5" customHeight="1">
      <c r="A121" s="29"/>
      <c r="B121" s="141"/>
      <c r="C121" s="142" t="s">
        <v>160</v>
      </c>
      <c r="D121" s="142" t="s">
        <v>149</v>
      </c>
      <c r="E121" s="143" t="s">
        <v>658</v>
      </c>
      <c r="F121" s="144" t="s">
        <v>659</v>
      </c>
      <c r="G121" s="145" t="s">
        <v>171</v>
      </c>
      <c r="H121" s="146">
        <v>15</v>
      </c>
      <c r="I121" s="147"/>
      <c r="J121" s="148">
        <f t="shared" si="0"/>
        <v>0</v>
      </c>
      <c r="K121" s="149"/>
      <c r="L121" s="30"/>
      <c r="M121" s="150" t="s">
        <v>1</v>
      </c>
      <c r="N121" s="151" t="s">
        <v>44</v>
      </c>
      <c r="O121" s="55"/>
      <c r="P121" s="152">
        <f t="shared" si="1"/>
        <v>0</v>
      </c>
      <c r="Q121" s="152">
        <v>0</v>
      </c>
      <c r="R121" s="152">
        <f t="shared" si="2"/>
        <v>0</v>
      </c>
      <c r="S121" s="152">
        <v>0</v>
      </c>
      <c r="T121" s="153">
        <f t="shared" si="3"/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R121" s="154" t="s">
        <v>153</v>
      </c>
      <c r="AT121" s="154" t="s">
        <v>149</v>
      </c>
      <c r="AU121" s="154" t="s">
        <v>86</v>
      </c>
      <c r="AY121" s="14" t="s">
        <v>147</v>
      </c>
      <c r="BE121" s="155">
        <f t="shared" si="4"/>
        <v>0</v>
      </c>
      <c r="BF121" s="155">
        <f t="shared" si="5"/>
        <v>0</v>
      </c>
      <c r="BG121" s="155">
        <f t="shared" si="6"/>
        <v>0</v>
      </c>
      <c r="BH121" s="155">
        <f t="shared" si="7"/>
        <v>0</v>
      </c>
      <c r="BI121" s="155">
        <f t="shared" si="8"/>
        <v>0</v>
      </c>
      <c r="BJ121" s="14" t="s">
        <v>154</v>
      </c>
      <c r="BK121" s="155">
        <f t="shared" si="9"/>
        <v>0</v>
      </c>
      <c r="BL121" s="14" t="s">
        <v>153</v>
      </c>
      <c r="BM121" s="154" t="s">
        <v>660</v>
      </c>
    </row>
    <row r="122" spans="1:65" s="2" customFormat="1" ht="14.5" customHeight="1">
      <c r="A122" s="29"/>
      <c r="B122" s="141"/>
      <c r="C122" s="142" t="s">
        <v>153</v>
      </c>
      <c r="D122" s="142" t="s">
        <v>149</v>
      </c>
      <c r="E122" s="143" t="s">
        <v>661</v>
      </c>
      <c r="F122" s="144" t="s">
        <v>662</v>
      </c>
      <c r="G122" s="145" t="s">
        <v>171</v>
      </c>
      <c r="H122" s="146">
        <v>15</v>
      </c>
      <c r="I122" s="147"/>
      <c r="J122" s="148">
        <f t="shared" si="0"/>
        <v>0</v>
      </c>
      <c r="K122" s="149"/>
      <c r="L122" s="30"/>
      <c r="M122" s="150" t="s">
        <v>1</v>
      </c>
      <c r="N122" s="151" t="s">
        <v>44</v>
      </c>
      <c r="O122" s="55"/>
      <c r="P122" s="152">
        <f t="shared" si="1"/>
        <v>0</v>
      </c>
      <c r="Q122" s="152">
        <v>0</v>
      </c>
      <c r="R122" s="152">
        <f t="shared" si="2"/>
        <v>0</v>
      </c>
      <c r="S122" s="152">
        <v>0</v>
      </c>
      <c r="T122" s="153">
        <f t="shared" si="3"/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R122" s="154" t="s">
        <v>153</v>
      </c>
      <c r="AT122" s="154" t="s">
        <v>149</v>
      </c>
      <c r="AU122" s="154" t="s">
        <v>86</v>
      </c>
      <c r="AY122" s="14" t="s">
        <v>147</v>
      </c>
      <c r="BE122" s="155">
        <f t="shared" si="4"/>
        <v>0</v>
      </c>
      <c r="BF122" s="155">
        <f t="shared" si="5"/>
        <v>0</v>
      </c>
      <c r="BG122" s="155">
        <f t="shared" si="6"/>
        <v>0</v>
      </c>
      <c r="BH122" s="155">
        <f t="shared" si="7"/>
        <v>0</v>
      </c>
      <c r="BI122" s="155">
        <f t="shared" si="8"/>
        <v>0</v>
      </c>
      <c r="BJ122" s="14" t="s">
        <v>154</v>
      </c>
      <c r="BK122" s="155">
        <f t="shared" si="9"/>
        <v>0</v>
      </c>
      <c r="BL122" s="14" t="s">
        <v>153</v>
      </c>
      <c r="BM122" s="154" t="s">
        <v>663</v>
      </c>
    </row>
    <row r="123" spans="1:65" s="2" customFormat="1" ht="14.5" customHeight="1">
      <c r="A123" s="29"/>
      <c r="B123" s="141"/>
      <c r="C123" s="142" t="s">
        <v>168</v>
      </c>
      <c r="D123" s="142" t="s">
        <v>149</v>
      </c>
      <c r="E123" s="143" t="s">
        <v>664</v>
      </c>
      <c r="F123" s="144" t="s">
        <v>665</v>
      </c>
      <c r="G123" s="145" t="s">
        <v>171</v>
      </c>
      <c r="H123" s="146">
        <v>15</v>
      </c>
      <c r="I123" s="147"/>
      <c r="J123" s="148">
        <f t="shared" si="0"/>
        <v>0</v>
      </c>
      <c r="K123" s="149"/>
      <c r="L123" s="30"/>
      <c r="M123" s="150" t="s">
        <v>1</v>
      </c>
      <c r="N123" s="151" t="s">
        <v>44</v>
      </c>
      <c r="O123" s="55"/>
      <c r="P123" s="152">
        <f t="shared" si="1"/>
        <v>0</v>
      </c>
      <c r="Q123" s="152">
        <v>0</v>
      </c>
      <c r="R123" s="152">
        <f t="shared" si="2"/>
        <v>0</v>
      </c>
      <c r="S123" s="152">
        <v>0</v>
      </c>
      <c r="T123" s="153">
        <f t="shared" si="3"/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54" t="s">
        <v>153</v>
      </c>
      <c r="AT123" s="154" t="s">
        <v>149</v>
      </c>
      <c r="AU123" s="154" t="s">
        <v>86</v>
      </c>
      <c r="AY123" s="14" t="s">
        <v>147</v>
      </c>
      <c r="BE123" s="155">
        <f t="shared" si="4"/>
        <v>0</v>
      </c>
      <c r="BF123" s="155">
        <f t="shared" si="5"/>
        <v>0</v>
      </c>
      <c r="BG123" s="155">
        <f t="shared" si="6"/>
        <v>0</v>
      </c>
      <c r="BH123" s="155">
        <f t="shared" si="7"/>
        <v>0</v>
      </c>
      <c r="BI123" s="155">
        <f t="shared" si="8"/>
        <v>0</v>
      </c>
      <c r="BJ123" s="14" t="s">
        <v>154</v>
      </c>
      <c r="BK123" s="155">
        <f t="shared" si="9"/>
        <v>0</v>
      </c>
      <c r="BL123" s="14" t="s">
        <v>153</v>
      </c>
      <c r="BM123" s="154" t="s">
        <v>666</v>
      </c>
    </row>
    <row r="124" spans="1:65" s="2" customFormat="1" ht="14.5" customHeight="1">
      <c r="A124" s="29"/>
      <c r="B124" s="141"/>
      <c r="C124" s="142" t="s">
        <v>173</v>
      </c>
      <c r="D124" s="142" t="s">
        <v>149</v>
      </c>
      <c r="E124" s="143" t="s">
        <v>667</v>
      </c>
      <c r="F124" s="144" t="s">
        <v>668</v>
      </c>
      <c r="G124" s="145" t="s">
        <v>171</v>
      </c>
      <c r="H124" s="146">
        <v>15</v>
      </c>
      <c r="I124" s="147"/>
      <c r="J124" s="148">
        <f t="shared" si="0"/>
        <v>0</v>
      </c>
      <c r="K124" s="149"/>
      <c r="L124" s="30"/>
      <c r="M124" s="150" t="s">
        <v>1</v>
      </c>
      <c r="N124" s="151" t="s">
        <v>44</v>
      </c>
      <c r="O124" s="55"/>
      <c r="P124" s="152">
        <f t="shared" si="1"/>
        <v>0</v>
      </c>
      <c r="Q124" s="152">
        <v>0</v>
      </c>
      <c r="R124" s="152">
        <f t="shared" si="2"/>
        <v>0</v>
      </c>
      <c r="S124" s="152">
        <v>0</v>
      </c>
      <c r="T124" s="153">
        <f t="shared" si="3"/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54" t="s">
        <v>153</v>
      </c>
      <c r="AT124" s="154" t="s">
        <v>149</v>
      </c>
      <c r="AU124" s="154" t="s">
        <v>86</v>
      </c>
      <c r="AY124" s="14" t="s">
        <v>147</v>
      </c>
      <c r="BE124" s="155">
        <f t="shared" si="4"/>
        <v>0</v>
      </c>
      <c r="BF124" s="155">
        <f t="shared" si="5"/>
        <v>0</v>
      </c>
      <c r="BG124" s="155">
        <f t="shared" si="6"/>
        <v>0</v>
      </c>
      <c r="BH124" s="155">
        <f t="shared" si="7"/>
        <v>0</v>
      </c>
      <c r="BI124" s="155">
        <f t="shared" si="8"/>
        <v>0</v>
      </c>
      <c r="BJ124" s="14" t="s">
        <v>154</v>
      </c>
      <c r="BK124" s="155">
        <f t="shared" si="9"/>
        <v>0</v>
      </c>
      <c r="BL124" s="14" t="s">
        <v>153</v>
      </c>
      <c r="BM124" s="154" t="s">
        <v>669</v>
      </c>
    </row>
    <row r="125" spans="1:65" s="2" customFormat="1" ht="14.5" customHeight="1">
      <c r="A125" s="29"/>
      <c r="B125" s="141"/>
      <c r="C125" s="142" t="s">
        <v>181</v>
      </c>
      <c r="D125" s="142" t="s">
        <v>149</v>
      </c>
      <c r="E125" s="143" t="s">
        <v>670</v>
      </c>
      <c r="F125" s="144" t="s">
        <v>671</v>
      </c>
      <c r="G125" s="145" t="s">
        <v>171</v>
      </c>
      <c r="H125" s="146">
        <v>3</v>
      </c>
      <c r="I125" s="147"/>
      <c r="J125" s="148">
        <f t="shared" si="0"/>
        <v>0</v>
      </c>
      <c r="K125" s="149"/>
      <c r="L125" s="30"/>
      <c r="M125" s="150" t="s">
        <v>1</v>
      </c>
      <c r="N125" s="151" t="s">
        <v>44</v>
      </c>
      <c r="O125" s="55"/>
      <c r="P125" s="152">
        <f t="shared" si="1"/>
        <v>0</v>
      </c>
      <c r="Q125" s="152">
        <v>0</v>
      </c>
      <c r="R125" s="152">
        <f t="shared" si="2"/>
        <v>0</v>
      </c>
      <c r="S125" s="152">
        <v>0</v>
      </c>
      <c r="T125" s="153">
        <f t="shared" si="3"/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4" t="s">
        <v>153</v>
      </c>
      <c r="AT125" s="154" t="s">
        <v>149</v>
      </c>
      <c r="AU125" s="154" t="s">
        <v>86</v>
      </c>
      <c r="AY125" s="14" t="s">
        <v>147</v>
      </c>
      <c r="BE125" s="155">
        <f t="shared" si="4"/>
        <v>0</v>
      </c>
      <c r="BF125" s="155">
        <f t="shared" si="5"/>
        <v>0</v>
      </c>
      <c r="BG125" s="155">
        <f t="shared" si="6"/>
        <v>0</v>
      </c>
      <c r="BH125" s="155">
        <f t="shared" si="7"/>
        <v>0</v>
      </c>
      <c r="BI125" s="155">
        <f t="shared" si="8"/>
        <v>0</v>
      </c>
      <c r="BJ125" s="14" t="s">
        <v>154</v>
      </c>
      <c r="BK125" s="155">
        <f t="shared" si="9"/>
        <v>0</v>
      </c>
      <c r="BL125" s="14" t="s">
        <v>153</v>
      </c>
      <c r="BM125" s="154" t="s">
        <v>672</v>
      </c>
    </row>
    <row r="126" spans="1:65" s="2" customFormat="1" ht="14.5" customHeight="1">
      <c r="A126" s="29"/>
      <c r="B126" s="141"/>
      <c r="C126" s="142" t="s">
        <v>177</v>
      </c>
      <c r="D126" s="142" t="s">
        <v>149</v>
      </c>
      <c r="E126" s="143" t="s">
        <v>673</v>
      </c>
      <c r="F126" s="144" t="s">
        <v>674</v>
      </c>
      <c r="G126" s="145" t="s">
        <v>171</v>
      </c>
      <c r="H126" s="146">
        <v>15</v>
      </c>
      <c r="I126" s="147"/>
      <c r="J126" s="148">
        <f t="shared" si="0"/>
        <v>0</v>
      </c>
      <c r="K126" s="149"/>
      <c r="L126" s="30"/>
      <c r="M126" s="150" t="s">
        <v>1</v>
      </c>
      <c r="N126" s="151" t="s">
        <v>44</v>
      </c>
      <c r="O126" s="55"/>
      <c r="P126" s="152">
        <f t="shared" si="1"/>
        <v>0</v>
      </c>
      <c r="Q126" s="152">
        <v>0</v>
      </c>
      <c r="R126" s="152">
        <f t="shared" si="2"/>
        <v>0</v>
      </c>
      <c r="S126" s="152">
        <v>0</v>
      </c>
      <c r="T126" s="153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54" t="s">
        <v>153</v>
      </c>
      <c r="AT126" s="154" t="s">
        <v>149</v>
      </c>
      <c r="AU126" s="154" t="s">
        <v>86</v>
      </c>
      <c r="AY126" s="14" t="s">
        <v>147</v>
      </c>
      <c r="BE126" s="155">
        <f t="shared" si="4"/>
        <v>0</v>
      </c>
      <c r="BF126" s="155">
        <f t="shared" si="5"/>
        <v>0</v>
      </c>
      <c r="BG126" s="155">
        <f t="shared" si="6"/>
        <v>0</v>
      </c>
      <c r="BH126" s="155">
        <f t="shared" si="7"/>
        <v>0</v>
      </c>
      <c r="BI126" s="155">
        <f t="shared" si="8"/>
        <v>0</v>
      </c>
      <c r="BJ126" s="14" t="s">
        <v>154</v>
      </c>
      <c r="BK126" s="155">
        <f t="shared" si="9"/>
        <v>0</v>
      </c>
      <c r="BL126" s="14" t="s">
        <v>153</v>
      </c>
      <c r="BM126" s="154" t="s">
        <v>675</v>
      </c>
    </row>
    <row r="127" spans="1:65" s="2" customFormat="1" ht="14.5" customHeight="1">
      <c r="A127" s="29"/>
      <c r="B127" s="141"/>
      <c r="C127" s="142" t="s">
        <v>193</v>
      </c>
      <c r="D127" s="142" t="s">
        <v>149</v>
      </c>
      <c r="E127" s="143" t="s">
        <v>676</v>
      </c>
      <c r="F127" s="144" t="s">
        <v>677</v>
      </c>
      <c r="G127" s="145" t="s">
        <v>678</v>
      </c>
      <c r="H127" s="146">
        <v>595</v>
      </c>
      <c r="I127" s="147"/>
      <c r="J127" s="148">
        <f t="shared" si="0"/>
        <v>0</v>
      </c>
      <c r="K127" s="149"/>
      <c r="L127" s="30"/>
      <c r="M127" s="150" t="s">
        <v>1</v>
      </c>
      <c r="N127" s="151" t="s">
        <v>44</v>
      </c>
      <c r="O127" s="55"/>
      <c r="P127" s="152">
        <f t="shared" si="1"/>
        <v>0</v>
      </c>
      <c r="Q127" s="152">
        <v>0</v>
      </c>
      <c r="R127" s="152">
        <f t="shared" si="2"/>
        <v>0</v>
      </c>
      <c r="S127" s="152">
        <v>0</v>
      </c>
      <c r="T127" s="153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4" t="s">
        <v>153</v>
      </c>
      <c r="AT127" s="154" t="s">
        <v>149</v>
      </c>
      <c r="AU127" s="154" t="s">
        <v>86</v>
      </c>
      <c r="AY127" s="14" t="s">
        <v>147</v>
      </c>
      <c r="BE127" s="155">
        <f t="shared" si="4"/>
        <v>0</v>
      </c>
      <c r="BF127" s="155">
        <f t="shared" si="5"/>
        <v>0</v>
      </c>
      <c r="BG127" s="155">
        <f t="shared" si="6"/>
        <v>0</v>
      </c>
      <c r="BH127" s="155">
        <f t="shared" si="7"/>
        <v>0</v>
      </c>
      <c r="BI127" s="155">
        <f t="shared" si="8"/>
        <v>0</v>
      </c>
      <c r="BJ127" s="14" t="s">
        <v>154</v>
      </c>
      <c r="BK127" s="155">
        <f t="shared" si="9"/>
        <v>0</v>
      </c>
      <c r="BL127" s="14" t="s">
        <v>153</v>
      </c>
      <c r="BM127" s="154" t="s">
        <v>679</v>
      </c>
    </row>
    <row r="128" spans="1:65" s="2" customFormat="1" ht="14.5" customHeight="1">
      <c r="A128" s="29"/>
      <c r="B128" s="141"/>
      <c r="C128" s="142" t="s">
        <v>198</v>
      </c>
      <c r="D128" s="142" t="s">
        <v>149</v>
      </c>
      <c r="E128" s="143" t="s">
        <v>680</v>
      </c>
      <c r="F128" s="144" t="s">
        <v>681</v>
      </c>
      <c r="G128" s="145" t="s">
        <v>171</v>
      </c>
      <c r="H128" s="146">
        <v>695</v>
      </c>
      <c r="I128" s="147"/>
      <c r="J128" s="148">
        <f t="shared" si="0"/>
        <v>0</v>
      </c>
      <c r="K128" s="149"/>
      <c r="L128" s="30"/>
      <c r="M128" s="150" t="s">
        <v>1</v>
      </c>
      <c r="N128" s="151" t="s">
        <v>44</v>
      </c>
      <c r="O128" s="55"/>
      <c r="P128" s="152">
        <f t="shared" si="1"/>
        <v>0</v>
      </c>
      <c r="Q128" s="152">
        <v>0</v>
      </c>
      <c r="R128" s="152">
        <f t="shared" si="2"/>
        <v>0</v>
      </c>
      <c r="S128" s="152">
        <v>0</v>
      </c>
      <c r="T128" s="153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54" t="s">
        <v>153</v>
      </c>
      <c r="AT128" s="154" t="s">
        <v>149</v>
      </c>
      <c r="AU128" s="154" t="s">
        <v>86</v>
      </c>
      <c r="AY128" s="14" t="s">
        <v>147</v>
      </c>
      <c r="BE128" s="155">
        <f t="shared" si="4"/>
        <v>0</v>
      </c>
      <c r="BF128" s="155">
        <f t="shared" si="5"/>
        <v>0</v>
      </c>
      <c r="BG128" s="155">
        <f t="shared" si="6"/>
        <v>0</v>
      </c>
      <c r="BH128" s="155">
        <f t="shared" si="7"/>
        <v>0</v>
      </c>
      <c r="BI128" s="155">
        <f t="shared" si="8"/>
        <v>0</v>
      </c>
      <c r="BJ128" s="14" t="s">
        <v>154</v>
      </c>
      <c r="BK128" s="155">
        <f t="shared" si="9"/>
        <v>0</v>
      </c>
      <c r="BL128" s="14" t="s">
        <v>153</v>
      </c>
      <c r="BM128" s="154" t="s">
        <v>682</v>
      </c>
    </row>
    <row r="129" spans="1:65" s="2" customFormat="1" ht="14.5" customHeight="1">
      <c r="A129" s="29"/>
      <c r="B129" s="141"/>
      <c r="C129" s="142" t="s">
        <v>203</v>
      </c>
      <c r="D129" s="142" t="s">
        <v>149</v>
      </c>
      <c r="E129" s="143" t="s">
        <v>683</v>
      </c>
      <c r="F129" s="144" t="s">
        <v>684</v>
      </c>
      <c r="G129" s="145" t="s">
        <v>678</v>
      </c>
      <c r="H129" s="146">
        <v>560</v>
      </c>
      <c r="I129" s="147"/>
      <c r="J129" s="148">
        <f t="shared" si="0"/>
        <v>0</v>
      </c>
      <c r="K129" s="149"/>
      <c r="L129" s="30"/>
      <c r="M129" s="150" t="s">
        <v>1</v>
      </c>
      <c r="N129" s="151" t="s">
        <v>44</v>
      </c>
      <c r="O129" s="55"/>
      <c r="P129" s="152">
        <f t="shared" si="1"/>
        <v>0</v>
      </c>
      <c r="Q129" s="152">
        <v>0</v>
      </c>
      <c r="R129" s="152">
        <f t="shared" si="2"/>
        <v>0</v>
      </c>
      <c r="S129" s="152">
        <v>0</v>
      </c>
      <c r="T129" s="153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4" t="s">
        <v>153</v>
      </c>
      <c r="AT129" s="154" t="s">
        <v>149</v>
      </c>
      <c r="AU129" s="154" t="s">
        <v>86</v>
      </c>
      <c r="AY129" s="14" t="s">
        <v>147</v>
      </c>
      <c r="BE129" s="155">
        <f t="shared" si="4"/>
        <v>0</v>
      </c>
      <c r="BF129" s="155">
        <f t="shared" si="5"/>
        <v>0</v>
      </c>
      <c r="BG129" s="155">
        <f t="shared" si="6"/>
        <v>0</v>
      </c>
      <c r="BH129" s="155">
        <f t="shared" si="7"/>
        <v>0</v>
      </c>
      <c r="BI129" s="155">
        <f t="shared" si="8"/>
        <v>0</v>
      </c>
      <c r="BJ129" s="14" t="s">
        <v>154</v>
      </c>
      <c r="BK129" s="155">
        <f t="shared" si="9"/>
        <v>0</v>
      </c>
      <c r="BL129" s="14" t="s">
        <v>153</v>
      </c>
      <c r="BM129" s="154" t="s">
        <v>685</v>
      </c>
    </row>
    <row r="130" spans="1:65" s="2" customFormat="1" ht="14.5" customHeight="1">
      <c r="A130" s="29"/>
      <c r="B130" s="141"/>
      <c r="C130" s="142" t="s">
        <v>207</v>
      </c>
      <c r="D130" s="142" t="s">
        <v>149</v>
      </c>
      <c r="E130" s="143" t="s">
        <v>686</v>
      </c>
      <c r="F130" s="144" t="s">
        <v>687</v>
      </c>
      <c r="G130" s="145" t="s">
        <v>678</v>
      </c>
      <c r="H130" s="146">
        <v>310</v>
      </c>
      <c r="I130" s="147"/>
      <c r="J130" s="148">
        <f t="shared" si="0"/>
        <v>0</v>
      </c>
      <c r="K130" s="149"/>
      <c r="L130" s="30"/>
      <c r="M130" s="150" t="s">
        <v>1</v>
      </c>
      <c r="N130" s="151" t="s">
        <v>44</v>
      </c>
      <c r="O130" s="55"/>
      <c r="P130" s="152">
        <f t="shared" si="1"/>
        <v>0</v>
      </c>
      <c r="Q130" s="152">
        <v>0</v>
      </c>
      <c r="R130" s="152">
        <f t="shared" si="2"/>
        <v>0</v>
      </c>
      <c r="S130" s="152">
        <v>0</v>
      </c>
      <c r="T130" s="153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4" t="s">
        <v>153</v>
      </c>
      <c r="AT130" s="154" t="s">
        <v>149</v>
      </c>
      <c r="AU130" s="154" t="s">
        <v>86</v>
      </c>
      <c r="AY130" s="14" t="s">
        <v>147</v>
      </c>
      <c r="BE130" s="155">
        <f t="shared" si="4"/>
        <v>0</v>
      </c>
      <c r="BF130" s="155">
        <f t="shared" si="5"/>
        <v>0</v>
      </c>
      <c r="BG130" s="155">
        <f t="shared" si="6"/>
        <v>0</v>
      </c>
      <c r="BH130" s="155">
        <f t="shared" si="7"/>
        <v>0</v>
      </c>
      <c r="BI130" s="155">
        <f t="shared" si="8"/>
        <v>0</v>
      </c>
      <c r="BJ130" s="14" t="s">
        <v>154</v>
      </c>
      <c r="BK130" s="155">
        <f t="shared" si="9"/>
        <v>0</v>
      </c>
      <c r="BL130" s="14" t="s">
        <v>153</v>
      </c>
      <c r="BM130" s="154" t="s">
        <v>688</v>
      </c>
    </row>
    <row r="131" spans="1:65" s="2" customFormat="1" ht="14.5" customHeight="1">
      <c r="A131" s="29"/>
      <c r="B131" s="141"/>
      <c r="C131" s="142" t="s">
        <v>211</v>
      </c>
      <c r="D131" s="142" t="s">
        <v>149</v>
      </c>
      <c r="E131" s="143" t="s">
        <v>689</v>
      </c>
      <c r="F131" s="144" t="s">
        <v>690</v>
      </c>
      <c r="G131" s="145" t="s">
        <v>678</v>
      </c>
      <c r="H131" s="146">
        <v>60</v>
      </c>
      <c r="I131" s="147"/>
      <c r="J131" s="148">
        <f t="shared" si="0"/>
        <v>0</v>
      </c>
      <c r="K131" s="149"/>
      <c r="L131" s="30"/>
      <c r="M131" s="150" t="s">
        <v>1</v>
      </c>
      <c r="N131" s="151" t="s">
        <v>44</v>
      </c>
      <c r="O131" s="55"/>
      <c r="P131" s="152">
        <f t="shared" si="1"/>
        <v>0</v>
      </c>
      <c r="Q131" s="152">
        <v>0</v>
      </c>
      <c r="R131" s="152">
        <f t="shared" si="2"/>
        <v>0</v>
      </c>
      <c r="S131" s="152">
        <v>0</v>
      </c>
      <c r="T131" s="153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4" t="s">
        <v>153</v>
      </c>
      <c r="AT131" s="154" t="s">
        <v>149</v>
      </c>
      <c r="AU131" s="154" t="s">
        <v>86</v>
      </c>
      <c r="AY131" s="14" t="s">
        <v>147</v>
      </c>
      <c r="BE131" s="155">
        <f t="shared" si="4"/>
        <v>0</v>
      </c>
      <c r="BF131" s="155">
        <f t="shared" si="5"/>
        <v>0</v>
      </c>
      <c r="BG131" s="155">
        <f t="shared" si="6"/>
        <v>0</v>
      </c>
      <c r="BH131" s="155">
        <f t="shared" si="7"/>
        <v>0</v>
      </c>
      <c r="BI131" s="155">
        <f t="shared" si="8"/>
        <v>0</v>
      </c>
      <c r="BJ131" s="14" t="s">
        <v>154</v>
      </c>
      <c r="BK131" s="155">
        <f t="shared" si="9"/>
        <v>0</v>
      </c>
      <c r="BL131" s="14" t="s">
        <v>153</v>
      </c>
      <c r="BM131" s="154" t="s">
        <v>691</v>
      </c>
    </row>
    <row r="132" spans="1:65" s="2" customFormat="1" ht="14.5" customHeight="1">
      <c r="A132" s="29"/>
      <c r="B132" s="141"/>
      <c r="C132" s="142" t="s">
        <v>215</v>
      </c>
      <c r="D132" s="142" t="s">
        <v>149</v>
      </c>
      <c r="E132" s="143" t="s">
        <v>692</v>
      </c>
      <c r="F132" s="144" t="s">
        <v>693</v>
      </c>
      <c r="G132" s="145" t="s">
        <v>678</v>
      </c>
      <c r="H132" s="146">
        <v>30</v>
      </c>
      <c r="I132" s="147"/>
      <c r="J132" s="148">
        <f t="shared" si="0"/>
        <v>0</v>
      </c>
      <c r="K132" s="149"/>
      <c r="L132" s="30"/>
      <c r="M132" s="150" t="s">
        <v>1</v>
      </c>
      <c r="N132" s="151" t="s">
        <v>44</v>
      </c>
      <c r="O132" s="55"/>
      <c r="P132" s="152">
        <f t="shared" si="1"/>
        <v>0</v>
      </c>
      <c r="Q132" s="152">
        <v>0</v>
      </c>
      <c r="R132" s="152">
        <f t="shared" si="2"/>
        <v>0</v>
      </c>
      <c r="S132" s="152">
        <v>0</v>
      </c>
      <c r="T132" s="153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4" t="s">
        <v>153</v>
      </c>
      <c r="AT132" s="154" t="s">
        <v>149</v>
      </c>
      <c r="AU132" s="154" t="s">
        <v>86</v>
      </c>
      <c r="AY132" s="14" t="s">
        <v>147</v>
      </c>
      <c r="BE132" s="155">
        <f t="shared" si="4"/>
        <v>0</v>
      </c>
      <c r="BF132" s="155">
        <f t="shared" si="5"/>
        <v>0</v>
      </c>
      <c r="BG132" s="155">
        <f t="shared" si="6"/>
        <v>0</v>
      </c>
      <c r="BH132" s="155">
        <f t="shared" si="7"/>
        <v>0</v>
      </c>
      <c r="BI132" s="155">
        <f t="shared" si="8"/>
        <v>0</v>
      </c>
      <c r="BJ132" s="14" t="s">
        <v>154</v>
      </c>
      <c r="BK132" s="155">
        <f t="shared" si="9"/>
        <v>0</v>
      </c>
      <c r="BL132" s="14" t="s">
        <v>153</v>
      </c>
      <c r="BM132" s="154" t="s">
        <v>694</v>
      </c>
    </row>
    <row r="133" spans="1:65" s="2" customFormat="1" ht="14.5" customHeight="1">
      <c r="A133" s="29"/>
      <c r="B133" s="141"/>
      <c r="C133" s="142" t="s">
        <v>217</v>
      </c>
      <c r="D133" s="142" t="s">
        <v>149</v>
      </c>
      <c r="E133" s="143" t="s">
        <v>695</v>
      </c>
      <c r="F133" s="144" t="s">
        <v>696</v>
      </c>
      <c r="G133" s="145" t="s">
        <v>678</v>
      </c>
      <c r="H133" s="146">
        <v>280</v>
      </c>
      <c r="I133" s="147"/>
      <c r="J133" s="148">
        <f t="shared" si="0"/>
        <v>0</v>
      </c>
      <c r="K133" s="149"/>
      <c r="L133" s="30"/>
      <c r="M133" s="150" t="s">
        <v>1</v>
      </c>
      <c r="N133" s="151" t="s">
        <v>44</v>
      </c>
      <c r="O133" s="55"/>
      <c r="P133" s="152">
        <f t="shared" si="1"/>
        <v>0</v>
      </c>
      <c r="Q133" s="152">
        <v>0</v>
      </c>
      <c r="R133" s="152">
        <f t="shared" si="2"/>
        <v>0</v>
      </c>
      <c r="S133" s="152">
        <v>0</v>
      </c>
      <c r="T133" s="153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4" t="s">
        <v>153</v>
      </c>
      <c r="AT133" s="154" t="s">
        <v>149</v>
      </c>
      <c r="AU133" s="154" t="s">
        <v>86</v>
      </c>
      <c r="AY133" s="14" t="s">
        <v>147</v>
      </c>
      <c r="BE133" s="155">
        <f t="shared" si="4"/>
        <v>0</v>
      </c>
      <c r="BF133" s="155">
        <f t="shared" si="5"/>
        <v>0</v>
      </c>
      <c r="BG133" s="155">
        <f t="shared" si="6"/>
        <v>0</v>
      </c>
      <c r="BH133" s="155">
        <f t="shared" si="7"/>
        <v>0</v>
      </c>
      <c r="BI133" s="155">
        <f t="shared" si="8"/>
        <v>0</v>
      </c>
      <c r="BJ133" s="14" t="s">
        <v>154</v>
      </c>
      <c r="BK133" s="155">
        <f t="shared" si="9"/>
        <v>0</v>
      </c>
      <c r="BL133" s="14" t="s">
        <v>153</v>
      </c>
      <c r="BM133" s="154" t="s">
        <v>697</v>
      </c>
    </row>
    <row r="134" spans="1:65" s="2" customFormat="1" ht="14.5" customHeight="1">
      <c r="A134" s="29"/>
      <c r="B134" s="141"/>
      <c r="C134" s="142" t="s">
        <v>191</v>
      </c>
      <c r="D134" s="142" t="s">
        <v>149</v>
      </c>
      <c r="E134" s="143" t="s">
        <v>698</v>
      </c>
      <c r="F134" s="144" t="s">
        <v>699</v>
      </c>
      <c r="G134" s="145" t="s">
        <v>171</v>
      </c>
      <c r="H134" s="146">
        <v>14</v>
      </c>
      <c r="I134" s="147"/>
      <c r="J134" s="148">
        <f t="shared" si="0"/>
        <v>0</v>
      </c>
      <c r="K134" s="149"/>
      <c r="L134" s="30"/>
      <c r="M134" s="150" t="s">
        <v>1</v>
      </c>
      <c r="N134" s="151" t="s">
        <v>44</v>
      </c>
      <c r="O134" s="55"/>
      <c r="P134" s="152">
        <f t="shared" si="1"/>
        <v>0</v>
      </c>
      <c r="Q134" s="152">
        <v>0</v>
      </c>
      <c r="R134" s="152">
        <f t="shared" si="2"/>
        <v>0</v>
      </c>
      <c r="S134" s="152">
        <v>0</v>
      </c>
      <c r="T134" s="153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4" t="s">
        <v>153</v>
      </c>
      <c r="AT134" s="154" t="s">
        <v>149</v>
      </c>
      <c r="AU134" s="154" t="s">
        <v>86</v>
      </c>
      <c r="AY134" s="14" t="s">
        <v>147</v>
      </c>
      <c r="BE134" s="155">
        <f t="shared" si="4"/>
        <v>0</v>
      </c>
      <c r="BF134" s="155">
        <f t="shared" si="5"/>
        <v>0</v>
      </c>
      <c r="BG134" s="155">
        <f t="shared" si="6"/>
        <v>0</v>
      </c>
      <c r="BH134" s="155">
        <f t="shared" si="7"/>
        <v>0</v>
      </c>
      <c r="BI134" s="155">
        <f t="shared" si="8"/>
        <v>0</v>
      </c>
      <c r="BJ134" s="14" t="s">
        <v>154</v>
      </c>
      <c r="BK134" s="155">
        <f t="shared" si="9"/>
        <v>0</v>
      </c>
      <c r="BL134" s="14" t="s">
        <v>153</v>
      </c>
      <c r="BM134" s="154" t="s">
        <v>700</v>
      </c>
    </row>
    <row r="135" spans="1:65" s="2" customFormat="1" ht="14.5" customHeight="1">
      <c r="A135" s="29"/>
      <c r="B135" s="141"/>
      <c r="C135" s="142" t="s">
        <v>227</v>
      </c>
      <c r="D135" s="142" t="s">
        <v>149</v>
      </c>
      <c r="E135" s="143" t="s">
        <v>701</v>
      </c>
      <c r="F135" s="144" t="s">
        <v>702</v>
      </c>
      <c r="G135" s="145" t="s">
        <v>171</v>
      </c>
      <c r="H135" s="146">
        <v>15</v>
      </c>
      <c r="I135" s="147"/>
      <c r="J135" s="148">
        <f t="shared" si="0"/>
        <v>0</v>
      </c>
      <c r="K135" s="149"/>
      <c r="L135" s="30"/>
      <c r="M135" s="150" t="s">
        <v>1</v>
      </c>
      <c r="N135" s="151" t="s">
        <v>44</v>
      </c>
      <c r="O135" s="55"/>
      <c r="P135" s="152">
        <f t="shared" si="1"/>
        <v>0</v>
      </c>
      <c r="Q135" s="152">
        <v>0</v>
      </c>
      <c r="R135" s="152">
        <f t="shared" si="2"/>
        <v>0</v>
      </c>
      <c r="S135" s="152">
        <v>0</v>
      </c>
      <c r="T135" s="153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4" t="s">
        <v>153</v>
      </c>
      <c r="AT135" s="154" t="s">
        <v>149</v>
      </c>
      <c r="AU135" s="154" t="s">
        <v>86</v>
      </c>
      <c r="AY135" s="14" t="s">
        <v>147</v>
      </c>
      <c r="BE135" s="155">
        <f t="shared" si="4"/>
        <v>0</v>
      </c>
      <c r="BF135" s="155">
        <f t="shared" si="5"/>
        <v>0</v>
      </c>
      <c r="BG135" s="155">
        <f t="shared" si="6"/>
        <v>0</v>
      </c>
      <c r="BH135" s="155">
        <f t="shared" si="7"/>
        <v>0</v>
      </c>
      <c r="BI135" s="155">
        <f t="shared" si="8"/>
        <v>0</v>
      </c>
      <c r="BJ135" s="14" t="s">
        <v>154</v>
      </c>
      <c r="BK135" s="155">
        <f t="shared" si="9"/>
        <v>0</v>
      </c>
      <c r="BL135" s="14" t="s">
        <v>153</v>
      </c>
      <c r="BM135" s="154" t="s">
        <v>703</v>
      </c>
    </row>
    <row r="136" spans="1:65" s="2" customFormat="1" ht="14.5" customHeight="1">
      <c r="A136" s="29"/>
      <c r="B136" s="141"/>
      <c r="C136" s="142" t="s">
        <v>231</v>
      </c>
      <c r="D136" s="142" t="s">
        <v>149</v>
      </c>
      <c r="E136" s="143" t="s">
        <v>704</v>
      </c>
      <c r="F136" s="144" t="s">
        <v>705</v>
      </c>
      <c r="G136" s="145" t="s">
        <v>171</v>
      </c>
      <c r="H136" s="146">
        <v>14</v>
      </c>
      <c r="I136" s="147"/>
      <c r="J136" s="148">
        <f t="shared" si="0"/>
        <v>0</v>
      </c>
      <c r="K136" s="149"/>
      <c r="L136" s="30"/>
      <c r="M136" s="150" t="s">
        <v>1</v>
      </c>
      <c r="N136" s="151" t="s">
        <v>44</v>
      </c>
      <c r="O136" s="55"/>
      <c r="P136" s="152">
        <f t="shared" si="1"/>
        <v>0</v>
      </c>
      <c r="Q136" s="152">
        <v>0</v>
      </c>
      <c r="R136" s="152">
        <f t="shared" si="2"/>
        <v>0</v>
      </c>
      <c r="S136" s="152">
        <v>0</v>
      </c>
      <c r="T136" s="153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4" t="s">
        <v>153</v>
      </c>
      <c r="AT136" s="154" t="s">
        <v>149</v>
      </c>
      <c r="AU136" s="154" t="s">
        <v>86</v>
      </c>
      <c r="AY136" s="14" t="s">
        <v>147</v>
      </c>
      <c r="BE136" s="155">
        <f t="shared" si="4"/>
        <v>0</v>
      </c>
      <c r="BF136" s="155">
        <f t="shared" si="5"/>
        <v>0</v>
      </c>
      <c r="BG136" s="155">
        <f t="shared" si="6"/>
        <v>0</v>
      </c>
      <c r="BH136" s="155">
        <f t="shared" si="7"/>
        <v>0</v>
      </c>
      <c r="BI136" s="155">
        <f t="shared" si="8"/>
        <v>0</v>
      </c>
      <c r="BJ136" s="14" t="s">
        <v>154</v>
      </c>
      <c r="BK136" s="155">
        <f t="shared" si="9"/>
        <v>0</v>
      </c>
      <c r="BL136" s="14" t="s">
        <v>153</v>
      </c>
      <c r="BM136" s="154" t="s">
        <v>706</v>
      </c>
    </row>
    <row r="137" spans="1:65" s="2" customFormat="1" ht="14.5" customHeight="1">
      <c r="A137" s="29"/>
      <c r="B137" s="141"/>
      <c r="C137" s="142" t="s">
        <v>235</v>
      </c>
      <c r="D137" s="142" t="s">
        <v>149</v>
      </c>
      <c r="E137" s="143" t="s">
        <v>707</v>
      </c>
      <c r="F137" s="144" t="s">
        <v>708</v>
      </c>
      <c r="G137" s="145" t="s">
        <v>591</v>
      </c>
      <c r="H137" s="146">
        <v>50</v>
      </c>
      <c r="I137" s="147"/>
      <c r="J137" s="148">
        <f t="shared" si="0"/>
        <v>0</v>
      </c>
      <c r="K137" s="149"/>
      <c r="L137" s="30"/>
      <c r="M137" s="150" t="s">
        <v>1</v>
      </c>
      <c r="N137" s="151" t="s">
        <v>44</v>
      </c>
      <c r="O137" s="55"/>
      <c r="P137" s="152">
        <f t="shared" si="1"/>
        <v>0</v>
      </c>
      <c r="Q137" s="152">
        <v>0</v>
      </c>
      <c r="R137" s="152">
        <f t="shared" si="2"/>
        <v>0</v>
      </c>
      <c r="S137" s="152">
        <v>0</v>
      </c>
      <c r="T137" s="153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4" t="s">
        <v>153</v>
      </c>
      <c r="AT137" s="154" t="s">
        <v>149</v>
      </c>
      <c r="AU137" s="154" t="s">
        <v>86</v>
      </c>
      <c r="AY137" s="14" t="s">
        <v>147</v>
      </c>
      <c r="BE137" s="155">
        <f t="shared" si="4"/>
        <v>0</v>
      </c>
      <c r="BF137" s="155">
        <f t="shared" si="5"/>
        <v>0</v>
      </c>
      <c r="BG137" s="155">
        <f t="shared" si="6"/>
        <v>0</v>
      </c>
      <c r="BH137" s="155">
        <f t="shared" si="7"/>
        <v>0</v>
      </c>
      <c r="BI137" s="155">
        <f t="shared" si="8"/>
        <v>0</v>
      </c>
      <c r="BJ137" s="14" t="s">
        <v>154</v>
      </c>
      <c r="BK137" s="155">
        <f t="shared" si="9"/>
        <v>0</v>
      </c>
      <c r="BL137" s="14" t="s">
        <v>153</v>
      </c>
      <c r="BM137" s="154" t="s">
        <v>709</v>
      </c>
    </row>
    <row r="138" spans="1:65" s="2" customFormat="1" ht="14.5" customHeight="1">
      <c r="A138" s="29"/>
      <c r="B138" s="141"/>
      <c r="C138" s="142" t="s">
        <v>241</v>
      </c>
      <c r="D138" s="142" t="s">
        <v>149</v>
      </c>
      <c r="E138" s="143" t="s">
        <v>710</v>
      </c>
      <c r="F138" s="144" t="s">
        <v>711</v>
      </c>
      <c r="G138" s="145" t="s">
        <v>678</v>
      </c>
      <c r="H138" s="146">
        <v>595</v>
      </c>
      <c r="I138" s="147"/>
      <c r="J138" s="148">
        <f t="shared" si="0"/>
        <v>0</v>
      </c>
      <c r="K138" s="149"/>
      <c r="L138" s="30"/>
      <c r="M138" s="150" t="s">
        <v>1</v>
      </c>
      <c r="N138" s="151" t="s">
        <v>44</v>
      </c>
      <c r="O138" s="55"/>
      <c r="P138" s="152">
        <f t="shared" si="1"/>
        <v>0</v>
      </c>
      <c r="Q138" s="152">
        <v>0</v>
      </c>
      <c r="R138" s="152">
        <f t="shared" si="2"/>
        <v>0</v>
      </c>
      <c r="S138" s="152">
        <v>0</v>
      </c>
      <c r="T138" s="153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4" t="s">
        <v>153</v>
      </c>
      <c r="AT138" s="154" t="s">
        <v>149</v>
      </c>
      <c r="AU138" s="154" t="s">
        <v>86</v>
      </c>
      <c r="AY138" s="14" t="s">
        <v>147</v>
      </c>
      <c r="BE138" s="155">
        <f t="shared" si="4"/>
        <v>0</v>
      </c>
      <c r="BF138" s="155">
        <f t="shared" si="5"/>
        <v>0</v>
      </c>
      <c r="BG138" s="155">
        <f t="shared" si="6"/>
        <v>0</v>
      </c>
      <c r="BH138" s="155">
        <f t="shared" si="7"/>
        <v>0</v>
      </c>
      <c r="BI138" s="155">
        <f t="shared" si="8"/>
        <v>0</v>
      </c>
      <c r="BJ138" s="14" t="s">
        <v>154</v>
      </c>
      <c r="BK138" s="155">
        <f t="shared" si="9"/>
        <v>0</v>
      </c>
      <c r="BL138" s="14" t="s">
        <v>153</v>
      </c>
      <c r="BM138" s="154" t="s">
        <v>712</v>
      </c>
    </row>
    <row r="139" spans="1:65" s="2" customFormat="1" ht="14.5" customHeight="1">
      <c r="A139" s="29"/>
      <c r="B139" s="141"/>
      <c r="C139" s="142" t="s">
        <v>246</v>
      </c>
      <c r="D139" s="142" t="s">
        <v>149</v>
      </c>
      <c r="E139" s="143" t="s">
        <v>713</v>
      </c>
      <c r="F139" s="144" t="s">
        <v>714</v>
      </c>
      <c r="G139" s="145" t="s">
        <v>678</v>
      </c>
      <c r="H139" s="146">
        <v>595</v>
      </c>
      <c r="I139" s="147"/>
      <c r="J139" s="148">
        <f t="shared" si="0"/>
        <v>0</v>
      </c>
      <c r="K139" s="149"/>
      <c r="L139" s="30"/>
      <c r="M139" s="150" t="s">
        <v>1</v>
      </c>
      <c r="N139" s="151" t="s">
        <v>44</v>
      </c>
      <c r="O139" s="55"/>
      <c r="P139" s="152">
        <f t="shared" si="1"/>
        <v>0</v>
      </c>
      <c r="Q139" s="152">
        <v>0</v>
      </c>
      <c r="R139" s="152">
        <f t="shared" si="2"/>
        <v>0</v>
      </c>
      <c r="S139" s="152">
        <v>0</v>
      </c>
      <c r="T139" s="153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4" t="s">
        <v>153</v>
      </c>
      <c r="AT139" s="154" t="s">
        <v>149</v>
      </c>
      <c r="AU139" s="154" t="s">
        <v>86</v>
      </c>
      <c r="AY139" s="14" t="s">
        <v>147</v>
      </c>
      <c r="BE139" s="155">
        <f t="shared" si="4"/>
        <v>0</v>
      </c>
      <c r="BF139" s="155">
        <f t="shared" si="5"/>
        <v>0</v>
      </c>
      <c r="BG139" s="155">
        <f t="shared" si="6"/>
        <v>0</v>
      </c>
      <c r="BH139" s="155">
        <f t="shared" si="7"/>
        <v>0</v>
      </c>
      <c r="BI139" s="155">
        <f t="shared" si="8"/>
        <v>0</v>
      </c>
      <c r="BJ139" s="14" t="s">
        <v>154</v>
      </c>
      <c r="BK139" s="155">
        <f t="shared" si="9"/>
        <v>0</v>
      </c>
      <c r="BL139" s="14" t="s">
        <v>153</v>
      </c>
      <c r="BM139" s="154" t="s">
        <v>715</v>
      </c>
    </row>
    <row r="140" spans="1:65" s="2" customFormat="1" ht="14.5" customHeight="1">
      <c r="A140" s="29"/>
      <c r="B140" s="141"/>
      <c r="C140" s="142" t="s">
        <v>250</v>
      </c>
      <c r="D140" s="142" t="s">
        <v>149</v>
      </c>
      <c r="E140" s="143" t="s">
        <v>716</v>
      </c>
      <c r="F140" s="144" t="s">
        <v>717</v>
      </c>
      <c r="G140" s="145" t="s">
        <v>678</v>
      </c>
      <c r="H140" s="146">
        <v>100</v>
      </c>
      <c r="I140" s="147"/>
      <c r="J140" s="148">
        <f t="shared" si="0"/>
        <v>0</v>
      </c>
      <c r="K140" s="149"/>
      <c r="L140" s="30"/>
      <c r="M140" s="150" t="s">
        <v>1</v>
      </c>
      <c r="N140" s="151" t="s">
        <v>44</v>
      </c>
      <c r="O140" s="55"/>
      <c r="P140" s="152">
        <f t="shared" si="1"/>
        <v>0</v>
      </c>
      <c r="Q140" s="152">
        <v>0</v>
      </c>
      <c r="R140" s="152">
        <f t="shared" si="2"/>
        <v>0</v>
      </c>
      <c r="S140" s="152">
        <v>0</v>
      </c>
      <c r="T140" s="153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4" t="s">
        <v>153</v>
      </c>
      <c r="AT140" s="154" t="s">
        <v>149</v>
      </c>
      <c r="AU140" s="154" t="s">
        <v>86</v>
      </c>
      <c r="AY140" s="14" t="s">
        <v>147</v>
      </c>
      <c r="BE140" s="155">
        <f t="shared" si="4"/>
        <v>0</v>
      </c>
      <c r="BF140" s="155">
        <f t="shared" si="5"/>
        <v>0</v>
      </c>
      <c r="BG140" s="155">
        <f t="shared" si="6"/>
        <v>0</v>
      </c>
      <c r="BH140" s="155">
        <f t="shared" si="7"/>
        <v>0</v>
      </c>
      <c r="BI140" s="155">
        <f t="shared" si="8"/>
        <v>0</v>
      </c>
      <c r="BJ140" s="14" t="s">
        <v>154</v>
      </c>
      <c r="BK140" s="155">
        <f t="shared" si="9"/>
        <v>0</v>
      </c>
      <c r="BL140" s="14" t="s">
        <v>153</v>
      </c>
      <c r="BM140" s="154" t="s">
        <v>718</v>
      </c>
    </row>
    <row r="141" spans="1:65" s="2" customFormat="1" ht="14.5" customHeight="1">
      <c r="A141" s="29"/>
      <c r="B141" s="141"/>
      <c r="C141" s="142" t="s">
        <v>7</v>
      </c>
      <c r="D141" s="142" t="s">
        <v>149</v>
      </c>
      <c r="E141" s="143" t="s">
        <v>719</v>
      </c>
      <c r="F141" s="144" t="s">
        <v>720</v>
      </c>
      <c r="G141" s="145" t="s">
        <v>678</v>
      </c>
      <c r="H141" s="146">
        <v>595</v>
      </c>
      <c r="I141" s="147"/>
      <c r="J141" s="148">
        <f t="shared" si="0"/>
        <v>0</v>
      </c>
      <c r="K141" s="149"/>
      <c r="L141" s="30"/>
      <c r="M141" s="150" t="s">
        <v>1</v>
      </c>
      <c r="N141" s="151" t="s">
        <v>44</v>
      </c>
      <c r="O141" s="55"/>
      <c r="P141" s="152">
        <f t="shared" si="1"/>
        <v>0</v>
      </c>
      <c r="Q141" s="152">
        <v>0</v>
      </c>
      <c r="R141" s="152">
        <f t="shared" si="2"/>
        <v>0</v>
      </c>
      <c r="S141" s="152">
        <v>0</v>
      </c>
      <c r="T141" s="153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4" t="s">
        <v>153</v>
      </c>
      <c r="AT141" s="154" t="s">
        <v>149</v>
      </c>
      <c r="AU141" s="154" t="s">
        <v>86</v>
      </c>
      <c r="AY141" s="14" t="s">
        <v>147</v>
      </c>
      <c r="BE141" s="155">
        <f t="shared" si="4"/>
        <v>0</v>
      </c>
      <c r="BF141" s="155">
        <f t="shared" si="5"/>
        <v>0</v>
      </c>
      <c r="BG141" s="155">
        <f t="shared" si="6"/>
        <v>0</v>
      </c>
      <c r="BH141" s="155">
        <f t="shared" si="7"/>
        <v>0</v>
      </c>
      <c r="BI141" s="155">
        <f t="shared" si="8"/>
        <v>0</v>
      </c>
      <c r="BJ141" s="14" t="s">
        <v>154</v>
      </c>
      <c r="BK141" s="155">
        <f t="shared" si="9"/>
        <v>0</v>
      </c>
      <c r="BL141" s="14" t="s">
        <v>153</v>
      </c>
      <c r="BM141" s="154" t="s">
        <v>721</v>
      </c>
    </row>
    <row r="142" spans="1:65" s="2" customFormat="1" ht="14.5" customHeight="1">
      <c r="A142" s="29"/>
      <c r="B142" s="141"/>
      <c r="C142" s="142" t="s">
        <v>257</v>
      </c>
      <c r="D142" s="142" t="s">
        <v>149</v>
      </c>
      <c r="E142" s="143" t="s">
        <v>722</v>
      </c>
      <c r="F142" s="144" t="s">
        <v>723</v>
      </c>
      <c r="G142" s="145" t="s">
        <v>678</v>
      </c>
      <c r="H142" s="146">
        <v>595</v>
      </c>
      <c r="I142" s="147"/>
      <c r="J142" s="148">
        <f t="shared" si="0"/>
        <v>0</v>
      </c>
      <c r="K142" s="149"/>
      <c r="L142" s="30"/>
      <c r="M142" s="150" t="s">
        <v>1</v>
      </c>
      <c r="N142" s="151" t="s">
        <v>44</v>
      </c>
      <c r="O142" s="55"/>
      <c r="P142" s="152">
        <f t="shared" si="1"/>
        <v>0</v>
      </c>
      <c r="Q142" s="152">
        <v>0</v>
      </c>
      <c r="R142" s="152">
        <f t="shared" si="2"/>
        <v>0</v>
      </c>
      <c r="S142" s="152">
        <v>0</v>
      </c>
      <c r="T142" s="153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4" t="s">
        <v>153</v>
      </c>
      <c r="AT142" s="154" t="s">
        <v>149</v>
      </c>
      <c r="AU142" s="154" t="s">
        <v>86</v>
      </c>
      <c r="AY142" s="14" t="s">
        <v>147</v>
      </c>
      <c r="BE142" s="155">
        <f t="shared" si="4"/>
        <v>0</v>
      </c>
      <c r="BF142" s="155">
        <f t="shared" si="5"/>
        <v>0</v>
      </c>
      <c r="BG142" s="155">
        <f t="shared" si="6"/>
        <v>0</v>
      </c>
      <c r="BH142" s="155">
        <f t="shared" si="7"/>
        <v>0</v>
      </c>
      <c r="BI142" s="155">
        <f t="shared" si="8"/>
        <v>0</v>
      </c>
      <c r="BJ142" s="14" t="s">
        <v>154</v>
      </c>
      <c r="BK142" s="155">
        <f t="shared" si="9"/>
        <v>0</v>
      </c>
      <c r="BL142" s="14" t="s">
        <v>153</v>
      </c>
      <c r="BM142" s="154" t="s">
        <v>724</v>
      </c>
    </row>
    <row r="143" spans="1:65" s="2" customFormat="1" ht="14.5" customHeight="1">
      <c r="A143" s="29"/>
      <c r="B143" s="141"/>
      <c r="C143" s="142" t="s">
        <v>261</v>
      </c>
      <c r="D143" s="142" t="s">
        <v>149</v>
      </c>
      <c r="E143" s="143" t="s">
        <v>725</v>
      </c>
      <c r="F143" s="144" t="s">
        <v>726</v>
      </c>
      <c r="G143" s="145" t="s">
        <v>678</v>
      </c>
      <c r="H143" s="146">
        <v>595</v>
      </c>
      <c r="I143" s="147"/>
      <c r="J143" s="148">
        <f t="shared" si="0"/>
        <v>0</v>
      </c>
      <c r="K143" s="149"/>
      <c r="L143" s="30"/>
      <c r="M143" s="150" t="s">
        <v>1</v>
      </c>
      <c r="N143" s="151" t="s">
        <v>44</v>
      </c>
      <c r="O143" s="55"/>
      <c r="P143" s="152">
        <f t="shared" si="1"/>
        <v>0</v>
      </c>
      <c r="Q143" s="152">
        <v>0</v>
      </c>
      <c r="R143" s="152">
        <f t="shared" si="2"/>
        <v>0</v>
      </c>
      <c r="S143" s="152">
        <v>0</v>
      </c>
      <c r="T143" s="153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4" t="s">
        <v>153</v>
      </c>
      <c r="AT143" s="154" t="s">
        <v>149</v>
      </c>
      <c r="AU143" s="154" t="s">
        <v>86</v>
      </c>
      <c r="AY143" s="14" t="s">
        <v>147</v>
      </c>
      <c r="BE143" s="155">
        <f t="shared" si="4"/>
        <v>0</v>
      </c>
      <c r="BF143" s="155">
        <f t="shared" si="5"/>
        <v>0</v>
      </c>
      <c r="BG143" s="155">
        <f t="shared" si="6"/>
        <v>0</v>
      </c>
      <c r="BH143" s="155">
        <f t="shared" si="7"/>
        <v>0</v>
      </c>
      <c r="BI143" s="155">
        <f t="shared" si="8"/>
        <v>0</v>
      </c>
      <c r="BJ143" s="14" t="s">
        <v>154</v>
      </c>
      <c r="BK143" s="155">
        <f t="shared" si="9"/>
        <v>0</v>
      </c>
      <c r="BL143" s="14" t="s">
        <v>153</v>
      </c>
      <c r="BM143" s="154" t="s">
        <v>727</v>
      </c>
    </row>
    <row r="144" spans="1:65" s="2" customFormat="1" ht="14.5" customHeight="1">
      <c r="A144" s="29"/>
      <c r="B144" s="141"/>
      <c r="C144" s="142" t="s">
        <v>267</v>
      </c>
      <c r="D144" s="142" t="s">
        <v>149</v>
      </c>
      <c r="E144" s="143" t="s">
        <v>728</v>
      </c>
      <c r="F144" s="144" t="s">
        <v>729</v>
      </c>
      <c r="G144" s="145" t="s">
        <v>678</v>
      </c>
      <c r="H144" s="146">
        <v>595</v>
      </c>
      <c r="I144" s="147"/>
      <c r="J144" s="148">
        <f t="shared" si="0"/>
        <v>0</v>
      </c>
      <c r="K144" s="149"/>
      <c r="L144" s="30"/>
      <c r="M144" s="150" t="s">
        <v>1</v>
      </c>
      <c r="N144" s="151" t="s">
        <v>44</v>
      </c>
      <c r="O144" s="55"/>
      <c r="P144" s="152">
        <f t="shared" si="1"/>
        <v>0</v>
      </c>
      <c r="Q144" s="152">
        <v>0</v>
      </c>
      <c r="R144" s="152">
        <f t="shared" si="2"/>
        <v>0</v>
      </c>
      <c r="S144" s="152">
        <v>0</v>
      </c>
      <c r="T144" s="153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4" t="s">
        <v>153</v>
      </c>
      <c r="AT144" s="154" t="s">
        <v>149</v>
      </c>
      <c r="AU144" s="154" t="s">
        <v>86</v>
      </c>
      <c r="AY144" s="14" t="s">
        <v>147</v>
      </c>
      <c r="BE144" s="155">
        <f t="shared" si="4"/>
        <v>0</v>
      </c>
      <c r="BF144" s="155">
        <f t="shared" si="5"/>
        <v>0</v>
      </c>
      <c r="BG144" s="155">
        <f t="shared" si="6"/>
        <v>0</v>
      </c>
      <c r="BH144" s="155">
        <f t="shared" si="7"/>
        <v>0</v>
      </c>
      <c r="BI144" s="155">
        <f t="shared" si="8"/>
        <v>0</v>
      </c>
      <c r="BJ144" s="14" t="s">
        <v>154</v>
      </c>
      <c r="BK144" s="155">
        <f t="shared" si="9"/>
        <v>0</v>
      </c>
      <c r="BL144" s="14" t="s">
        <v>153</v>
      </c>
      <c r="BM144" s="154" t="s">
        <v>730</v>
      </c>
    </row>
    <row r="145" spans="1:65" s="2" customFormat="1" ht="14.5" customHeight="1">
      <c r="A145" s="29"/>
      <c r="B145" s="141"/>
      <c r="C145" s="142" t="s">
        <v>271</v>
      </c>
      <c r="D145" s="142" t="s">
        <v>149</v>
      </c>
      <c r="E145" s="143" t="s">
        <v>731</v>
      </c>
      <c r="F145" s="144" t="s">
        <v>732</v>
      </c>
      <c r="G145" s="145" t="s">
        <v>171</v>
      </c>
      <c r="H145" s="146">
        <v>1</v>
      </c>
      <c r="I145" s="147"/>
      <c r="J145" s="148">
        <f t="shared" si="0"/>
        <v>0</v>
      </c>
      <c r="K145" s="149"/>
      <c r="L145" s="30"/>
      <c r="M145" s="150" t="s">
        <v>1</v>
      </c>
      <c r="N145" s="151" t="s">
        <v>44</v>
      </c>
      <c r="O145" s="55"/>
      <c r="P145" s="152">
        <f t="shared" si="1"/>
        <v>0</v>
      </c>
      <c r="Q145" s="152">
        <v>0</v>
      </c>
      <c r="R145" s="152">
        <f t="shared" si="2"/>
        <v>0</v>
      </c>
      <c r="S145" s="152">
        <v>0</v>
      </c>
      <c r="T145" s="153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4" t="s">
        <v>153</v>
      </c>
      <c r="AT145" s="154" t="s">
        <v>149</v>
      </c>
      <c r="AU145" s="154" t="s">
        <v>86</v>
      </c>
      <c r="AY145" s="14" t="s">
        <v>147</v>
      </c>
      <c r="BE145" s="155">
        <f t="shared" si="4"/>
        <v>0</v>
      </c>
      <c r="BF145" s="155">
        <f t="shared" si="5"/>
        <v>0</v>
      </c>
      <c r="BG145" s="155">
        <f t="shared" si="6"/>
        <v>0</v>
      </c>
      <c r="BH145" s="155">
        <f t="shared" si="7"/>
        <v>0</v>
      </c>
      <c r="BI145" s="155">
        <f t="shared" si="8"/>
        <v>0</v>
      </c>
      <c r="BJ145" s="14" t="s">
        <v>154</v>
      </c>
      <c r="BK145" s="155">
        <f t="shared" si="9"/>
        <v>0</v>
      </c>
      <c r="BL145" s="14" t="s">
        <v>153</v>
      </c>
      <c r="BM145" s="154" t="s">
        <v>733</v>
      </c>
    </row>
    <row r="146" spans="1:65" s="2" customFormat="1" ht="14.5" customHeight="1">
      <c r="A146" s="29"/>
      <c r="B146" s="141"/>
      <c r="C146" s="142" t="s">
        <v>277</v>
      </c>
      <c r="D146" s="142" t="s">
        <v>149</v>
      </c>
      <c r="E146" s="143" t="s">
        <v>734</v>
      </c>
      <c r="F146" s="144" t="s">
        <v>735</v>
      </c>
      <c r="G146" s="145" t="s">
        <v>736</v>
      </c>
      <c r="H146" s="146">
        <v>0.5</v>
      </c>
      <c r="I146" s="147"/>
      <c r="J146" s="148">
        <f t="shared" si="0"/>
        <v>0</v>
      </c>
      <c r="K146" s="149"/>
      <c r="L146" s="30"/>
      <c r="M146" s="150" t="s">
        <v>1</v>
      </c>
      <c r="N146" s="151" t="s">
        <v>44</v>
      </c>
      <c r="O146" s="55"/>
      <c r="P146" s="152">
        <f t="shared" si="1"/>
        <v>0</v>
      </c>
      <c r="Q146" s="152">
        <v>0</v>
      </c>
      <c r="R146" s="152">
        <f t="shared" si="2"/>
        <v>0</v>
      </c>
      <c r="S146" s="152">
        <v>0</v>
      </c>
      <c r="T146" s="153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4" t="s">
        <v>153</v>
      </c>
      <c r="AT146" s="154" t="s">
        <v>149</v>
      </c>
      <c r="AU146" s="154" t="s">
        <v>86</v>
      </c>
      <c r="AY146" s="14" t="s">
        <v>147</v>
      </c>
      <c r="BE146" s="155">
        <f t="shared" si="4"/>
        <v>0</v>
      </c>
      <c r="BF146" s="155">
        <f t="shared" si="5"/>
        <v>0</v>
      </c>
      <c r="BG146" s="155">
        <f t="shared" si="6"/>
        <v>0</v>
      </c>
      <c r="BH146" s="155">
        <f t="shared" si="7"/>
        <v>0</v>
      </c>
      <c r="BI146" s="155">
        <f t="shared" si="8"/>
        <v>0</v>
      </c>
      <c r="BJ146" s="14" t="s">
        <v>154</v>
      </c>
      <c r="BK146" s="155">
        <f t="shared" si="9"/>
        <v>0</v>
      </c>
      <c r="BL146" s="14" t="s">
        <v>153</v>
      </c>
      <c r="BM146" s="154" t="s">
        <v>737</v>
      </c>
    </row>
    <row r="147" spans="1:65" s="2" customFormat="1" ht="14.5" customHeight="1">
      <c r="A147" s="29"/>
      <c r="B147" s="141"/>
      <c r="C147" s="142" t="s">
        <v>319</v>
      </c>
      <c r="D147" s="142" t="s">
        <v>149</v>
      </c>
      <c r="E147" s="143" t="s">
        <v>738</v>
      </c>
      <c r="F147" s="144" t="s">
        <v>739</v>
      </c>
      <c r="G147" s="145" t="s">
        <v>736</v>
      </c>
      <c r="H147" s="146">
        <v>0.1</v>
      </c>
      <c r="I147" s="147"/>
      <c r="J147" s="148">
        <f t="shared" si="0"/>
        <v>0</v>
      </c>
      <c r="K147" s="149"/>
      <c r="L147" s="30"/>
      <c r="M147" s="150" t="s">
        <v>1</v>
      </c>
      <c r="N147" s="151" t="s">
        <v>44</v>
      </c>
      <c r="O147" s="55"/>
      <c r="P147" s="152">
        <f t="shared" si="1"/>
        <v>0</v>
      </c>
      <c r="Q147" s="152">
        <v>0</v>
      </c>
      <c r="R147" s="152">
        <f t="shared" si="2"/>
        <v>0</v>
      </c>
      <c r="S147" s="152">
        <v>0</v>
      </c>
      <c r="T147" s="153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4" t="s">
        <v>153</v>
      </c>
      <c r="AT147" s="154" t="s">
        <v>149</v>
      </c>
      <c r="AU147" s="154" t="s">
        <v>86</v>
      </c>
      <c r="AY147" s="14" t="s">
        <v>147</v>
      </c>
      <c r="BE147" s="155">
        <f t="shared" si="4"/>
        <v>0</v>
      </c>
      <c r="BF147" s="155">
        <f t="shared" si="5"/>
        <v>0</v>
      </c>
      <c r="BG147" s="155">
        <f t="shared" si="6"/>
        <v>0</v>
      </c>
      <c r="BH147" s="155">
        <f t="shared" si="7"/>
        <v>0</v>
      </c>
      <c r="BI147" s="155">
        <f t="shared" si="8"/>
        <v>0</v>
      </c>
      <c r="BJ147" s="14" t="s">
        <v>154</v>
      </c>
      <c r="BK147" s="155">
        <f t="shared" si="9"/>
        <v>0</v>
      </c>
      <c r="BL147" s="14" t="s">
        <v>153</v>
      </c>
      <c r="BM147" s="154" t="s">
        <v>740</v>
      </c>
    </row>
    <row r="148" spans="1:65" s="2" customFormat="1" ht="14.5" customHeight="1">
      <c r="A148" s="29"/>
      <c r="B148" s="141"/>
      <c r="C148" s="142" t="s">
        <v>321</v>
      </c>
      <c r="D148" s="142" t="s">
        <v>149</v>
      </c>
      <c r="E148" s="143" t="s">
        <v>741</v>
      </c>
      <c r="F148" s="144" t="s">
        <v>742</v>
      </c>
      <c r="G148" s="145" t="s">
        <v>736</v>
      </c>
      <c r="H148" s="146">
        <v>1</v>
      </c>
      <c r="I148" s="147"/>
      <c r="J148" s="148">
        <f t="shared" si="0"/>
        <v>0</v>
      </c>
      <c r="K148" s="149"/>
      <c r="L148" s="30"/>
      <c r="M148" s="150" t="s">
        <v>1</v>
      </c>
      <c r="N148" s="151" t="s">
        <v>44</v>
      </c>
      <c r="O148" s="55"/>
      <c r="P148" s="152">
        <f t="shared" si="1"/>
        <v>0</v>
      </c>
      <c r="Q148" s="152">
        <v>0</v>
      </c>
      <c r="R148" s="152">
        <f t="shared" si="2"/>
        <v>0</v>
      </c>
      <c r="S148" s="152">
        <v>0</v>
      </c>
      <c r="T148" s="153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4" t="s">
        <v>153</v>
      </c>
      <c r="AT148" s="154" t="s">
        <v>149</v>
      </c>
      <c r="AU148" s="154" t="s">
        <v>86</v>
      </c>
      <c r="AY148" s="14" t="s">
        <v>147</v>
      </c>
      <c r="BE148" s="155">
        <f t="shared" si="4"/>
        <v>0</v>
      </c>
      <c r="BF148" s="155">
        <f t="shared" si="5"/>
        <v>0</v>
      </c>
      <c r="BG148" s="155">
        <f t="shared" si="6"/>
        <v>0</v>
      </c>
      <c r="BH148" s="155">
        <f t="shared" si="7"/>
        <v>0</v>
      </c>
      <c r="BI148" s="155">
        <f t="shared" si="8"/>
        <v>0</v>
      </c>
      <c r="BJ148" s="14" t="s">
        <v>154</v>
      </c>
      <c r="BK148" s="155">
        <f t="shared" si="9"/>
        <v>0</v>
      </c>
      <c r="BL148" s="14" t="s">
        <v>153</v>
      </c>
      <c r="BM148" s="154" t="s">
        <v>743</v>
      </c>
    </row>
    <row r="149" spans="1:65" s="2" customFormat="1" ht="14.5" customHeight="1">
      <c r="A149" s="29"/>
      <c r="B149" s="141"/>
      <c r="C149" s="142" t="s">
        <v>323</v>
      </c>
      <c r="D149" s="142" t="s">
        <v>149</v>
      </c>
      <c r="E149" s="143" t="s">
        <v>744</v>
      </c>
      <c r="F149" s="144" t="s">
        <v>745</v>
      </c>
      <c r="G149" s="145" t="s">
        <v>736</v>
      </c>
      <c r="H149" s="146">
        <v>1</v>
      </c>
      <c r="I149" s="147"/>
      <c r="J149" s="148">
        <f t="shared" si="0"/>
        <v>0</v>
      </c>
      <c r="K149" s="149"/>
      <c r="L149" s="30"/>
      <c r="M149" s="150" t="s">
        <v>1</v>
      </c>
      <c r="N149" s="151" t="s">
        <v>44</v>
      </c>
      <c r="O149" s="55"/>
      <c r="P149" s="152">
        <f t="shared" si="1"/>
        <v>0</v>
      </c>
      <c r="Q149" s="152">
        <v>0</v>
      </c>
      <c r="R149" s="152">
        <f t="shared" si="2"/>
        <v>0</v>
      </c>
      <c r="S149" s="152">
        <v>0</v>
      </c>
      <c r="T149" s="153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4" t="s">
        <v>153</v>
      </c>
      <c r="AT149" s="154" t="s">
        <v>149</v>
      </c>
      <c r="AU149" s="154" t="s">
        <v>86</v>
      </c>
      <c r="AY149" s="14" t="s">
        <v>147</v>
      </c>
      <c r="BE149" s="155">
        <f t="shared" si="4"/>
        <v>0</v>
      </c>
      <c r="BF149" s="155">
        <f t="shared" si="5"/>
        <v>0</v>
      </c>
      <c r="BG149" s="155">
        <f t="shared" si="6"/>
        <v>0</v>
      </c>
      <c r="BH149" s="155">
        <f t="shared" si="7"/>
        <v>0</v>
      </c>
      <c r="BI149" s="155">
        <f t="shared" si="8"/>
        <v>0</v>
      </c>
      <c r="BJ149" s="14" t="s">
        <v>154</v>
      </c>
      <c r="BK149" s="155">
        <f t="shared" si="9"/>
        <v>0</v>
      </c>
      <c r="BL149" s="14" t="s">
        <v>153</v>
      </c>
      <c r="BM149" s="154" t="s">
        <v>746</v>
      </c>
    </row>
    <row r="150" spans="1:65" s="2" customFormat="1" ht="14.5" customHeight="1">
      <c r="A150" s="29"/>
      <c r="B150" s="141"/>
      <c r="C150" s="142" t="s">
        <v>201</v>
      </c>
      <c r="D150" s="142" t="s">
        <v>149</v>
      </c>
      <c r="E150" s="143" t="s">
        <v>747</v>
      </c>
      <c r="F150" s="144" t="s">
        <v>748</v>
      </c>
      <c r="G150" s="145" t="s">
        <v>736</v>
      </c>
      <c r="H150" s="146">
        <v>0.1</v>
      </c>
      <c r="I150" s="147"/>
      <c r="J150" s="148">
        <f t="shared" si="0"/>
        <v>0</v>
      </c>
      <c r="K150" s="149"/>
      <c r="L150" s="30"/>
      <c r="M150" s="150" t="s">
        <v>1</v>
      </c>
      <c r="N150" s="151" t="s">
        <v>44</v>
      </c>
      <c r="O150" s="55"/>
      <c r="P150" s="152">
        <f t="shared" si="1"/>
        <v>0</v>
      </c>
      <c r="Q150" s="152">
        <v>0</v>
      </c>
      <c r="R150" s="152">
        <f t="shared" si="2"/>
        <v>0</v>
      </c>
      <c r="S150" s="152">
        <v>0</v>
      </c>
      <c r="T150" s="153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4" t="s">
        <v>153</v>
      </c>
      <c r="AT150" s="154" t="s">
        <v>149</v>
      </c>
      <c r="AU150" s="154" t="s">
        <v>86</v>
      </c>
      <c r="AY150" s="14" t="s">
        <v>147</v>
      </c>
      <c r="BE150" s="155">
        <f t="shared" si="4"/>
        <v>0</v>
      </c>
      <c r="BF150" s="155">
        <f t="shared" si="5"/>
        <v>0</v>
      </c>
      <c r="BG150" s="155">
        <f t="shared" si="6"/>
        <v>0</v>
      </c>
      <c r="BH150" s="155">
        <f t="shared" si="7"/>
        <v>0</v>
      </c>
      <c r="BI150" s="155">
        <f t="shared" si="8"/>
        <v>0</v>
      </c>
      <c r="BJ150" s="14" t="s">
        <v>154</v>
      </c>
      <c r="BK150" s="155">
        <f t="shared" si="9"/>
        <v>0</v>
      </c>
      <c r="BL150" s="14" t="s">
        <v>153</v>
      </c>
      <c r="BM150" s="154" t="s">
        <v>749</v>
      </c>
    </row>
    <row r="151" spans="1:65" s="2" customFormat="1" ht="14.5" customHeight="1">
      <c r="A151" s="29"/>
      <c r="B151" s="141"/>
      <c r="C151" s="142" t="s">
        <v>454</v>
      </c>
      <c r="D151" s="142" t="s">
        <v>149</v>
      </c>
      <c r="E151" s="143" t="s">
        <v>750</v>
      </c>
      <c r="F151" s="144" t="s">
        <v>751</v>
      </c>
      <c r="G151" s="145" t="s">
        <v>736</v>
      </c>
      <c r="H151" s="146">
        <v>0.1</v>
      </c>
      <c r="I151" s="147"/>
      <c r="J151" s="148">
        <f t="shared" si="0"/>
        <v>0</v>
      </c>
      <c r="K151" s="149"/>
      <c r="L151" s="30"/>
      <c r="M151" s="150" t="s">
        <v>1</v>
      </c>
      <c r="N151" s="151" t="s">
        <v>44</v>
      </c>
      <c r="O151" s="55"/>
      <c r="P151" s="152">
        <f t="shared" si="1"/>
        <v>0</v>
      </c>
      <c r="Q151" s="152">
        <v>0</v>
      </c>
      <c r="R151" s="152">
        <f t="shared" si="2"/>
        <v>0</v>
      </c>
      <c r="S151" s="152">
        <v>0</v>
      </c>
      <c r="T151" s="153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4" t="s">
        <v>153</v>
      </c>
      <c r="AT151" s="154" t="s">
        <v>149</v>
      </c>
      <c r="AU151" s="154" t="s">
        <v>86</v>
      </c>
      <c r="AY151" s="14" t="s">
        <v>147</v>
      </c>
      <c r="BE151" s="155">
        <f t="shared" si="4"/>
        <v>0</v>
      </c>
      <c r="BF151" s="155">
        <f t="shared" si="5"/>
        <v>0</v>
      </c>
      <c r="BG151" s="155">
        <f t="shared" si="6"/>
        <v>0</v>
      </c>
      <c r="BH151" s="155">
        <f t="shared" si="7"/>
        <v>0</v>
      </c>
      <c r="BI151" s="155">
        <f t="shared" si="8"/>
        <v>0</v>
      </c>
      <c r="BJ151" s="14" t="s">
        <v>154</v>
      </c>
      <c r="BK151" s="155">
        <f t="shared" si="9"/>
        <v>0</v>
      </c>
      <c r="BL151" s="14" t="s">
        <v>153</v>
      </c>
      <c r="BM151" s="154" t="s">
        <v>752</v>
      </c>
    </row>
    <row r="152" spans="1:65" s="2" customFormat="1" ht="14.5" customHeight="1">
      <c r="A152" s="29"/>
      <c r="B152" s="141"/>
      <c r="C152" s="142" t="s">
        <v>460</v>
      </c>
      <c r="D152" s="142" t="s">
        <v>149</v>
      </c>
      <c r="E152" s="143" t="s">
        <v>753</v>
      </c>
      <c r="F152" s="144" t="s">
        <v>754</v>
      </c>
      <c r="G152" s="145" t="s">
        <v>736</v>
      </c>
      <c r="H152" s="146">
        <v>0.1</v>
      </c>
      <c r="I152" s="147"/>
      <c r="J152" s="148">
        <f t="shared" si="0"/>
        <v>0</v>
      </c>
      <c r="K152" s="149"/>
      <c r="L152" s="30"/>
      <c r="M152" s="150" t="s">
        <v>1</v>
      </c>
      <c r="N152" s="151" t="s">
        <v>44</v>
      </c>
      <c r="O152" s="55"/>
      <c r="P152" s="152">
        <f t="shared" si="1"/>
        <v>0</v>
      </c>
      <c r="Q152" s="152">
        <v>0</v>
      </c>
      <c r="R152" s="152">
        <f t="shared" si="2"/>
        <v>0</v>
      </c>
      <c r="S152" s="152">
        <v>0</v>
      </c>
      <c r="T152" s="153">
        <f t="shared" si="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4" t="s">
        <v>153</v>
      </c>
      <c r="AT152" s="154" t="s">
        <v>149</v>
      </c>
      <c r="AU152" s="154" t="s">
        <v>86</v>
      </c>
      <c r="AY152" s="14" t="s">
        <v>147</v>
      </c>
      <c r="BE152" s="155">
        <f t="shared" si="4"/>
        <v>0</v>
      </c>
      <c r="BF152" s="155">
        <f t="shared" si="5"/>
        <v>0</v>
      </c>
      <c r="BG152" s="155">
        <f t="shared" si="6"/>
        <v>0</v>
      </c>
      <c r="BH152" s="155">
        <f t="shared" si="7"/>
        <v>0</v>
      </c>
      <c r="BI152" s="155">
        <f t="shared" si="8"/>
        <v>0</v>
      </c>
      <c r="BJ152" s="14" t="s">
        <v>154</v>
      </c>
      <c r="BK152" s="155">
        <f t="shared" si="9"/>
        <v>0</v>
      </c>
      <c r="BL152" s="14" t="s">
        <v>153</v>
      </c>
      <c r="BM152" s="154" t="s">
        <v>755</v>
      </c>
    </row>
    <row r="153" spans="1:65" s="2" customFormat="1" ht="14.5" customHeight="1">
      <c r="A153" s="29"/>
      <c r="B153" s="141"/>
      <c r="C153" s="142" t="s">
        <v>464</v>
      </c>
      <c r="D153" s="142" t="s">
        <v>149</v>
      </c>
      <c r="E153" s="143" t="s">
        <v>756</v>
      </c>
      <c r="F153" s="144" t="s">
        <v>757</v>
      </c>
      <c r="G153" s="145" t="s">
        <v>736</v>
      </c>
      <c r="H153" s="146">
        <v>0.1</v>
      </c>
      <c r="I153" s="147"/>
      <c r="J153" s="148">
        <f t="shared" si="0"/>
        <v>0</v>
      </c>
      <c r="K153" s="149"/>
      <c r="L153" s="30"/>
      <c r="M153" s="150" t="s">
        <v>1</v>
      </c>
      <c r="N153" s="151" t="s">
        <v>44</v>
      </c>
      <c r="O153" s="55"/>
      <c r="P153" s="152">
        <f t="shared" si="1"/>
        <v>0</v>
      </c>
      <c r="Q153" s="152">
        <v>0</v>
      </c>
      <c r="R153" s="152">
        <f t="shared" si="2"/>
        <v>0</v>
      </c>
      <c r="S153" s="152">
        <v>0</v>
      </c>
      <c r="T153" s="153">
        <f t="shared" si="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4" t="s">
        <v>153</v>
      </c>
      <c r="AT153" s="154" t="s">
        <v>149</v>
      </c>
      <c r="AU153" s="154" t="s">
        <v>86</v>
      </c>
      <c r="AY153" s="14" t="s">
        <v>147</v>
      </c>
      <c r="BE153" s="155">
        <f t="shared" si="4"/>
        <v>0</v>
      </c>
      <c r="BF153" s="155">
        <f t="shared" si="5"/>
        <v>0</v>
      </c>
      <c r="BG153" s="155">
        <f t="shared" si="6"/>
        <v>0</v>
      </c>
      <c r="BH153" s="155">
        <f t="shared" si="7"/>
        <v>0</v>
      </c>
      <c r="BI153" s="155">
        <f t="shared" si="8"/>
        <v>0</v>
      </c>
      <c r="BJ153" s="14" t="s">
        <v>154</v>
      </c>
      <c r="BK153" s="155">
        <f t="shared" si="9"/>
        <v>0</v>
      </c>
      <c r="BL153" s="14" t="s">
        <v>153</v>
      </c>
      <c r="BM153" s="154" t="s">
        <v>758</v>
      </c>
    </row>
    <row r="154" spans="1:65" s="2" customFormat="1" ht="14.5" customHeight="1">
      <c r="A154" s="29"/>
      <c r="B154" s="141"/>
      <c r="C154" s="142" t="s">
        <v>468</v>
      </c>
      <c r="D154" s="142" t="s">
        <v>149</v>
      </c>
      <c r="E154" s="143" t="s">
        <v>759</v>
      </c>
      <c r="F154" s="144" t="s">
        <v>760</v>
      </c>
      <c r="G154" s="145" t="s">
        <v>736</v>
      </c>
      <c r="H154" s="146">
        <v>0.1</v>
      </c>
      <c r="I154" s="147"/>
      <c r="J154" s="148">
        <f t="shared" si="0"/>
        <v>0</v>
      </c>
      <c r="K154" s="149"/>
      <c r="L154" s="30"/>
      <c r="M154" s="150" t="s">
        <v>1</v>
      </c>
      <c r="N154" s="151" t="s">
        <v>44</v>
      </c>
      <c r="O154" s="55"/>
      <c r="P154" s="152">
        <f t="shared" si="1"/>
        <v>0</v>
      </c>
      <c r="Q154" s="152">
        <v>0</v>
      </c>
      <c r="R154" s="152">
        <f t="shared" si="2"/>
        <v>0</v>
      </c>
      <c r="S154" s="152">
        <v>0</v>
      </c>
      <c r="T154" s="153">
        <f t="shared" si="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54" t="s">
        <v>153</v>
      </c>
      <c r="AT154" s="154" t="s">
        <v>149</v>
      </c>
      <c r="AU154" s="154" t="s">
        <v>86</v>
      </c>
      <c r="AY154" s="14" t="s">
        <v>147</v>
      </c>
      <c r="BE154" s="155">
        <f t="shared" si="4"/>
        <v>0</v>
      </c>
      <c r="BF154" s="155">
        <f t="shared" si="5"/>
        <v>0</v>
      </c>
      <c r="BG154" s="155">
        <f t="shared" si="6"/>
        <v>0</v>
      </c>
      <c r="BH154" s="155">
        <f t="shared" si="7"/>
        <v>0</v>
      </c>
      <c r="BI154" s="155">
        <f t="shared" si="8"/>
        <v>0</v>
      </c>
      <c r="BJ154" s="14" t="s">
        <v>154</v>
      </c>
      <c r="BK154" s="155">
        <f t="shared" si="9"/>
        <v>0</v>
      </c>
      <c r="BL154" s="14" t="s">
        <v>153</v>
      </c>
      <c r="BM154" s="154" t="s">
        <v>761</v>
      </c>
    </row>
    <row r="155" spans="1:65" s="2" customFormat="1" ht="14.5" customHeight="1">
      <c r="A155" s="29"/>
      <c r="B155" s="141"/>
      <c r="C155" s="142" t="s">
        <v>472</v>
      </c>
      <c r="D155" s="142" t="s">
        <v>149</v>
      </c>
      <c r="E155" s="143" t="s">
        <v>762</v>
      </c>
      <c r="F155" s="144" t="s">
        <v>763</v>
      </c>
      <c r="G155" s="145" t="s">
        <v>171</v>
      </c>
      <c r="H155" s="146">
        <v>5</v>
      </c>
      <c r="I155" s="147"/>
      <c r="J155" s="148">
        <f t="shared" si="0"/>
        <v>0</v>
      </c>
      <c r="K155" s="149"/>
      <c r="L155" s="30"/>
      <c r="M155" s="150" t="s">
        <v>1</v>
      </c>
      <c r="N155" s="151" t="s">
        <v>44</v>
      </c>
      <c r="O155" s="55"/>
      <c r="P155" s="152">
        <f t="shared" si="1"/>
        <v>0</v>
      </c>
      <c r="Q155" s="152">
        <v>0</v>
      </c>
      <c r="R155" s="152">
        <f t="shared" si="2"/>
        <v>0</v>
      </c>
      <c r="S155" s="152">
        <v>0</v>
      </c>
      <c r="T155" s="153">
        <f t="shared" si="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4" t="s">
        <v>153</v>
      </c>
      <c r="AT155" s="154" t="s">
        <v>149</v>
      </c>
      <c r="AU155" s="154" t="s">
        <v>86</v>
      </c>
      <c r="AY155" s="14" t="s">
        <v>147</v>
      </c>
      <c r="BE155" s="155">
        <f t="shared" si="4"/>
        <v>0</v>
      </c>
      <c r="BF155" s="155">
        <f t="shared" si="5"/>
        <v>0</v>
      </c>
      <c r="BG155" s="155">
        <f t="shared" si="6"/>
        <v>0</v>
      </c>
      <c r="BH155" s="155">
        <f t="shared" si="7"/>
        <v>0</v>
      </c>
      <c r="BI155" s="155">
        <f t="shared" si="8"/>
        <v>0</v>
      </c>
      <c r="BJ155" s="14" t="s">
        <v>154</v>
      </c>
      <c r="BK155" s="155">
        <f t="shared" si="9"/>
        <v>0</v>
      </c>
      <c r="BL155" s="14" t="s">
        <v>153</v>
      </c>
      <c r="BM155" s="154" t="s">
        <v>764</v>
      </c>
    </row>
    <row r="156" spans="1:65" s="2" customFormat="1" ht="14.5" customHeight="1">
      <c r="A156" s="29"/>
      <c r="B156" s="141"/>
      <c r="C156" s="142" t="s">
        <v>476</v>
      </c>
      <c r="D156" s="142" t="s">
        <v>149</v>
      </c>
      <c r="E156" s="143" t="s">
        <v>765</v>
      </c>
      <c r="F156" s="144" t="s">
        <v>766</v>
      </c>
      <c r="G156" s="145" t="s">
        <v>767</v>
      </c>
      <c r="H156" s="146">
        <v>30</v>
      </c>
      <c r="I156" s="147"/>
      <c r="J156" s="148">
        <f t="shared" si="0"/>
        <v>0</v>
      </c>
      <c r="K156" s="149"/>
      <c r="L156" s="30"/>
      <c r="M156" s="167" t="s">
        <v>1</v>
      </c>
      <c r="N156" s="168" t="s">
        <v>44</v>
      </c>
      <c r="O156" s="169"/>
      <c r="P156" s="170">
        <f t="shared" si="1"/>
        <v>0</v>
      </c>
      <c r="Q156" s="170">
        <v>0</v>
      </c>
      <c r="R156" s="170">
        <f t="shared" si="2"/>
        <v>0</v>
      </c>
      <c r="S156" s="170">
        <v>0</v>
      </c>
      <c r="T156" s="171">
        <f t="shared" si="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4" t="s">
        <v>153</v>
      </c>
      <c r="AT156" s="154" t="s">
        <v>149</v>
      </c>
      <c r="AU156" s="154" t="s">
        <v>86</v>
      </c>
      <c r="AY156" s="14" t="s">
        <v>147</v>
      </c>
      <c r="BE156" s="155">
        <f t="shared" si="4"/>
        <v>0</v>
      </c>
      <c r="BF156" s="155">
        <f t="shared" si="5"/>
        <v>0</v>
      </c>
      <c r="BG156" s="155">
        <f t="shared" si="6"/>
        <v>0</v>
      </c>
      <c r="BH156" s="155">
        <f t="shared" si="7"/>
        <v>0</v>
      </c>
      <c r="BI156" s="155">
        <f t="shared" si="8"/>
        <v>0</v>
      </c>
      <c r="BJ156" s="14" t="s">
        <v>154</v>
      </c>
      <c r="BK156" s="155">
        <f t="shared" si="9"/>
        <v>0</v>
      </c>
      <c r="BL156" s="14" t="s">
        <v>153</v>
      </c>
      <c r="BM156" s="154" t="s">
        <v>768</v>
      </c>
    </row>
    <row r="157" spans="1:65" s="2" customFormat="1" ht="7" customHeight="1">
      <c r="A157" s="29"/>
      <c r="B157" s="44"/>
      <c r="C157" s="45"/>
      <c r="D157" s="45"/>
      <c r="E157" s="45"/>
      <c r="F157" s="45"/>
      <c r="G157" s="45"/>
      <c r="H157" s="45"/>
      <c r="I157" s="45"/>
      <c r="J157" s="45"/>
      <c r="K157" s="45"/>
      <c r="L157" s="30"/>
      <c r="M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</row>
  </sheetData>
  <autoFilter ref="C116:K156" xr:uid="{00000000-0009-0000-0000-000005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257"/>
  <sheetViews>
    <sheetView showGridLines="0" workbookViewId="0"/>
  </sheetViews>
  <sheetFormatPr baseColWidth="10" defaultRowHeight="16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1.5" style="1" customWidth="1"/>
    <col min="9" max="10" width="20.25" style="1" customWidth="1"/>
    <col min="11" max="11" width="20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46" s="1" customFormat="1" ht="37" customHeight="1">
      <c r="L2" s="200" t="s">
        <v>5</v>
      </c>
      <c r="M2" s="185"/>
      <c r="N2" s="185"/>
      <c r="O2" s="185"/>
      <c r="P2" s="185"/>
      <c r="Q2" s="185"/>
      <c r="R2" s="185"/>
      <c r="S2" s="185"/>
      <c r="T2" s="185"/>
      <c r="U2" s="185"/>
      <c r="V2" s="185"/>
      <c r="AT2" s="14" t="s">
        <v>102</v>
      </c>
    </row>
    <row r="3" spans="1:46" s="1" customFormat="1" ht="7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78</v>
      </c>
    </row>
    <row r="4" spans="1:46" s="1" customFormat="1" ht="25" customHeight="1">
      <c r="B4" s="17"/>
      <c r="D4" s="18" t="s">
        <v>115</v>
      </c>
      <c r="L4" s="17"/>
      <c r="M4" s="90" t="s">
        <v>9</v>
      </c>
      <c r="AT4" s="14" t="s">
        <v>3</v>
      </c>
    </row>
    <row r="5" spans="1:46" s="1" customFormat="1" ht="7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13" t="str">
        <f>'Rekapitulácia stavby'!K6</f>
        <v>Revitalizácia centra s ohľadom na zmenu klímy</v>
      </c>
      <c r="F7" s="214"/>
      <c r="G7" s="214"/>
      <c r="H7" s="214"/>
      <c r="L7" s="17"/>
    </row>
    <row r="8" spans="1:46" s="2" customFormat="1" ht="12" customHeight="1">
      <c r="A8" s="29"/>
      <c r="B8" s="30"/>
      <c r="C8" s="29"/>
      <c r="D8" s="24" t="s">
        <v>116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78" t="s">
        <v>769</v>
      </c>
      <c r="F9" s="215"/>
      <c r="G9" s="215"/>
      <c r="H9" s="2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2" t="str">
        <f>'Rekapitulácia stavby'!AN8</f>
        <v>14. 4. 2025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75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23</v>
      </c>
      <c r="E14" s="29"/>
      <c r="F14" s="29"/>
      <c r="G14" s="29"/>
      <c r="H14" s="29"/>
      <c r="I14" s="24" t="s">
        <v>24</v>
      </c>
      <c r="J14" s="22" t="s">
        <v>25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26</v>
      </c>
      <c r="F15" s="29"/>
      <c r="G15" s="29"/>
      <c r="H15" s="29"/>
      <c r="I15" s="24" t="s">
        <v>27</v>
      </c>
      <c r="J15" s="22" t="s">
        <v>28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7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29</v>
      </c>
      <c r="E17" s="29"/>
      <c r="F17" s="29"/>
      <c r="G17" s="29"/>
      <c r="H17" s="29"/>
      <c r="I17" s="24" t="s">
        <v>24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16" t="str">
        <f>'Rekapitulácia stavby'!E14</f>
        <v>Vyplň údaj</v>
      </c>
      <c r="F18" s="184"/>
      <c r="G18" s="184"/>
      <c r="H18" s="184"/>
      <c r="I18" s="24" t="s">
        <v>27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7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31</v>
      </c>
      <c r="E20" s="29"/>
      <c r="F20" s="29"/>
      <c r="G20" s="29"/>
      <c r="H20" s="29"/>
      <c r="I20" s="24" t="s">
        <v>24</v>
      </c>
      <c r="J20" s="22" t="s">
        <v>1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32</v>
      </c>
      <c r="F21" s="29"/>
      <c r="G21" s="29"/>
      <c r="H21" s="29"/>
      <c r="I21" s="24" t="s">
        <v>27</v>
      </c>
      <c r="J21" s="22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7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34</v>
      </c>
      <c r="E23" s="29"/>
      <c r="F23" s="29"/>
      <c r="G23" s="29"/>
      <c r="H23" s="29"/>
      <c r="I23" s="24" t="s">
        <v>24</v>
      </c>
      <c r="J23" s="22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27</v>
      </c>
      <c r="J24" s="22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7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36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83.25" customHeight="1">
      <c r="A27" s="91"/>
      <c r="B27" s="92"/>
      <c r="C27" s="91"/>
      <c r="D27" s="91"/>
      <c r="E27" s="189" t="s">
        <v>37</v>
      </c>
      <c r="F27" s="189"/>
      <c r="G27" s="189"/>
      <c r="H27" s="189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7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7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5" customHeight="1">
      <c r="A30" s="29"/>
      <c r="B30" s="30"/>
      <c r="C30" s="29"/>
      <c r="D30" s="94" t="s">
        <v>38</v>
      </c>
      <c r="E30" s="29"/>
      <c r="F30" s="29"/>
      <c r="G30" s="29"/>
      <c r="H30" s="29"/>
      <c r="I30" s="29"/>
      <c r="J30" s="68">
        <f>ROUND(J118,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7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5" customHeight="1">
      <c r="A32" s="29"/>
      <c r="B32" s="30"/>
      <c r="C32" s="29"/>
      <c r="D32" s="29"/>
      <c r="E32" s="29"/>
      <c r="F32" s="33" t="s">
        <v>40</v>
      </c>
      <c r="G32" s="29"/>
      <c r="H32" s="29"/>
      <c r="I32" s="33" t="s">
        <v>39</v>
      </c>
      <c r="J32" s="33" t="s">
        <v>41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5" customHeight="1">
      <c r="A33" s="29"/>
      <c r="B33" s="30"/>
      <c r="C33" s="29"/>
      <c r="D33" s="95" t="s">
        <v>42</v>
      </c>
      <c r="E33" s="24" t="s">
        <v>43</v>
      </c>
      <c r="F33" s="96">
        <f>ROUND((SUM(BE118:BE256)),  2)</f>
        <v>0</v>
      </c>
      <c r="G33" s="29"/>
      <c r="H33" s="29"/>
      <c r="I33" s="97">
        <v>0.23</v>
      </c>
      <c r="J33" s="96">
        <f>ROUND(((SUM(BE118:BE256))*I33),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5" customHeight="1">
      <c r="A34" s="29"/>
      <c r="B34" s="30"/>
      <c r="C34" s="29"/>
      <c r="D34" s="29"/>
      <c r="E34" s="24" t="s">
        <v>44</v>
      </c>
      <c r="F34" s="96">
        <f>ROUND((SUM(BF118:BF256)),  2)</f>
        <v>0</v>
      </c>
      <c r="G34" s="29"/>
      <c r="H34" s="29"/>
      <c r="I34" s="97">
        <v>0.23</v>
      </c>
      <c r="J34" s="96">
        <f>ROUND(((SUM(BF118:BF256))*I34),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5" hidden="1" customHeight="1">
      <c r="A35" s="29"/>
      <c r="B35" s="30"/>
      <c r="C35" s="29"/>
      <c r="D35" s="29"/>
      <c r="E35" s="24" t="s">
        <v>45</v>
      </c>
      <c r="F35" s="96">
        <f>ROUND((SUM(BG118:BG256)),  2)</f>
        <v>0</v>
      </c>
      <c r="G35" s="29"/>
      <c r="H35" s="29"/>
      <c r="I35" s="97">
        <v>0.23</v>
      </c>
      <c r="J35" s="96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5" hidden="1" customHeight="1">
      <c r="A36" s="29"/>
      <c r="B36" s="30"/>
      <c r="C36" s="29"/>
      <c r="D36" s="29"/>
      <c r="E36" s="24" t="s">
        <v>46</v>
      </c>
      <c r="F36" s="96">
        <f>ROUND((SUM(BH118:BH256)),  2)</f>
        <v>0</v>
      </c>
      <c r="G36" s="29"/>
      <c r="H36" s="29"/>
      <c r="I36" s="97">
        <v>0.23</v>
      </c>
      <c r="J36" s="96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5" hidden="1" customHeight="1">
      <c r="A37" s="29"/>
      <c r="B37" s="30"/>
      <c r="C37" s="29"/>
      <c r="D37" s="29"/>
      <c r="E37" s="24" t="s">
        <v>47</v>
      </c>
      <c r="F37" s="96">
        <f>ROUND((SUM(BI118:BI256)),  2)</f>
        <v>0</v>
      </c>
      <c r="G37" s="29"/>
      <c r="H37" s="29"/>
      <c r="I37" s="97">
        <v>0</v>
      </c>
      <c r="J37" s="96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7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5" customHeight="1">
      <c r="A39" s="29"/>
      <c r="B39" s="30"/>
      <c r="C39" s="98"/>
      <c r="D39" s="99" t="s">
        <v>48</v>
      </c>
      <c r="E39" s="57"/>
      <c r="F39" s="57"/>
      <c r="G39" s="100" t="s">
        <v>49</v>
      </c>
      <c r="H39" s="101" t="s">
        <v>50</v>
      </c>
      <c r="I39" s="57"/>
      <c r="J39" s="102">
        <f>SUM(J30:J37)</f>
        <v>0</v>
      </c>
      <c r="K39" s="103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5" customHeight="1">
      <c r="B41" s="17"/>
      <c r="L41" s="17"/>
    </row>
    <row r="42" spans="1:31" s="1" customFormat="1" ht="14.5" customHeight="1">
      <c r="B42" s="17"/>
      <c r="L42" s="17"/>
    </row>
    <row r="43" spans="1:31" s="1" customFormat="1" ht="14.5" customHeight="1">
      <c r="B43" s="17"/>
      <c r="L43" s="17"/>
    </row>
    <row r="44" spans="1:31" s="1" customFormat="1" ht="14.5" customHeight="1">
      <c r="B44" s="17"/>
      <c r="L44" s="17"/>
    </row>
    <row r="45" spans="1:31" s="1" customFormat="1" ht="14.5" customHeight="1">
      <c r="B45" s="17"/>
      <c r="L45" s="17"/>
    </row>
    <row r="46" spans="1:31" s="1" customFormat="1" ht="14.5" customHeight="1">
      <c r="B46" s="17"/>
      <c r="L46" s="17"/>
    </row>
    <row r="47" spans="1:31" s="1" customFormat="1" ht="14.5" customHeight="1">
      <c r="B47" s="17"/>
      <c r="L47" s="17"/>
    </row>
    <row r="48" spans="1:31" s="1" customFormat="1" ht="14.5" customHeight="1">
      <c r="B48" s="17"/>
      <c r="L48" s="17"/>
    </row>
    <row r="49" spans="1:31" s="1" customFormat="1" ht="14.5" customHeight="1">
      <c r="B49" s="17"/>
      <c r="L49" s="17"/>
    </row>
    <row r="50" spans="1:31" s="2" customFormat="1" ht="14.5" customHeight="1">
      <c r="B50" s="39"/>
      <c r="D50" s="40" t="s">
        <v>51</v>
      </c>
      <c r="E50" s="41"/>
      <c r="F50" s="41"/>
      <c r="G50" s="40" t="s">
        <v>52</v>
      </c>
      <c r="H50" s="41"/>
      <c r="I50" s="41"/>
      <c r="J50" s="41"/>
      <c r="K50" s="41"/>
      <c r="L50" s="39"/>
    </row>
    <row r="51" spans="1:31" ht="11">
      <c r="B51" s="17"/>
      <c r="L51" s="17"/>
    </row>
    <row r="52" spans="1:31" ht="11">
      <c r="B52" s="17"/>
      <c r="L52" s="17"/>
    </row>
    <row r="53" spans="1:31" ht="11">
      <c r="B53" s="17"/>
      <c r="L53" s="17"/>
    </row>
    <row r="54" spans="1:31" ht="11">
      <c r="B54" s="17"/>
      <c r="L54" s="17"/>
    </row>
    <row r="55" spans="1:31" ht="11">
      <c r="B55" s="17"/>
      <c r="L55" s="17"/>
    </row>
    <row r="56" spans="1:31" ht="11">
      <c r="B56" s="17"/>
      <c r="L56" s="17"/>
    </row>
    <row r="57" spans="1:31" ht="11">
      <c r="B57" s="17"/>
      <c r="L57" s="17"/>
    </row>
    <row r="58" spans="1:31" ht="11">
      <c r="B58" s="17"/>
      <c r="L58" s="17"/>
    </row>
    <row r="59" spans="1:31" ht="11">
      <c r="B59" s="17"/>
      <c r="L59" s="17"/>
    </row>
    <row r="60" spans="1:31" ht="11">
      <c r="B60" s="17"/>
      <c r="L60" s="17"/>
    </row>
    <row r="61" spans="1:31" s="2" customFormat="1" ht="13">
      <c r="A61" s="29"/>
      <c r="B61" s="30"/>
      <c r="C61" s="29"/>
      <c r="D61" s="42" t="s">
        <v>53</v>
      </c>
      <c r="E61" s="32"/>
      <c r="F61" s="104" t="s">
        <v>54</v>
      </c>
      <c r="G61" s="42" t="s">
        <v>53</v>
      </c>
      <c r="H61" s="32"/>
      <c r="I61" s="32"/>
      <c r="J61" s="105" t="s">
        <v>54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">
      <c r="B62" s="17"/>
      <c r="L62" s="17"/>
    </row>
    <row r="63" spans="1:31" ht="11">
      <c r="B63" s="17"/>
      <c r="L63" s="17"/>
    </row>
    <row r="64" spans="1:31" ht="11">
      <c r="B64" s="17"/>
      <c r="L64" s="17"/>
    </row>
    <row r="65" spans="1:31" s="2" customFormat="1" ht="13">
      <c r="A65" s="29"/>
      <c r="B65" s="30"/>
      <c r="C65" s="29"/>
      <c r="D65" s="40" t="s">
        <v>55</v>
      </c>
      <c r="E65" s="43"/>
      <c r="F65" s="43"/>
      <c r="G65" s="40" t="s">
        <v>56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">
      <c r="B66" s="17"/>
      <c r="L66" s="17"/>
    </row>
    <row r="67" spans="1:31" ht="11">
      <c r="B67" s="17"/>
      <c r="L67" s="17"/>
    </row>
    <row r="68" spans="1:31" ht="11">
      <c r="B68" s="17"/>
      <c r="L68" s="17"/>
    </row>
    <row r="69" spans="1:31" ht="11">
      <c r="B69" s="17"/>
      <c r="L69" s="17"/>
    </row>
    <row r="70" spans="1:31" ht="11">
      <c r="B70" s="17"/>
      <c r="L70" s="17"/>
    </row>
    <row r="71" spans="1:31" ht="11">
      <c r="B71" s="17"/>
      <c r="L71" s="17"/>
    </row>
    <row r="72" spans="1:31" ht="11">
      <c r="B72" s="17"/>
      <c r="L72" s="17"/>
    </row>
    <row r="73" spans="1:31" ht="11">
      <c r="B73" s="17"/>
      <c r="L73" s="17"/>
    </row>
    <row r="74" spans="1:31" ht="11">
      <c r="B74" s="17"/>
      <c r="L74" s="17"/>
    </row>
    <row r="75" spans="1:31" ht="11">
      <c r="B75" s="17"/>
      <c r="L75" s="17"/>
    </row>
    <row r="76" spans="1:31" s="2" customFormat="1" ht="13">
      <c r="A76" s="29"/>
      <c r="B76" s="30"/>
      <c r="C76" s="29"/>
      <c r="D76" s="42" t="s">
        <v>53</v>
      </c>
      <c r="E76" s="32"/>
      <c r="F76" s="104" t="s">
        <v>54</v>
      </c>
      <c r="G76" s="42" t="s">
        <v>53</v>
      </c>
      <c r="H76" s="32"/>
      <c r="I76" s="32"/>
      <c r="J76" s="105" t="s">
        <v>54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7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5" customHeight="1">
      <c r="A82" s="29"/>
      <c r="B82" s="30"/>
      <c r="C82" s="18" t="s">
        <v>118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7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13" t="str">
        <f>E7</f>
        <v>Revitalizácia centra s ohľadom na zmenu klímy</v>
      </c>
      <c r="F85" s="214"/>
      <c r="G85" s="214"/>
      <c r="H85" s="214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116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78" t="str">
        <f>E9</f>
        <v>SO11 - Sadovnícke úpravy</v>
      </c>
      <c r="F87" s="215"/>
      <c r="G87" s="215"/>
      <c r="H87" s="2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7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>k.ú.Kostolná pri Dunaji,p.č.56/1,2,57/1,2,66/1,2</v>
      </c>
      <c r="G89" s="29"/>
      <c r="H89" s="29"/>
      <c r="I89" s="24" t="s">
        <v>21</v>
      </c>
      <c r="J89" s="52" t="str">
        <f>IF(J12="","",J12)</f>
        <v>14. 4. 2025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7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40" customHeight="1">
      <c r="A91" s="29"/>
      <c r="B91" s="30"/>
      <c r="C91" s="24" t="s">
        <v>23</v>
      </c>
      <c r="D91" s="29"/>
      <c r="E91" s="29"/>
      <c r="F91" s="22" t="str">
        <f>E15</f>
        <v>Obec Kostolná pri Dunaji,59, 903 01</v>
      </c>
      <c r="G91" s="29"/>
      <c r="H91" s="29"/>
      <c r="I91" s="24" t="s">
        <v>31</v>
      </c>
      <c r="J91" s="27" t="str">
        <f>E21</f>
        <v>Ing.arch Zuzana Kierulfová, Ing. Matej Orolín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5" customHeight="1">
      <c r="A92" s="29"/>
      <c r="B92" s="30"/>
      <c r="C92" s="24" t="s">
        <v>29</v>
      </c>
      <c r="D92" s="29"/>
      <c r="E92" s="29"/>
      <c r="F92" s="22" t="str">
        <f>IF(E18="","",E18)</f>
        <v>Vyplň údaj</v>
      </c>
      <c r="G92" s="29"/>
      <c r="H92" s="29"/>
      <c r="I92" s="24" t="s">
        <v>34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2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6" t="s">
        <v>119</v>
      </c>
      <c r="D94" s="98"/>
      <c r="E94" s="98"/>
      <c r="F94" s="98"/>
      <c r="G94" s="98"/>
      <c r="H94" s="98"/>
      <c r="I94" s="98"/>
      <c r="J94" s="107" t="s">
        <v>120</v>
      </c>
      <c r="K94" s="98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2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75" customHeight="1">
      <c r="A96" s="29"/>
      <c r="B96" s="30"/>
      <c r="C96" s="108" t="s">
        <v>121</v>
      </c>
      <c r="D96" s="29"/>
      <c r="E96" s="29"/>
      <c r="F96" s="29"/>
      <c r="G96" s="29"/>
      <c r="H96" s="29"/>
      <c r="I96" s="29"/>
      <c r="J96" s="68">
        <f>J118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122</v>
      </c>
    </row>
    <row r="97" spans="1:31" s="9" customFormat="1" ht="25" customHeight="1">
      <c r="B97" s="109"/>
      <c r="D97" s="110" t="s">
        <v>770</v>
      </c>
      <c r="E97" s="111"/>
      <c r="F97" s="111"/>
      <c r="G97" s="111"/>
      <c r="H97" s="111"/>
      <c r="I97" s="111"/>
      <c r="J97" s="112">
        <f>J119</f>
        <v>0</v>
      </c>
      <c r="L97" s="109"/>
    </row>
    <row r="98" spans="1:31" s="10" customFormat="1" ht="20" customHeight="1">
      <c r="B98" s="113"/>
      <c r="D98" s="114" t="s">
        <v>771</v>
      </c>
      <c r="E98" s="115"/>
      <c r="F98" s="115"/>
      <c r="G98" s="115"/>
      <c r="H98" s="115"/>
      <c r="I98" s="115"/>
      <c r="J98" s="116">
        <f>J120</f>
        <v>0</v>
      </c>
      <c r="L98" s="113"/>
    </row>
    <row r="99" spans="1:31" s="2" customFormat="1" ht="21.75" customHeight="1">
      <c r="A99" s="29"/>
      <c r="B99" s="30"/>
      <c r="C99" s="29"/>
      <c r="D99" s="29"/>
      <c r="E99" s="29"/>
      <c r="F99" s="29"/>
      <c r="G99" s="29"/>
      <c r="H99" s="29"/>
      <c r="I99" s="29"/>
      <c r="J99" s="29"/>
      <c r="K99" s="29"/>
      <c r="L99" s="3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</row>
    <row r="100" spans="1:31" s="2" customFormat="1" ht="7" customHeight="1">
      <c r="A100" s="29"/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3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</row>
    <row r="104" spans="1:31" s="2" customFormat="1" ht="7" customHeight="1">
      <c r="A104" s="29"/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2" customFormat="1" ht="25" customHeight="1">
      <c r="A105" s="29"/>
      <c r="B105" s="30"/>
      <c r="C105" s="18" t="s">
        <v>133</v>
      </c>
      <c r="D105" s="29"/>
      <c r="E105" s="29"/>
      <c r="F105" s="29"/>
      <c r="G105" s="29"/>
      <c r="H105" s="29"/>
      <c r="I105" s="29"/>
      <c r="J105" s="29"/>
      <c r="K105" s="29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7" customHeight="1">
      <c r="A106" s="29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12" customHeight="1">
      <c r="A107" s="29"/>
      <c r="B107" s="30"/>
      <c r="C107" s="24" t="s">
        <v>15</v>
      </c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16.5" customHeight="1">
      <c r="A108" s="29"/>
      <c r="B108" s="30"/>
      <c r="C108" s="29"/>
      <c r="D108" s="29"/>
      <c r="E108" s="213" t="str">
        <f>E7</f>
        <v>Revitalizácia centra s ohľadom na zmenu klímy</v>
      </c>
      <c r="F108" s="214"/>
      <c r="G108" s="214"/>
      <c r="H108" s="214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12" customHeight="1">
      <c r="A109" s="29"/>
      <c r="B109" s="30"/>
      <c r="C109" s="24" t="s">
        <v>116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6.5" customHeight="1">
      <c r="A110" s="29"/>
      <c r="B110" s="30"/>
      <c r="C110" s="29"/>
      <c r="D110" s="29"/>
      <c r="E110" s="178" t="str">
        <f>E9</f>
        <v>SO11 - Sadovnícke úpravy</v>
      </c>
      <c r="F110" s="215"/>
      <c r="G110" s="215"/>
      <c r="H110" s="215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7" customHeight="1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>
      <c r="A112" s="29"/>
      <c r="B112" s="30"/>
      <c r="C112" s="24" t="s">
        <v>19</v>
      </c>
      <c r="D112" s="29"/>
      <c r="E112" s="29"/>
      <c r="F112" s="22" t="str">
        <f>F12</f>
        <v>k.ú.Kostolná pri Dunaji,p.č.56/1,2,57/1,2,66/1,2</v>
      </c>
      <c r="G112" s="29"/>
      <c r="H112" s="29"/>
      <c r="I112" s="24" t="s">
        <v>21</v>
      </c>
      <c r="J112" s="52" t="str">
        <f>IF(J12="","",J12)</f>
        <v>14. 4. 2025</v>
      </c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7" customHeight="1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40" customHeight="1">
      <c r="A114" s="29"/>
      <c r="B114" s="30"/>
      <c r="C114" s="24" t="s">
        <v>23</v>
      </c>
      <c r="D114" s="29"/>
      <c r="E114" s="29"/>
      <c r="F114" s="22" t="str">
        <f>E15</f>
        <v>Obec Kostolná pri Dunaji,59, 903 01</v>
      </c>
      <c r="G114" s="29"/>
      <c r="H114" s="29"/>
      <c r="I114" s="24" t="s">
        <v>31</v>
      </c>
      <c r="J114" s="27" t="str">
        <f>E21</f>
        <v>Ing.arch Zuzana Kierulfová, Ing. Matej Orolín</v>
      </c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5.25" customHeight="1">
      <c r="A115" s="29"/>
      <c r="B115" s="30"/>
      <c r="C115" s="24" t="s">
        <v>29</v>
      </c>
      <c r="D115" s="29"/>
      <c r="E115" s="29"/>
      <c r="F115" s="22" t="str">
        <f>IF(E18="","",E18)</f>
        <v>Vyplň údaj</v>
      </c>
      <c r="G115" s="29"/>
      <c r="H115" s="29"/>
      <c r="I115" s="24" t="s">
        <v>34</v>
      </c>
      <c r="J115" s="27" t="str">
        <f>E24</f>
        <v xml:space="preserve"> </v>
      </c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0.2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11" customFormat="1" ht="29.25" customHeight="1">
      <c r="A117" s="117"/>
      <c r="B117" s="118"/>
      <c r="C117" s="119" t="s">
        <v>134</v>
      </c>
      <c r="D117" s="120" t="s">
        <v>63</v>
      </c>
      <c r="E117" s="120" t="s">
        <v>59</v>
      </c>
      <c r="F117" s="120" t="s">
        <v>60</v>
      </c>
      <c r="G117" s="120" t="s">
        <v>135</v>
      </c>
      <c r="H117" s="120" t="s">
        <v>136</v>
      </c>
      <c r="I117" s="120" t="s">
        <v>137</v>
      </c>
      <c r="J117" s="121" t="s">
        <v>120</v>
      </c>
      <c r="K117" s="122" t="s">
        <v>138</v>
      </c>
      <c r="L117" s="123"/>
      <c r="M117" s="59" t="s">
        <v>1</v>
      </c>
      <c r="N117" s="60" t="s">
        <v>42</v>
      </c>
      <c r="O117" s="60" t="s">
        <v>139</v>
      </c>
      <c r="P117" s="60" t="s">
        <v>140</v>
      </c>
      <c r="Q117" s="60" t="s">
        <v>141</v>
      </c>
      <c r="R117" s="60" t="s">
        <v>142</v>
      </c>
      <c r="S117" s="60" t="s">
        <v>143</v>
      </c>
      <c r="T117" s="61" t="s">
        <v>144</v>
      </c>
      <c r="U117" s="117"/>
      <c r="V117" s="117"/>
      <c r="W117" s="117"/>
      <c r="X117" s="117"/>
      <c r="Y117" s="117"/>
      <c r="Z117" s="117"/>
      <c r="AA117" s="117"/>
      <c r="AB117" s="117"/>
      <c r="AC117" s="117"/>
      <c r="AD117" s="117"/>
      <c r="AE117" s="117"/>
    </row>
    <row r="118" spans="1:65" s="2" customFormat="1" ht="22.75" customHeight="1">
      <c r="A118" s="29"/>
      <c r="B118" s="30"/>
      <c r="C118" s="66" t="s">
        <v>121</v>
      </c>
      <c r="D118" s="29"/>
      <c r="E118" s="29"/>
      <c r="F118" s="29"/>
      <c r="G118" s="29"/>
      <c r="H118" s="29"/>
      <c r="I118" s="29"/>
      <c r="J118" s="124">
        <f>BK118</f>
        <v>0</v>
      </c>
      <c r="K118" s="29"/>
      <c r="L118" s="30"/>
      <c r="M118" s="62"/>
      <c r="N118" s="53"/>
      <c r="O118" s="63"/>
      <c r="P118" s="125">
        <f>P119</f>
        <v>0</v>
      </c>
      <c r="Q118" s="63"/>
      <c r="R118" s="125">
        <f>R119</f>
        <v>0</v>
      </c>
      <c r="S118" s="63"/>
      <c r="T118" s="126">
        <f>T119</f>
        <v>0</v>
      </c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T118" s="14" t="s">
        <v>77</v>
      </c>
      <c r="AU118" s="14" t="s">
        <v>122</v>
      </c>
      <c r="BK118" s="127">
        <f>BK119</f>
        <v>0</v>
      </c>
    </row>
    <row r="119" spans="1:65" s="12" customFormat="1" ht="26" customHeight="1">
      <c r="B119" s="128"/>
      <c r="D119" s="129" t="s">
        <v>77</v>
      </c>
      <c r="E119" s="130" t="s">
        <v>605</v>
      </c>
      <c r="F119" s="130" t="s">
        <v>146</v>
      </c>
      <c r="I119" s="131"/>
      <c r="J119" s="132">
        <f>BK119</f>
        <v>0</v>
      </c>
      <c r="L119" s="128"/>
      <c r="M119" s="133"/>
      <c r="N119" s="134"/>
      <c r="O119" s="134"/>
      <c r="P119" s="135">
        <f>P120</f>
        <v>0</v>
      </c>
      <c r="Q119" s="134"/>
      <c r="R119" s="135">
        <f>R120</f>
        <v>0</v>
      </c>
      <c r="S119" s="134"/>
      <c r="T119" s="136">
        <f>T120</f>
        <v>0</v>
      </c>
      <c r="AR119" s="129" t="s">
        <v>86</v>
      </c>
      <c r="AT119" s="137" t="s">
        <v>77</v>
      </c>
      <c r="AU119" s="137" t="s">
        <v>78</v>
      </c>
      <c r="AY119" s="129" t="s">
        <v>147</v>
      </c>
      <c r="BK119" s="138">
        <f>BK120</f>
        <v>0</v>
      </c>
    </row>
    <row r="120" spans="1:65" s="12" customFormat="1" ht="22.75" customHeight="1">
      <c r="B120" s="128"/>
      <c r="D120" s="129" t="s">
        <v>77</v>
      </c>
      <c r="E120" s="139" t="s">
        <v>772</v>
      </c>
      <c r="F120" s="139" t="s">
        <v>148</v>
      </c>
      <c r="I120" s="131"/>
      <c r="J120" s="140">
        <f>BK120</f>
        <v>0</v>
      </c>
      <c r="L120" s="128"/>
      <c r="M120" s="133"/>
      <c r="N120" s="134"/>
      <c r="O120" s="134"/>
      <c r="P120" s="135">
        <f>SUM(P121:P256)</f>
        <v>0</v>
      </c>
      <c r="Q120" s="134"/>
      <c r="R120" s="135">
        <f>SUM(R121:R256)</f>
        <v>0</v>
      </c>
      <c r="S120" s="134"/>
      <c r="T120" s="136">
        <f>SUM(T121:T256)</f>
        <v>0</v>
      </c>
      <c r="AR120" s="129" t="s">
        <v>86</v>
      </c>
      <c r="AT120" s="137" t="s">
        <v>77</v>
      </c>
      <c r="AU120" s="137" t="s">
        <v>86</v>
      </c>
      <c r="AY120" s="129" t="s">
        <v>147</v>
      </c>
      <c r="BK120" s="138">
        <f>SUM(BK121:BK256)</f>
        <v>0</v>
      </c>
    </row>
    <row r="121" spans="1:65" s="2" customFormat="1" ht="24.25" customHeight="1">
      <c r="A121" s="29"/>
      <c r="B121" s="141"/>
      <c r="C121" s="142" t="s">
        <v>86</v>
      </c>
      <c r="D121" s="142" t="s">
        <v>149</v>
      </c>
      <c r="E121" s="143" t="s">
        <v>722</v>
      </c>
      <c r="F121" s="144" t="s">
        <v>773</v>
      </c>
      <c r="G121" s="145" t="s">
        <v>244</v>
      </c>
      <c r="H121" s="146">
        <v>271</v>
      </c>
      <c r="I121" s="147"/>
      <c r="J121" s="148">
        <f t="shared" ref="J121:J152" si="0">ROUND(I121*H121,2)</f>
        <v>0</v>
      </c>
      <c r="K121" s="149"/>
      <c r="L121" s="30"/>
      <c r="M121" s="150" t="s">
        <v>1</v>
      </c>
      <c r="N121" s="151" t="s">
        <v>44</v>
      </c>
      <c r="O121" s="55"/>
      <c r="P121" s="152">
        <f t="shared" ref="P121:P152" si="1">O121*H121</f>
        <v>0</v>
      </c>
      <c r="Q121" s="152">
        <v>0</v>
      </c>
      <c r="R121" s="152">
        <f t="shared" ref="R121:R152" si="2">Q121*H121</f>
        <v>0</v>
      </c>
      <c r="S121" s="152">
        <v>0</v>
      </c>
      <c r="T121" s="153">
        <f t="shared" ref="T121:T152" si="3">S121*H121</f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R121" s="154" t="s">
        <v>153</v>
      </c>
      <c r="AT121" s="154" t="s">
        <v>149</v>
      </c>
      <c r="AU121" s="154" t="s">
        <v>154</v>
      </c>
      <c r="AY121" s="14" t="s">
        <v>147</v>
      </c>
      <c r="BE121" s="155">
        <f t="shared" ref="BE121:BE152" si="4">IF(N121="základná",J121,0)</f>
        <v>0</v>
      </c>
      <c r="BF121" s="155">
        <f t="shared" ref="BF121:BF152" si="5">IF(N121="znížená",J121,0)</f>
        <v>0</v>
      </c>
      <c r="BG121" s="155">
        <f t="shared" ref="BG121:BG152" si="6">IF(N121="zákl. prenesená",J121,0)</f>
        <v>0</v>
      </c>
      <c r="BH121" s="155">
        <f t="shared" ref="BH121:BH152" si="7">IF(N121="zníž. prenesená",J121,0)</f>
        <v>0</v>
      </c>
      <c r="BI121" s="155">
        <f t="shared" ref="BI121:BI152" si="8">IF(N121="nulová",J121,0)</f>
        <v>0</v>
      </c>
      <c r="BJ121" s="14" t="s">
        <v>154</v>
      </c>
      <c r="BK121" s="155">
        <f t="shared" ref="BK121:BK152" si="9">ROUND(I121*H121,2)</f>
        <v>0</v>
      </c>
      <c r="BL121" s="14" t="s">
        <v>153</v>
      </c>
      <c r="BM121" s="154" t="s">
        <v>774</v>
      </c>
    </row>
    <row r="122" spans="1:65" s="2" customFormat="1" ht="24.25" customHeight="1">
      <c r="A122" s="29"/>
      <c r="B122" s="141"/>
      <c r="C122" s="156" t="s">
        <v>154</v>
      </c>
      <c r="D122" s="156" t="s">
        <v>174</v>
      </c>
      <c r="E122" s="157" t="s">
        <v>725</v>
      </c>
      <c r="F122" s="158" t="s">
        <v>775</v>
      </c>
      <c r="G122" s="159" t="s">
        <v>152</v>
      </c>
      <c r="H122" s="160">
        <v>74.525000000000006</v>
      </c>
      <c r="I122" s="161"/>
      <c r="J122" s="162">
        <f t="shared" si="0"/>
        <v>0</v>
      </c>
      <c r="K122" s="163"/>
      <c r="L122" s="164"/>
      <c r="M122" s="165" t="s">
        <v>1</v>
      </c>
      <c r="N122" s="166" t="s">
        <v>44</v>
      </c>
      <c r="O122" s="55"/>
      <c r="P122" s="152">
        <f t="shared" si="1"/>
        <v>0</v>
      </c>
      <c r="Q122" s="152">
        <v>0</v>
      </c>
      <c r="R122" s="152">
        <f t="shared" si="2"/>
        <v>0</v>
      </c>
      <c r="S122" s="152">
        <v>0</v>
      </c>
      <c r="T122" s="153">
        <f t="shared" si="3"/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R122" s="154" t="s">
        <v>177</v>
      </c>
      <c r="AT122" s="154" t="s">
        <v>174</v>
      </c>
      <c r="AU122" s="154" t="s">
        <v>154</v>
      </c>
      <c r="AY122" s="14" t="s">
        <v>147</v>
      </c>
      <c r="BE122" s="155">
        <f t="shared" si="4"/>
        <v>0</v>
      </c>
      <c r="BF122" s="155">
        <f t="shared" si="5"/>
        <v>0</v>
      </c>
      <c r="BG122" s="155">
        <f t="shared" si="6"/>
        <v>0</v>
      </c>
      <c r="BH122" s="155">
        <f t="shared" si="7"/>
        <v>0</v>
      </c>
      <c r="BI122" s="155">
        <f t="shared" si="8"/>
        <v>0</v>
      </c>
      <c r="BJ122" s="14" t="s">
        <v>154</v>
      </c>
      <c r="BK122" s="155">
        <f t="shared" si="9"/>
        <v>0</v>
      </c>
      <c r="BL122" s="14" t="s">
        <v>153</v>
      </c>
      <c r="BM122" s="154" t="s">
        <v>776</v>
      </c>
    </row>
    <row r="123" spans="1:65" s="2" customFormat="1" ht="24.25" customHeight="1">
      <c r="A123" s="29"/>
      <c r="B123" s="141"/>
      <c r="C123" s="142" t="s">
        <v>160</v>
      </c>
      <c r="D123" s="142" t="s">
        <v>149</v>
      </c>
      <c r="E123" s="143" t="s">
        <v>777</v>
      </c>
      <c r="F123" s="144" t="s">
        <v>778</v>
      </c>
      <c r="G123" s="145" t="s">
        <v>244</v>
      </c>
      <c r="H123" s="146">
        <v>840.65</v>
      </c>
      <c r="I123" s="147"/>
      <c r="J123" s="148">
        <f t="shared" si="0"/>
        <v>0</v>
      </c>
      <c r="K123" s="149"/>
      <c r="L123" s="30"/>
      <c r="M123" s="150" t="s">
        <v>1</v>
      </c>
      <c r="N123" s="151" t="s">
        <v>44</v>
      </c>
      <c r="O123" s="55"/>
      <c r="P123" s="152">
        <f t="shared" si="1"/>
        <v>0</v>
      </c>
      <c r="Q123" s="152">
        <v>0</v>
      </c>
      <c r="R123" s="152">
        <f t="shared" si="2"/>
        <v>0</v>
      </c>
      <c r="S123" s="152">
        <v>0</v>
      </c>
      <c r="T123" s="153">
        <f t="shared" si="3"/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54" t="s">
        <v>153</v>
      </c>
      <c r="AT123" s="154" t="s">
        <v>149</v>
      </c>
      <c r="AU123" s="154" t="s">
        <v>154</v>
      </c>
      <c r="AY123" s="14" t="s">
        <v>147</v>
      </c>
      <c r="BE123" s="155">
        <f t="shared" si="4"/>
        <v>0</v>
      </c>
      <c r="BF123" s="155">
        <f t="shared" si="5"/>
        <v>0</v>
      </c>
      <c r="BG123" s="155">
        <f t="shared" si="6"/>
        <v>0</v>
      </c>
      <c r="BH123" s="155">
        <f t="shared" si="7"/>
        <v>0</v>
      </c>
      <c r="BI123" s="155">
        <f t="shared" si="8"/>
        <v>0</v>
      </c>
      <c r="BJ123" s="14" t="s">
        <v>154</v>
      </c>
      <c r="BK123" s="155">
        <f t="shared" si="9"/>
        <v>0</v>
      </c>
      <c r="BL123" s="14" t="s">
        <v>153</v>
      </c>
      <c r="BM123" s="154" t="s">
        <v>779</v>
      </c>
    </row>
    <row r="124" spans="1:65" s="2" customFormat="1" ht="24.25" customHeight="1">
      <c r="A124" s="29"/>
      <c r="B124" s="141"/>
      <c r="C124" s="156" t="s">
        <v>153</v>
      </c>
      <c r="D124" s="156" t="s">
        <v>174</v>
      </c>
      <c r="E124" s="157" t="s">
        <v>655</v>
      </c>
      <c r="F124" s="158" t="s">
        <v>780</v>
      </c>
      <c r="G124" s="159" t="s">
        <v>244</v>
      </c>
      <c r="H124" s="160">
        <v>21.7</v>
      </c>
      <c r="I124" s="161"/>
      <c r="J124" s="162">
        <f t="shared" si="0"/>
        <v>0</v>
      </c>
      <c r="K124" s="163"/>
      <c r="L124" s="164"/>
      <c r="M124" s="165" t="s">
        <v>1</v>
      </c>
      <c r="N124" s="166" t="s">
        <v>44</v>
      </c>
      <c r="O124" s="55"/>
      <c r="P124" s="152">
        <f t="shared" si="1"/>
        <v>0</v>
      </c>
      <c r="Q124" s="152">
        <v>0</v>
      </c>
      <c r="R124" s="152">
        <f t="shared" si="2"/>
        <v>0</v>
      </c>
      <c r="S124" s="152">
        <v>0</v>
      </c>
      <c r="T124" s="153">
        <f t="shared" si="3"/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54" t="s">
        <v>177</v>
      </c>
      <c r="AT124" s="154" t="s">
        <v>174</v>
      </c>
      <c r="AU124" s="154" t="s">
        <v>154</v>
      </c>
      <c r="AY124" s="14" t="s">
        <v>147</v>
      </c>
      <c r="BE124" s="155">
        <f t="shared" si="4"/>
        <v>0</v>
      </c>
      <c r="BF124" s="155">
        <f t="shared" si="5"/>
        <v>0</v>
      </c>
      <c r="BG124" s="155">
        <f t="shared" si="6"/>
        <v>0</v>
      </c>
      <c r="BH124" s="155">
        <f t="shared" si="7"/>
        <v>0</v>
      </c>
      <c r="BI124" s="155">
        <f t="shared" si="8"/>
        <v>0</v>
      </c>
      <c r="BJ124" s="14" t="s">
        <v>154</v>
      </c>
      <c r="BK124" s="155">
        <f t="shared" si="9"/>
        <v>0</v>
      </c>
      <c r="BL124" s="14" t="s">
        <v>153</v>
      </c>
      <c r="BM124" s="154" t="s">
        <v>781</v>
      </c>
    </row>
    <row r="125" spans="1:65" s="2" customFormat="1" ht="24.25" customHeight="1">
      <c r="A125" s="29"/>
      <c r="B125" s="141"/>
      <c r="C125" s="156" t="s">
        <v>168</v>
      </c>
      <c r="D125" s="156" t="s">
        <v>174</v>
      </c>
      <c r="E125" s="157" t="s">
        <v>782</v>
      </c>
      <c r="F125" s="158" t="s">
        <v>783</v>
      </c>
      <c r="G125" s="159" t="s">
        <v>152</v>
      </c>
      <c r="H125" s="160">
        <v>20.76</v>
      </c>
      <c r="I125" s="161"/>
      <c r="J125" s="162">
        <f t="shared" si="0"/>
        <v>0</v>
      </c>
      <c r="K125" s="163"/>
      <c r="L125" s="164"/>
      <c r="M125" s="165" t="s">
        <v>1</v>
      </c>
      <c r="N125" s="166" t="s">
        <v>44</v>
      </c>
      <c r="O125" s="55"/>
      <c r="P125" s="152">
        <f t="shared" si="1"/>
        <v>0</v>
      </c>
      <c r="Q125" s="152">
        <v>0</v>
      </c>
      <c r="R125" s="152">
        <f t="shared" si="2"/>
        <v>0</v>
      </c>
      <c r="S125" s="152">
        <v>0</v>
      </c>
      <c r="T125" s="153">
        <f t="shared" si="3"/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4" t="s">
        <v>177</v>
      </c>
      <c r="AT125" s="154" t="s">
        <v>174</v>
      </c>
      <c r="AU125" s="154" t="s">
        <v>154</v>
      </c>
      <c r="AY125" s="14" t="s">
        <v>147</v>
      </c>
      <c r="BE125" s="155">
        <f t="shared" si="4"/>
        <v>0</v>
      </c>
      <c r="BF125" s="155">
        <f t="shared" si="5"/>
        <v>0</v>
      </c>
      <c r="BG125" s="155">
        <f t="shared" si="6"/>
        <v>0</v>
      </c>
      <c r="BH125" s="155">
        <f t="shared" si="7"/>
        <v>0</v>
      </c>
      <c r="BI125" s="155">
        <f t="shared" si="8"/>
        <v>0</v>
      </c>
      <c r="BJ125" s="14" t="s">
        <v>154</v>
      </c>
      <c r="BK125" s="155">
        <f t="shared" si="9"/>
        <v>0</v>
      </c>
      <c r="BL125" s="14" t="s">
        <v>153</v>
      </c>
      <c r="BM125" s="154" t="s">
        <v>784</v>
      </c>
    </row>
    <row r="126" spans="1:65" s="2" customFormat="1" ht="14.5" customHeight="1">
      <c r="A126" s="29"/>
      <c r="B126" s="141"/>
      <c r="C126" s="156" t="s">
        <v>173</v>
      </c>
      <c r="D126" s="156" t="s">
        <v>174</v>
      </c>
      <c r="E126" s="157" t="s">
        <v>785</v>
      </c>
      <c r="F126" s="158" t="s">
        <v>786</v>
      </c>
      <c r="G126" s="159" t="s">
        <v>152</v>
      </c>
      <c r="H126" s="160">
        <v>54.99</v>
      </c>
      <c r="I126" s="161"/>
      <c r="J126" s="162">
        <f t="shared" si="0"/>
        <v>0</v>
      </c>
      <c r="K126" s="163"/>
      <c r="L126" s="164"/>
      <c r="M126" s="165" t="s">
        <v>1</v>
      </c>
      <c r="N126" s="166" t="s">
        <v>44</v>
      </c>
      <c r="O126" s="55"/>
      <c r="P126" s="152">
        <f t="shared" si="1"/>
        <v>0</v>
      </c>
      <c r="Q126" s="152">
        <v>0</v>
      </c>
      <c r="R126" s="152">
        <f t="shared" si="2"/>
        <v>0</v>
      </c>
      <c r="S126" s="152">
        <v>0</v>
      </c>
      <c r="T126" s="153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54" t="s">
        <v>177</v>
      </c>
      <c r="AT126" s="154" t="s">
        <v>174</v>
      </c>
      <c r="AU126" s="154" t="s">
        <v>154</v>
      </c>
      <c r="AY126" s="14" t="s">
        <v>147</v>
      </c>
      <c r="BE126" s="155">
        <f t="shared" si="4"/>
        <v>0</v>
      </c>
      <c r="BF126" s="155">
        <f t="shared" si="5"/>
        <v>0</v>
      </c>
      <c r="BG126" s="155">
        <f t="shared" si="6"/>
        <v>0</v>
      </c>
      <c r="BH126" s="155">
        <f t="shared" si="7"/>
        <v>0</v>
      </c>
      <c r="BI126" s="155">
        <f t="shared" si="8"/>
        <v>0</v>
      </c>
      <c r="BJ126" s="14" t="s">
        <v>154</v>
      </c>
      <c r="BK126" s="155">
        <f t="shared" si="9"/>
        <v>0</v>
      </c>
      <c r="BL126" s="14" t="s">
        <v>153</v>
      </c>
      <c r="BM126" s="154" t="s">
        <v>787</v>
      </c>
    </row>
    <row r="127" spans="1:65" s="2" customFormat="1" ht="24.25" customHeight="1">
      <c r="A127" s="29"/>
      <c r="B127" s="141"/>
      <c r="C127" s="156" t="s">
        <v>181</v>
      </c>
      <c r="D127" s="156" t="s">
        <v>174</v>
      </c>
      <c r="E127" s="157" t="s">
        <v>788</v>
      </c>
      <c r="F127" s="158" t="s">
        <v>789</v>
      </c>
      <c r="G127" s="159" t="s">
        <v>152</v>
      </c>
      <c r="H127" s="160">
        <v>1.52</v>
      </c>
      <c r="I127" s="161"/>
      <c r="J127" s="162">
        <f t="shared" si="0"/>
        <v>0</v>
      </c>
      <c r="K127" s="163"/>
      <c r="L127" s="164"/>
      <c r="M127" s="165" t="s">
        <v>1</v>
      </c>
      <c r="N127" s="166" t="s">
        <v>44</v>
      </c>
      <c r="O127" s="55"/>
      <c r="P127" s="152">
        <f t="shared" si="1"/>
        <v>0</v>
      </c>
      <c r="Q127" s="152">
        <v>0</v>
      </c>
      <c r="R127" s="152">
        <f t="shared" si="2"/>
        <v>0</v>
      </c>
      <c r="S127" s="152">
        <v>0</v>
      </c>
      <c r="T127" s="153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4" t="s">
        <v>177</v>
      </c>
      <c r="AT127" s="154" t="s">
        <v>174</v>
      </c>
      <c r="AU127" s="154" t="s">
        <v>154</v>
      </c>
      <c r="AY127" s="14" t="s">
        <v>147</v>
      </c>
      <c r="BE127" s="155">
        <f t="shared" si="4"/>
        <v>0</v>
      </c>
      <c r="BF127" s="155">
        <f t="shared" si="5"/>
        <v>0</v>
      </c>
      <c r="BG127" s="155">
        <f t="shared" si="6"/>
        <v>0</v>
      </c>
      <c r="BH127" s="155">
        <f t="shared" si="7"/>
        <v>0</v>
      </c>
      <c r="BI127" s="155">
        <f t="shared" si="8"/>
        <v>0</v>
      </c>
      <c r="BJ127" s="14" t="s">
        <v>154</v>
      </c>
      <c r="BK127" s="155">
        <f t="shared" si="9"/>
        <v>0</v>
      </c>
      <c r="BL127" s="14" t="s">
        <v>153</v>
      </c>
      <c r="BM127" s="154" t="s">
        <v>790</v>
      </c>
    </row>
    <row r="128" spans="1:65" s="2" customFormat="1" ht="14.5" customHeight="1">
      <c r="A128" s="29"/>
      <c r="B128" s="141"/>
      <c r="C128" s="142" t="s">
        <v>177</v>
      </c>
      <c r="D128" s="142" t="s">
        <v>149</v>
      </c>
      <c r="E128" s="143" t="s">
        <v>791</v>
      </c>
      <c r="F128" s="144" t="s">
        <v>792</v>
      </c>
      <c r="G128" s="145" t="s">
        <v>244</v>
      </c>
      <c r="H128" s="146">
        <v>1758</v>
      </c>
      <c r="I128" s="147"/>
      <c r="J128" s="148">
        <f t="shared" si="0"/>
        <v>0</v>
      </c>
      <c r="K128" s="149"/>
      <c r="L128" s="30"/>
      <c r="M128" s="150" t="s">
        <v>1</v>
      </c>
      <c r="N128" s="151" t="s">
        <v>44</v>
      </c>
      <c r="O128" s="55"/>
      <c r="P128" s="152">
        <f t="shared" si="1"/>
        <v>0</v>
      </c>
      <c r="Q128" s="152">
        <v>0</v>
      </c>
      <c r="R128" s="152">
        <f t="shared" si="2"/>
        <v>0</v>
      </c>
      <c r="S128" s="152">
        <v>0</v>
      </c>
      <c r="T128" s="153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54" t="s">
        <v>153</v>
      </c>
      <c r="AT128" s="154" t="s">
        <v>149</v>
      </c>
      <c r="AU128" s="154" t="s">
        <v>154</v>
      </c>
      <c r="AY128" s="14" t="s">
        <v>147</v>
      </c>
      <c r="BE128" s="155">
        <f t="shared" si="4"/>
        <v>0</v>
      </c>
      <c r="BF128" s="155">
        <f t="shared" si="5"/>
        <v>0</v>
      </c>
      <c r="BG128" s="155">
        <f t="shared" si="6"/>
        <v>0</v>
      </c>
      <c r="BH128" s="155">
        <f t="shared" si="7"/>
        <v>0</v>
      </c>
      <c r="BI128" s="155">
        <f t="shared" si="8"/>
        <v>0</v>
      </c>
      <c r="BJ128" s="14" t="s">
        <v>154</v>
      </c>
      <c r="BK128" s="155">
        <f t="shared" si="9"/>
        <v>0</v>
      </c>
      <c r="BL128" s="14" t="s">
        <v>153</v>
      </c>
      <c r="BM128" s="154" t="s">
        <v>793</v>
      </c>
    </row>
    <row r="129" spans="1:65" s="2" customFormat="1" ht="24.25" customHeight="1">
      <c r="A129" s="29"/>
      <c r="B129" s="141"/>
      <c r="C129" s="156" t="s">
        <v>193</v>
      </c>
      <c r="D129" s="156" t="s">
        <v>174</v>
      </c>
      <c r="E129" s="157" t="s">
        <v>794</v>
      </c>
      <c r="F129" s="158" t="s">
        <v>795</v>
      </c>
      <c r="G129" s="159" t="s">
        <v>796</v>
      </c>
      <c r="H129" s="160">
        <v>31.215</v>
      </c>
      <c r="I129" s="161"/>
      <c r="J129" s="162">
        <f t="shared" si="0"/>
        <v>0</v>
      </c>
      <c r="K129" s="163"/>
      <c r="L129" s="164"/>
      <c r="M129" s="165" t="s">
        <v>1</v>
      </c>
      <c r="N129" s="166" t="s">
        <v>44</v>
      </c>
      <c r="O129" s="55"/>
      <c r="P129" s="152">
        <f t="shared" si="1"/>
        <v>0</v>
      </c>
      <c r="Q129" s="152">
        <v>0</v>
      </c>
      <c r="R129" s="152">
        <f t="shared" si="2"/>
        <v>0</v>
      </c>
      <c r="S129" s="152">
        <v>0</v>
      </c>
      <c r="T129" s="153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4" t="s">
        <v>177</v>
      </c>
      <c r="AT129" s="154" t="s">
        <v>174</v>
      </c>
      <c r="AU129" s="154" t="s">
        <v>154</v>
      </c>
      <c r="AY129" s="14" t="s">
        <v>147</v>
      </c>
      <c r="BE129" s="155">
        <f t="shared" si="4"/>
        <v>0</v>
      </c>
      <c r="BF129" s="155">
        <f t="shared" si="5"/>
        <v>0</v>
      </c>
      <c r="BG129" s="155">
        <f t="shared" si="6"/>
        <v>0</v>
      </c>
      <c r="BH129" s="155">
        <f t="shared" si="7"/>
        <v>0</v>
      </c>
      <c r="BI129" s="155">
        <f t="shared" si="8"/>
        <v>0</v>
      </c>
      <c r="BJ129" s="14" t="s">
        <v>154</v>
      </c>
      <c r="BK129" s="155">
        <f t="shared" si="9"/>
        <v>0</v>
      </c>
      <c r="BL129" s="14" t="s">
        <v>153</v>
      </c>
      <c r="BM129" s="154" t="s">
        <v>797</v>
      </c>
    </row>
    <row r="130" spans="1:65" s="2" customFormat="1" ht="24.25" customHeight="1">
      <c r="A130" s="29"/>
      <c r="B130" s="141"/>
      <c r="C130" s="156" t="s">
        <v>198</v>
      </c>
      <c r="D130" s="156" t="s">
        <v>174</v>
      </c>
      <c r="E130" s="157" t="s">
        <v>798</v>
      </c>
      <c r="F130" s="158" t="s">
        <v>799</v>
      </c>
      <c r="G130" s="159" t="s">
        <v>796</v>
      </c>
      <c r="H130" s="160">
        <v>14.064</v>
      </c>
      <c r="I130" s="161"/>
      <c r="J130" s="162">
        <f t="shared" si="0"/>
        <v>0</v>
      </c>
      <c r="K130" s="163"/>
      <c r="L130" s="164"/>
      <c r="M130" s="165" t="s">
        <v>1</v>
      </c>
      <c r="N130" s="166" t="s">
        <v>44</v>
      </c>
      <c r="O130" s="55"/>
      <c r="P130" s="152">
        <f t="shared" si="1"/>
        <v>0</v>
      </c>
      <c r="Q130" s="152">
        <v>0</v>
      </c>
      <c r="R130" s="152">
        <f t="shared" si="2"/>
        <v>0</v>
      </c>
      <c r="S130" s="152">
        <v>0</v>
      </c>
      <c r="T130" s="153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4" t="s">
        <v>177</v>
      </c>
      <c r="AT130" s="154" t="s">
        <v>174</v>
      </c>
      <c r="AU130" s="154" t="s">
        <v>154</v>
      </c>
      <c r="AY130" s="14" t="s">
        <v>147</v>
      </c>
      <c r="BE130" s="155">
        <f t="shared" si="4"/>
        <v>0</v>
      </c>
      <c r="BF130" s="155">
        <f t="shared" si="5"/>
        <v>0</v>
      </c>
      <c r="BG130" s="155">
        <f t="shared" si="6"/>
        <v>0</v>
      </c>
      <c r="BH130" s="155">
        <f t="shared" si="7"/>
        <v>0</v>
      </c>
      <c r="BI130" s="155">
        <f t="shared" si="8"/>
        <v>0</v>
      </c>
      <c r="BJ130" s="14" t="s">
        <v>154</v>
      </c>
      <c r="BK130" s="155">
        <f t="shared" si="9"/>
        <v>0</v>
      </c>
      <c r="BL130" s="14" t="s">
        <v>153</v>
      </c>
      <c r="BM130" s="154" t="s">
        <v>800</v>
      </c>
    </row>
    <row r="131" spans="1:65" s="2" customFormat="1" ht="24.25" customHeight="1">
      <c r="A131" s="29"/>
      <c r="B131" s="141"/>
      <c r="C131" s="142" t="s">
        <v>203</v>
      </c>
      <c r="D131" s="142" t="s">
        <v>149</v>
      </c>
      <c r="E131" s="143" t="s">
        <v>801</v>
      </c>
      <c r="F131" s="144" t="s">
        <v>802</v>
      </c>
      <c r="G131" s="145" t="s">
        <v>244</v>
      </c>
      <c r="H131" s="146">
        <v>5597</v>
      </c>
      <c r="I131" s="147"/>
      <c r="J131" s="148">
        <f t="shared" si="0"/>
        <v>0</v>
      </c>
      <c r="K131" s="149"/>
      <c r="L131" s="30"/>
      <c r="M131" s="150" t="s">
        <v>1</v>
      </c>
      <c r="N131" s="151" t="s">
        <v>44</v>
      </c>
      <c r="O131" s="55"/>
      <c r="P131" s="152">
        <f t="shared" si="1"/>
        <v>0</v>
      </c>
      <c r="Q131" s="152">
        <v>0</v>
      </c>
      <c r="R131" s="152">
        <f t="shared" si="2"/>
        <v>0</v>
      </c>
      <c r="S131" s="152">
        <v>0</v>
      </c>
      <c r="T131" s="153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4" t="s">
        <v>153</v>
      </c>
      <c r="AT131" s="154" t="s">
        <v>149</v>
      </c>
      <c r="AU131" s="154" t="s">
        <v>154</v>
      </c>
      <c r="AY131" s="14" t="s">
        <v>147</v>
      </c>
      <c r="BE131" s="155">
        <f t="shared" si="4"/>
        <v>0</v>
      </c>
      <c r="BF131" s="155">
        <f t="shared" si="5"/>
        <v>0</v>
      </c>
      <c r="BG131" s="155">
        <f t="shared" si="6"/>
        <v>0</v>
      </c>
      <c r="BH131" s="155">
        <f t="shared" si="7"/>
        <v>0</v>
      </c>
      <c r="BI131" s="155">
        <f t="shared" si="8"/>
        <v>0</v>
      </c>
      <c r="BJ131" s="14" t="s">
        <v>154</v>
      </c>
      <c r="BK131" s="155">
        <f t="shared" si="9"/>
        <v>0</v>
      </c>
      <c r="BL131" s="14" t="s">
        <v>153</v>
      </c>
      <c r="BM131" s="154" t="s">
        <v>803</v>
      </c>
    </row>
    <row r="132" spans="1:65" s="2" customFormat="1" ht="24.25" customHeight="1">
      <c r="A132" s="29"/>
      <c r="B132" s="141"/>
      <c r="C132" s="142" t="s">
        <v>207</v>
      </c>
      <c r="D132" s="142" t="s">
        <v>149</v>
      </c>
      <c r="E132" s="143" t="s">
        <v>804</v>
      </c>
      <c r="F132" s="144" t="s">
        <v>805</v>
      </c>
      <c r="G132" s="145" t="s">
        <v>244</v>
      </c>
      <c r="H132" s="146">
        <v>1040.5</v>
      </c>
      <c r="I132" s="147"/>
      <c r="J132" s="148">
        <f t="shared" si="0"/>
        <v>0</v>
      </c>
      <c r="K132" s="149"/>
      <c r="L132" s="30"/>
      <c r="M132" s="150" t="s">
        <v>1</v>
      </c>
      <c r="N132" s="151" t="s">
        <v>44</v>
      </c>
      <c r="O132" s="55"/>
      <c r="P132" s="152">
        <f t="shared" si="1"/>
        <v>0</v>
      </c>
      <c r="Q132" s="152">
        <v>0</v>
      </c>
      <c r="R132" s="152">
        <f t="shared" si="2"/>
        <v>0</v>
      </c>
      <c r="S132" s="152">
        <v>0</v>
      </c>
      <c r="T132" s="153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4" t="s">
        <v>153</v>
      </c>
      <c r="AT132" s="154" t="s">
        <v>149</v>
      </c>
      <c r="AU132" s="154" t="s">
        <v>154</v>
      </c>
      <c r="AY132" s="14" t="s">
        <v>147</v>
      </c>
      <c r="BE132" s="155">
        <f t="shared" si="4"/>
        <v>0</v>
      </c>
      <c r="BF132" s="155">
        <f t="shared" si="5"/>
        <v>0</v>
      </c>
      <c r="BG132" s="155">
        <f t="shared" si="6"/>
        <v>0</v>
      </c>
      <c r="BH132" s="155">
        <f t="shared" si="7"/>
        <v>0</v>
      </c>
      <c r="BI132" s="155">
        <f t="shared" si="8"/>
        <v>0</v>
      </c>
      <c r="BJ132" s="14" t="s">
        <v>154</v>
      </c>
      <c r="BK132" s="155">
        <f t="shared" si="9"/>
        <v>0</v>
      </c>
      <c r="BL132" s="14" t="s">
        <v>153</v>
      </c>
      <c r="BM132" s="154" t="s">
        <v>806</v>
      </c>
    </row>
    <row r="133" spans="1:65" s="2" customFormat="1" ht="24.25" customHeight="1">
      <c r="A133" s="29"/>
      <c r="B133" s="141"/>
      <c r="C133" s="156" t="s">
        <v>211</v>
      </c>
      <c r="D133" s="156" t="s">
        <v>174</v>
      </c>
      <c r="E133" s="157" t="s">
        <v>807</v>
      </c>
      <c r="F133" s="158" t="s">
        <v>808</v>
      </c>
      <c r="G133" s="159" t="s">
        <v>796</v>
      </c>
      <c r="H133" s="160">
        <v>31.215</v>
      </c>
      <c r="I133" s="161"/>
      <c r="J133" s="162">
        <f t="shared" si="0"/>
        <v>0</v>
      </c>
      <c r="K133" s="163"/>
      <c r="L133" s="164"/>
      <c r="M133" s="165" t="s">
        <v>1</v>
      </c>
      <c r="N133" s="166" t="s">
        <v>44</v>
      </c>
      <c r="O133" s="55"/>
      <c r="P133" s="152">
        <f t="shared" si="1"/>
        <v>0</v>
      </c>
      <c r="Q133" s="152">
        <v>0</v>
      </c>
      <c r="R133" s="152">
        <f t="shared" si="2"/>
        <v>0</v>
      </c>
      <c r="S133" s="152">
        <v>0</v>
      </c>
      <c r="T133" s="153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4" t="s">
        <v>177</v>
      </c>
      <c r="AT133" s="154" t="s">
        <v>174</v>
      </c>
      <c r="AU133" s="154" t="s">
        <v>154</v>
      </c>
      <c r="AY133" s="14" t="s">
        <v>147</v>
      </c>
      <c r="BE133" s="155">
        <f t="shared" si="4"/>
        <v>0</v>
      </c>
      <c r="BF133" s="155">
        <f t="shared" si="5"/>
        <v>0</v>
      </c>
      <c r="BG133" s="155">
        <f t="shared" si="6"/>
        <v>0</v>
      </c>
      <c r="BH133" s="155">
        <f t="shared" si="7"/>
        <v>0</v>
      </c>
      <c r="BI133" s="155">
        <f t="shared" si="8"/>
        <v>0</v>
      </c>
      <c r="BJ133" s="14" t="s">
        <v>154</v>
      </c>
      <c r="BK133" s="155">
        <f t="shared" si="9"/>
        <v>0</v>
      </c>
      <c r="BL133" s="14" t="s">
        <v>153</v>
      </c>
      <c r="BM133" s="154" t="s">
        <v>809</v>
      </c>
    </row>
    <row r="134" spans="1:65" s="2" customFormat="1" ht="14.5" customHeight="1">
      <c r="A134" s="29"/>
      <c r="B134" s="141"/>
      <c r="C134" s="142" t="s">
        <v>215</v>
      </c>
      <c r="D134" s="142" t="s">
        <v>149</v>
      </c>
      <c r="E134" s="143" t="s">
        <v>810</v>
      </c>
      <c r="F134" s="144" t="s">
        <v>811</v>
      </c>
      <c r="G134" s="145" t="s">
        <v>244</v>
      </c>
      <c r="H134" s="146">
        <v>1321</v>
      </c>
      <c r="I134" s="147"/>
      <c r="J134" s="148">
        <f t="shared" si="0"/>
        <v>0</v>
      </c>
      <c r="K134" s="149"/>
      <c r="L134" s="30"/>
      <c r="M134" s="150" t="s">
        <v>1</v>
      </c>
      <c r="N134" s="151" t="s">
        <v>44</v>
      </c>
      <c r="O134" s="55"/>
      <c r="P134" s="152">
        <f t="shared" si="1"/>
        <v>0</v>
      </c>
      <c r="Q134" s="152">
        <v>0</v>
      </c>
      <c r="R134" s="152">
        <f t="shared" si="2"/>
        <v>0</v>
      </c>
      <c r="S134" s="152">
        <v>0</v>
      </c>
      <c r="T134" s="153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4" t="s">
        <v>153</v>
      </c>
      <c r="AT134" s="154" t="s">
        <v>149</v>
      </c>
      <c r="AU134" s="154" t="s">
        <v>154</v>
      </c>
      <c r="AY134" s="14" t="s">
        <v>147</v>
      </c>
      <c r="BE134" s="155">
        <f t="shared" si="4"/>
        <v>0</v>
      </c>
      <c r="BF134" s="155">
        <f t="shared" si="5"/>
        <v>0</v>
      </c>
      <c r="BG134" s="155">
        <f t="shared" si="6"/>
        <v>0</v>
      </c>
      <c r="BH134" s="155">
        <f t="shared" si="7"/>
        <v>0</v>
      </c>
      <c r="BI134" s="155">
        <f t="shared" si="8"/>
        <v>0</v>
      </c>
      <c r="BJ134" s="14" t="s">
        <v>154</v>
      </c>
      <c r="BK134" s="155">
        <f t="shared" si="9"/>
        <v>0</v>
      </c>
      <c r="BL134" s="14" t="s">
        <v>153</v>
      </c>
      <c r="BM134" s="154" t="s">
        <v>812</v>
      </c>
    </row>
    <row r="135" spans="1:65" s="2" customFormat="1" ht="14.5" customHeight="1">
      <c r="A135" s="29"/>
      <c r="B135" s="141"/>
      <c r="C135" s="142" t="s">
        <v>217</v>
      </c>
      <c r="D135" s="142" t="s">
        <v>149</v>
      </c>
      <c r="E135" s="143" t="s">
        <v>813</v>
      </c>
      <c r="F135" s="144" t="s">
        <v>814</v>
      </c>
      <c r="G135" s="145" t="s">
        <v>244</v>
      </c>
      <c r="H135" s="146">
        <v>1321</v>
      </c>
      <c r="I135" s="147"/>
      <c r="J135" s="148">
        <f t="shared" si="0"/>
        <v>0</v>
      </c>
      <c r="K135" s="149"/>
      <c r="L135" s="30"/>
      <c r="M135" s="150" t="s">
        <v>1</v>
      </c>
      <c r="N135" s="151" t="s">
        <v>44</v>
      </c>
      <c r="O135" s="55"/>
      <c r="P135" s="152">
        <f t="shared" si="1"/>
        <v>0</v>
      </c>
      <c r="Q135" s="152">
        <v>0</v>
      </c>
      <c r="R135" s="152">
        <f t="shared" si="2"/>
        <v>0</v>
      </c>
      <c r="S135" s="152">
        <v>0</v>
      </c>
      <c r="T135" s="153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4" t="s">
        <v>153</v>
      </c>
      <c r="AT135" s="154" t="s">
        <v>149</v>
      </c>
      <c r="AU135" s="154" t="s">
        <v>154</v>
      </c>
      <c r="AY135" s="14" t="s">
        <v>147</v>
      </c>
      <c r="BE135" s="155">
        <f t="shared" si="4"/>
        <v>0</v>
      </c>
      <c r="BF135" s="155">
        <f t="shared" si="5"/>
        <v>0</v>
      </c>
      <c r="BG135" s="155">
        <f t="shared" si="6"/>
        <v>0</v>
      </c>
      <c r="BH135" s="155">
        <f t="shared" si="7"/>
        <v>0</v>
      </c>
      <c r="BI135" s="155">
        <f t="shared" si="8"/>
        <v>0</v>
      </c>
      <c r="BJ135" s="14" t="s">
        <v>154</v>
      </c>
      <c r="BK135" s="155">
        <f t="shared" si="9"/>
        <v>0</v>
      </c>
      <c r="BL135" s="14" t="s">
        <v>153</v>
      </c>
      <c r="BM135" s="154" t="s">
        <v>815</v>
      </c>
    </row>
    <row r="136" spans="1:65" s="2" customFormat="1" ht="14.5" customHeight="1">
      <c r="A136" s="29"/>
      <c r="B136" s="141"/>
      <c r="C136" s="142" t="s">
        <v>191</v>
      </c>
      <c r="D136" s="142" t="s">
        <v>149</v>
      </c>
      <c r="E136" s="143" t="s">
        <v>813</v>
      </c>
      <c r="F136" s="144" t="s">
        <v>814</v>
      </c>
      <c r="G136" s="145" t="s">
        <v>244</v>
      </c>
      <c r="H136" s="146">
        <v>1321</v>
      </c>
      <c r="I136" s="147"/>
      <c r="J136" s="148">
        <f t="shared" si="0"/>
        <v>0</v>
      </c>
      <c r="K136" s="149"/>
      <c r="L136" s="30"/>
      <c r="M136" s="150" t="s">
        <v>1</v>
      </c>
      <c r="N136" s="151" t="s">
        <v>44</v>
      </c>
      <c r="O136" s="55"/>
      <c r="P136" s="152">
        <f t="shared" si="1"/>
        <v>0</v>
      </c>
      <c r="Q136" s="152">
        <v>0</v>
      </c>
      <c r="R136" s="152">
        <f t="shared" si="2"/>
        <v>0</v>
      </c>
      <c r="S136" s="152">
        <v>0</v>
      </c>
      <c r="T136" s="153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4" t="s">
        <v>153</v>
      </c>
      <c r="AT136" s="154" t="s">
        <v>149</v>
      </c>
      <c r="AU136" s="154" t="s">
        <v>154</v>
      </c>
      <c r="AY136" s="14" t="s">
        <v>147</v>
      </c>
      <c r="BE136" s="155">
        <f t="shared" si="4"/>
        <v>0</v>
      </c>
      <c r="BF136" s="155">
        <f t="shared" si="5"/>
        <v>0</v>
      </c>
      <c r="BG136" s="155">
        <f t="shared" si="6"/>
        <v>0</v>
      </c>
      <c r="BH136" s="155">
        <f t="shared" si="7"/>
        <v>0</v>
      </c>
      <c r="BI136" s="155">
        <f t="shared" si="8"/>
        <v>0</v>
      </c>
      <c r="BJ136" s="14" t="s">
        <v>154</v>
      </c>
      <c r="BK136" s="155">
        <f t="shared" si="9"/>
        <v>0</v>
      </c>
      <c r="BL136" s="14" t="s">
        <v>153</v>
      </c>
      <c r="BM136" s="154" t="s">
        <v>816</v>
      </c>
    </row>
    <row r="137" spans="1:65" s="2" customFormat="1" ht="24.25" customHeight="1">
      <c r="A137" s="29"/>
      <c r="B137" s="141"/>
      <c r="C137" s="142" t="s">
        <v>227</v>
      </c>
      <c r="D137" s="142" t="s">
        <v>149</v>
      </c>
      <c r="E137" s="143" t="s">
        <v>817</v>
      </c>
      <c r="F137" s="144" t="s">
        <v>818</v>
      </c>
      <c r="G137" s="145" t="s">
        <v>244</v>
      </c>
      <c r="H137" s="146">
        <v>1321</v>
      </c>
      <c r="I137" s="147"/>
      <c r="J137" s="148">
        <f t="shared" si="0"/>
        <v>0</v>
      </c>
      <c r="K137" s="149"/>
      <c r="L137" s="30"/>
      <c r="M137" s="150" t="s">
        <v>1</v>
      </c>
      <c r="N137" s="151" t="s">
        <v>44</v>
      </c>
      <c r="O137" s="55"/>
      <c r="P137" s="152">
        <f t="shared" si="1"/>
        <v>0</v>
      </c>
      <c r="Q137" s="152">
        <v>0</v>
      </c>
      <c r="R137" s="152">
        <f t="shared" si="2"/>
        <v>0</v>
      </c>
      <c r="S137" s="152">
        <v>0</v>
      </c>
      <c r="T137" s="153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4" t="s">
        <v>153</v>
      </c>
      <c r="AT137" s="154" t="s">
        <v>149</v>
      </c>
      <c r="AU137" s="154" t="s">
        <v>154</v>
      </c>
      <c r="AY137" s="14" t="s">
        <v>147</v>
      </c>
      <c r="BE137" s="155">
        <f t="shared" si="4"/>
        <v>0</v>
      </c>
      <c r="BF137" s="155">
        <f t="shared" si="5"/>
        <v>0</v>
      </c>
      <c r="BG137" s="155">
        <f t="shared" si="6"/>
        <v>0</v>
      </c>
      <c r="BH137" s="155">
        <f t="shared" si="7"/>
        <v>0</v>
      </c>
      <c r="BI137" s="155">
        <f t="shared" si="8"/>
        <v>0</v>
      </c>
      <c r="BJ137" s="14" t="s">
        <v>154</v>
      </c>
      <c r="BK137" s="155">
        <f t="shared" si="9"/>
        <v>0</v>
      </c>
      <c r="BL137" s="14" t="s">
        <v>153</v>
      </c>
      <c r="BM137" s="154" t="s">
        <v>819</v>
      </c>
    </row>
    <row r="138" spans="1:65" s="2" customFormat="1" ht="37.75" customHeight="1">
      <c r="A138" s="29"/>
      <c r="B138" s="141"/>
      <c r="C138" s="156" t="s">
        <v>231</v>
      </c>
      <c r="D138" s="156" t="s">
        <v>174</v>
      </c>
      <c r="E138" s="157" t="s">
        <v>820</v>
      </c>
      <c r="F138" s="158" t="s">
        <v>821</v>
      </c>
      <c r="G138" s="159" t="s">
        <v>796</v>
      </c>
      <c r="H138" s="160">
        <v>39.630000000000003</v>
      </c>
      <c r="I138" s="161"/>
      <c r="J138" s="162">
        <f t="shared" si="0"/>
        <v>0</v>
      </c>
      <c r="K138" s="163"/>
      <c r="L138" s="164"/>
      <c r="M138" s="165" t="s">
        <v>1</v>
      </c>
      <c r="N138" s="166" t="s">
        <v>44</v>
      </c>
      <c r="O138" s="55"/>
      <c r="P138" s="152">
        <f t="shared" si="1"/>
        <v>0</v>
      </c>
      <c r="Q138" s="152">
        <v>0</v>
      </c>
      <c r="R138" s="152">
        <f t="shared" si="2"/>
        <v>0</v>
      </c>
      <c r="S138" s="152">
        <v>0</v>
      </c>
      <c r="T138" s="153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4" t="s">
        <v>177</v>
      </c>
      <c r="AT138" s="154" t="s">
        <v>174</v>
      </c>
      <c r="AU138" s="154" t="s">
        <v>154</v>
      </c>
      <c r="AY138" s="14" t="s">
        <v>147</v>
      </c>
      <c r="BE138" s="155">
        <f t="shared" si="4"/>
        <v>0</v>
      </c>
      <c r="BF138" s="155">
        <f t="shared" si="5"/>
        <v>0</v>
      </c>
      <c r="BG138" s="155">
        <f t="shared" si="6"/>
        <v>0</v>
      </c>
      <c r="BH138" s="155">
        <f t="shared" si="7"/>
        <v>0</v>
      </c>
      <c r="BI138" s="155">
        <f t="shared" si="8"/>
        <v>0</v>
      </c>
      <c r="BJ138" s="14" t="s">
        <v>154</v>
      </c>
      <c r="BK138" s="155">
        <f t="shared" si="9"/>
        <v>0</v>
      </c>
      <c r="BL138" s="14" t="s">
        <v>153</v>
      </c>
      <c r="BM138" s="154" t="s">
        <v>822</v>
      </c>
    </row>
    <row r="139" spans="1:65" s="2" customFormat="1" ht="14.5" customHeight="1">
      <c r="A139" s="29"/>
      <c r="B139" s="141"/>
      <c r="C139" s="142" t="s">
        <v>235</v>
      </c>
      <c r="D139" s="142" t="s">
        <v>149</v>
      </c>
      <c r="E139" s="143" t="s">
        <v>823</v>
      </c>
      <c r="F139" s="144" t="s">
        <v>824</v>
      </c>
      <c r="G139" s="145" t="s">
        <v>244</v>
      </c>
      <c r="H139" s="146">
        <v>1321</v>
      </c>
      <c r="I139" s="147"/>
      <c r="J139" s="148">
        <f t="shared" si="0"/>
        <v>0</v>
      </c>
      <c r="K139" s="149"/>
      <c r="L139" s="30"/>
      <c r="M139" s="150" t="s">
        <v>1</v>
      </c>
      <c r="N139" s="151" t="s">
        <v>44</v>
      </c>
      <c r="O139" s="55"/>
      <c r="P139" s="152">
        <f t="shared" si="1"/>
        <v>0</v>
      </c>
      <c r="Q139" s="152">
        <v>0</v>
      </c>
      <c r="R139" s="152">
        <f t="shared" si="2"/>
        <v>0</v>
      </c>
      <c r="S139" s="152">
        <v>0</v>
      </c>
      <c r="T139" s="153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4" t="s">
        <v>153</v>
      </c>
      <c r="AT139" s="154" t="s">
        <v>149</v>
      </c>
      <c r="AU139" s="154" t="s">
        <v>154</v>
      </c>
      <c r="AY139" s="14" t="s">
        <v>147</v>
      </c>
      <c r="BE139" s="155">
        <f t="shared" si="4"/>
        <v>0</v>
      </c>
      <c r="BF139" s="155">
        <f t="shared" si="5"/>
        <v>0</v>
      </c>
      <c r="BG139" s="155">
        <f t="shared" si="6"/>
        <v>0</v>
      </c>
      <c r="BH139" s="155">
        <f t="shared" si="7"/>
        <v>0</v>
      </c>
      <c r="BI139" s="155">
        <f t="shared" si="8"/>
        <v>0</v>
      </c>
      <c r="BJ139" s="14" t="s">
        <v>154</v>
      </c>
      <c r="BK139" s="155">
        <f t="shared" si="9"/>
        <v>0</v>
      </c>
      <c r="BL139" s="14" t="s">
        <v>153</v>
      </c>
      <c r="BM139" s="154" t="s">
        <v>825</v>
      </c>
    </row>
    <row r="140" spans="1:65" s="2" customFormat="1" ht="14.5" customHeight="1">
      <c r="A140" s="29"/>
      <c r="B140" s="141"/>
      <c r="C140" s="156" t="s">
        <v>241</v>
      </c>
      <c r="D140" s="156" t="s">
        <v>174</v>
      </c>
      <c r="E140" s="157" t="s">
        <v>826</v>
      </c>
      <c r="F140" s="158" t="s">
        <v>827</v>
      </c>
      <c r="G140" s="159" t="s">
        <v>152</v>
      </c>
      <c r="H140" s="160">
        <v>13.21</v>
      </c>
      <c r="I140" s="161"/>
      <c r="J140" s="162">
        <f t="shared" si="0"/>
        <v>0</v>
      </c>
      <c r="K140" s="163"/>
      <c r="L140" s="164"/>
      <c r="M140" s="165" t="s">
        <v>1</v>
      </c>
      <c r="N140" s="166" t="s">
        <v>44</v>
      </c>
      <c r="O140" s="55"/>
      <c r="P140" s="152">
        <f t="shared" si="1"/>
        <v>0</v>
      </c>
      <c r="Q140" s="152">
        <v>0</v>
      </c>
      <c r="R140" s="152">
        <f t="shared" si="2"/>
        <v>0</v>
      </c>
      <c r="S140" s="152">
        <v>0</v>
      </c>
      <c r="T140" s="153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4" t="s">
        <v>177</v>
      </c>
      <c r="AT140" s="154" t="s">
        <v>174</v>
      </c>
      <c r="AU140" s="154" t="s">
        <v>154</v>
      </c>
      <c r="AY140" s="14" t="s">
        <v>147</v>
      </c>
      <c r="BE140" s="155">
        <f t="shared" si="4"/>
        <v>0</v>
      </c>
      <c r="BF140" s="155">
        <f t="shared" si="5"/>
        <v>0</v>
      </c>
      <c r="BG140" s="155">
        <f t="shared" si="6"/>
        <v>0</v>
      </c>
      <c r="BH140" s="155">
        <f t="shared" si="7"/>
        <v>0</v>
      </c>
      <c r="BI140" s="155">
        <f t="shared" si="8"/>
        <v>0</v>
      </c>
      <c r="BJ140" s="14" t="s">
        <v>154</v>
      </c>
      <c r="BK140" s="155">
        <f t="shared" si="9"/>
        <v>0</v>
      </c>
      <c r="BL140" s="14" t="s">
        <v>153</v>
      </c>
      <c r="BM140" s="154" t="s">
        <v>828</v>
      </c>
    </row>
    <row r="141" spans="1:65" s="2" customFormat="1" ht="14.5" customHeight="1">
      <c r="A141" s="29"/>
      <c r="B141" s="141"/>
      <c r="C141" s="142" t="s">
        <v>246</v>
      </c>
      <c r="D141" s="142" t="s">
        <v>149</v>
      </c>
      <c r="E141" s="143" t="s">
        <v>829</v>
      </c>
      <c r="F141" s="144" t="s">
        <v>830</v>
      </c>
      <c r="G141" s="145" t="s">
        <v>244</v>
      </c>
      <c r="H141" s="146">
        <v>1321</v>
      </c>
      <c r="I141" s="147"/>
      <c r="J141" s="148">
        <f t="shared" si="0"/>
        <v>0</v>
      </c>
      <c r="K141" s="149"/>
      <c r="L141" s="30"/>
      <c r="M141" s="150" t="s">
        <v>1</v>
      </c>
      <c r="N141" s="151" t="s">
        <v>44</v>
      </c>
      <c r="O141" s="55"/>
      <c r="P141" s="152">
        <f t="shared" si="1"/>
        <v>0</v>
      </c>
      <c r="Q141" s="152">
        <v>0</v>
      </c>
      <c r="R141" s="152">
        <f t="shared" si="2"/>
        <v>0</v>
      </c>
      <c r="S141" s="152">
        <v>0</v>
      </c>
      <c r="T141" s="153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4" t="s">
        <v>153</v>
      </c>
      <c r="AT141" s="154" t="s">
        <v>149</v>
      </c>
      <c r="AU141" s="154" t="s">
        <v>154</v>
      </c>
      <c r="AY141" s="14" t="s">
        <v>147</v>
      </c>
      <c r="BE141" s="155">
        <f t="shared" si="4"/>
        <v>0</v>
      </c>
      <c r="BF141" s="155">
        <f t="shared" si="5"/>
        <v>0</v>
      </c>
      <c r="BG141" s="155">
        <f t="shared" si="6"/>
        <v>0</v>
      </c>
      <c r="BH141" s="155">
        <f t="shared" si="7"/>
        <v>0</v>
      </c>
      <c r="BI141" s="155">
        <f t="shared" si="8"/>
        <v>0</v>
      </c>
      <c r="BJ141" s="14" t="s">
        <v>154</v>
      </c>
      <c r="BK141" s="155">
        <f t="shared" si="9"/>
        <v>0</v>
      </c>
      <c r="BL141" s="14" t="s">
        <v>153</v>
      </c>
      <c r="BM141" s="154" t="s">
        <v>831</v>
      </c>
    </row>
    <row r="142" spans="1:65" s="2" customFormat="1" ht="14.5" customHeight="1">
      <c r="A142" s="29"/>
      <c r="B142" s="141"/>
      <c r="C142" s="142" t="s">
        <v>250</v>
      </c>
      <c r="D142" s="142" t="s">
        <v>149</v>
      </c>
      <c r="E142" s="143" t="s">
        <v>832</v>
      </c>
      <c r="F142" s="144" t="s">
        <v>833</v>
      </c>
      <c r="G142" s="145" t="s">
        <v>244</v>
      </c>
      <c r="H142" s="146">
        <v>3963</v>
      </c>
      <c r="I142" s="147"/>
      <c r="J142" s="148">
        <f t="shared" si="0"/>
        <v>0</v>
      </c>
      <c r="K142" s="149"/>
      <c r="L142" s="30"/>
      <c r="M142" s="150" t="s">
        <v>1</v>
      </c>
      <c r="N142" s="151" t="s">
        <v>44</v>
      </c>
      <c r="O142" s="55"/>
      <c r="P142" s="152">
        <f t="shared" si="1"/>
        <v>0</v>
      </c>
      <c r="Q142" s="152">
        <v>0</v>
      </c>
      <c r="R142" s="152">
        <f t="shared" si="2"/>
        <v>0</v>
      </c>
      <c r="S142" s="152">
        <v>0</v>
      </c>
      <c r="T142" s="153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4" t="s">
        <v>153</v>
      </c>
      <c r="AT142" s="154" t="s">
        <v>149</v>
      </c>
      <c r="AU142" s="154" t="s">
        <v>154</v>
      </c>
      <c r="AY142" s="14" t="s">
        <v>147</v>
      </c>
      <c r="BE142" s="155">
        <f t="shared" si="4"/>
        <v>0</v>
      </c>
      <c r="BF142" s="155">
        <f t="shared" si="5"/>
        <v>0</v>
      </c>
      <c r="BG142" s="155">
        <f t="shared" si="6"/>
        <v>0</v>
      </c>
      <c r="BH142" s="155">
        <f t="shared" si="7"/>
        <v>0</v>
      </c>
      <c r="BI142" s="155">
        <f t="shared" si="8"/>
        <v>0</v>
      </c>
      <c r="BJ142" s="14" t="s">
        <v>154</v>
      </c>
      <c r="BK142" s="155">
        <f t="shared" si="9"/>
        <v>0</v>
      </c>
      <c r="BL142" s="14" t="s">
        <v>153</v>
      </c>
      <c r="BM142" s="154" t="s">
        <v>834</v>
      </c>
    </row>
    <row r="143" spans="1:65" s="2" customFormat="1" ht="24.25" customHeight="1">
      <c r="A143" s="29"/>
      <c r="B143" s="141"/>
      <c r="C143" s="142" t="s">
        <v>7</v>
      </c>
      <c r="D143" s="142" t="s">
        <v>149</v>
      </c>
      <c r="E143" s="143" t="s">
        <v>835</v>
      </c>
      <c r="F143" s="144" t="s">
        <v>836</v>
      </c>
      <c r="G143" s="145" t="s">
        <v>244</v>
      </c>
      <c r="H143" s="146">
        <v>4390.5</v>
      </c>
      <c r="I143" s="147"/>
      <c r="J143" s="148">
        <f t="shared" si="0"/>
        <v>0</v>
      </c>
      <c r="K143" s="149"/>
      <c r="L143" s="30"/>
      <c r="M143" s="150" t="s">
        <v>1</v>
      </c>
      <c r="N143" s="151" t="s">
        <v>44</v>
      </c>
      <c r="O143" s="55"/>
      <c r="P143" s="152">
        <f t="shared" si="1"/>
        <v>0</v>
      </c>
      <c r="Q143" s="152">
        <v>0</v>
      </c>
      <c r="R143" s="152">
        <f t="shared" si="2"/>
        <v>0</v>
      </c>
      <c r="S143" s="152">
        <v>0</v>
      </c>
      <c r="T143" s="153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4" t="s">
        <v>153</v>
      </c>
      <c r="AT143" s="154" t="s">
        <v>149</v>
      </c>
      <c r="AU143" s="154" t="s">
        <v>154</v>
      </c>
      <c r="AY143" s="14" t="s">
        <v>147</v>
      </c>
      <c r="BE143" s="155">
        <f t="shared" si="4"/>
        <v>0</v>
      </c>
      <c r="BF143" s="155">
        <f t="shared" si="5"/>
        <v>0</v>
      </c>
      <c r="BG143" s="155">
        <f t="shared" si="6"/>
        <v>0</v>
      </c>
      <c r="BH143" s="155">
        <f t="shared" si="7"/>
        <v>0</v>
      </c>
      <c r="BI143" s="155">
        <f t="shared" si="8"/>
        <v>0</v>
      </c>
      <c r="BJ143" s="14" t="s">
        <v>154</v>
      </c>
      <c r="BK143" s="155">
        <f t="shared" si="9"/>
        <v>0</v>
      </c>
      <c r="BL143" s="14" t="s">
        <v>153</v>
      </c>
      <c r="BM143" s="154" t="s">
        <v>837</v>
      </c>
    </row>
    <row r="144" spans="1:65" s="2" customFormat="1" ht="24.25" customHeight="1">
      <c r="A144" s="29"/>
      <c r="B144" s="141"/>
      <c r="C144" s="142" t="s">
        <v>257</v>
      </c>
      <c r="D144" s="142" t="s">
        <v>149</v>
      </c>
      <c r="E144" s="143" t="s">
        <v>728</v>
      </c>
      <c r="F144" s="144" t="s">
        <v>838</v>
      </c>
      <c r="G144" s="145" t="s">
        <v>244</v>
      </c>
      <c r="H144" s="146">
        <v>271</v>
      </c>
      <c r="I144" s="147"/>
      <c r="J144" s="148">
        <f t="shared" si="0"/>
        <v>0</v>
      </c>
      <c r="K144" s="149"/>
      <c r="L144" s="30"/>
      <c r="M144" s="150" t="s">
        <v>1</v>
      </c>
      <c r="N144" s="151" t="s">
        <v>44</v>
      </c>
      <c r="O144" s="55"/>
      <c r="P144" s="152">
        <f t="shared" si="1"/>
        <v>0</v>
      </c>
      <c r="Q144" s="152">
        <v>0</v>
      </c>
      <c r="R144" s="152">
        <f t="shared" si="2"/>
        <v>0</v>
      </c>
      <c r="S144" s="152">
        <v>0</v>
      </c>
      <c r="T144" s="153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4" t="s">
        <v>153</v>
      </c>
      <c r="AT144" s="154" t="s">
        <v>149</v>
      </c>
      <c r="AU144" s="154" t="s">
        <v>154</v>
      </c>
      <c r="AY144" s="14" t="s">
        <v>147</v>
      </c>
      <c r="BE144" s="155">
        <f t="shared" si="4"/>
        <v>0</v>
      </c>
      <c r="BF144" s="155">
        <f t="shared" si="5"/>
        <v>0</v>
      </c>
      <c r="BG144" s="155">
        <f t="shared" si="6"/>
        <v>0</v>
      </c>
      <c r="BH144" s="155">
        <f t="shared" si="7"/>
        <v>0</v>
      </c>
      <c r="BI144" s="155">
        <f t="shared" si="8"/>
        <v>0</v>
      </c>
      <c r="BJ144" s="14" t="s">
        <v>154</v>
      </c>
      <c r="BK144" s="155">
        <f t="shared" si="9"/>
        <v>0</v>
      </c>
      <c r="BL144" s="14" t="s">
        <v>153</v>
      </c>
      <c r="BM144" s="154" t="s">
        <v>839</v>
      </c>
    </row>
    <row r="145" spans="1:65" s="2" customFormat="1" ht="14.5" customHeight="1">
      <c r="A145" s="29"/>
      <c r="B145" s="141"/>
      <c r="C145" s="142" t="s">
        <v>261</v>
      </c>
      <c r="D145" s="142" t="s">
        <v>149</v>
      </c>
      <c r="E145" s="143" t="s">
        <v>840</v>
      </c>
      <c r="F145" s="144" t="s">
        <v>841</v>
      </c>
      <c r="G145" s="145" t="s">
        <v>166</v>
      </c>
      <c r="H145" s="146">
        <v>6.5860000000000003</v>
      </c>
      <c r="I145" s="147"/>
      <c r="J145" s="148">
        <f t="shared" si="0"/>
        <v>0</v>
      </c>
      <c r="K145" s="149"/>
      <c r="L145" s="30"/>
      <c r="M145" s="150" t="s">
        <v>1</v>
      </c>
      <c r="N145" s="151" t="s">
        <v>44</v>
      </c>
      <c r="O145" s="55"/>
      <c r="P145" s="152">
        <f t="shared" si="1"/>
        <v>0</v>
      </c>
      <c r="Q145" s="152">
        <v>0</v>
      </c>
      <c r="R145" s="152">
        <f t="shared" si="2"/>
        <v>0</v>
      </c>
      <c r="S145" s="152">
        <v>0</v>
      </c>
      <c r="T145" s="153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4" t="s">
        <v>153</v>
      </c>
      <c r="AT145" s="154" t="s">
        <v>149</v>
      </c>
      <c r="AU145" s="154" t="s">
        <v>154</v>
      </c>
      <c r="AY145" s="14" t="s">
        <v>147</v>
      </c>
      <c r="BE145" s="155">
        <f t="shared" si="4"/>
        <v>0</v>
      </c>
      <c r="BF145" s="155">
        <f t="shared" si="5"/>
        <v>0</v>
      </c>
      <c r="BG145" s="155">
        <f t="shared" si="6"/>
        <v>0</v>
      </c>
      <c r="BH145" s="155">
        <f t="shared" si="7"/>
        <v>0</v>
      </c>
      <c r="BI145" s="155">
        <f t="shared" si="8"/>
        <v>0</v>
      </c>
      <c r="BJ145" s="14" t="s">
        <v>154</v>
      </c>
      <c r="BK145" s="155">
        <f t="shared" si="9"/>
        <v>0</v>
      </c>
      <c r="BL145" s="14" t="s">
        <v>153</v>
      </c>
      <c r="BM145" s="154" t="s">
        <v>842</v>
      </c>
    </row>
    <row r="146" spans="1:65" s="2" customFormat="1" ht="37.75" customHeight="1">
      <c r="A146" s="29"/>
      <c r="B146" s="141"/>
      <c r="C146" s="142" t="s">
        <v>267</v>
      </c>
      <c r="D146" s="142" t="s">
        <v>149</v>
      </c>
      <c r="E146" s="143" t="s">
        <v>843</v>
      </c>
      <c r="F146" s="144" t="s">
        <v>844</v>
      </c>
      <c r="G146" s="145" t="s">
        <v>244</v>
      </c>
      <c r="H146" s="146">
        <v>932.8</v>
      </c>
      <c r="I146" s="147"/>
      <c r="J146" s="148">
        <f t="shared" si="0"/>
        <v>0</v>
      </c>
      <c r="K146" s="149"/>
      <c r="L146" s="30"/>
      <c r="M146" s="150" t="s">
        <v>1</v>
      </c>
      <c r="N146" s="151" t="s">
        <v>44</v>
      </c>
      <c r="O146" s="55"/>
      <c r="P146" s="152">
        <f t="shared" si="1"/>
        <v>0</v>
      </c>
      <c r="Q146" s="152">
        <v>0</v>
      </c>
      <c r="R146" s="152">
        <f t="shared" si="2"/>
        <v>0</v>
      </c>
      <c r="S146" s="152">
        <v>0</v>
      </c>
      <c r="T146" s="153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4" t="s">
        <v>153</v>
      </c>
      <c r="AT146" s="154" t="s">
        <v>149</v>
      </c>
      <c r="AU146" s="154" t="s">
        <v>154</v>
      </c>
      <c r="AY146" s="14" t="s">
        <v>147</v>
      </c>
      <c r="BE146" s="155">
        <f t="shared" si="4"/>
        <v>0</v>
      </c>
      <c r="BF146" s="155">
        <f t="shared" si="5"/>
        <v>0</v>
      </c>
      <c r="BG146" s="155">
        <f t="shared" si="6"/>
        <v>0</v>
      </c>
      <c r="BH146" s="155">
        <f t="shared" si="7"/>
        <v>0</v>
      </c>
      <c r="BI146" s="155">
        <f t="shared" si="8"/>
        <v>0</v>
      </c>
      <c r="BJ146" s="14" t="s">
        <v>154</v>
      </c>
      <c r="BK146" s="155">
        <f t="shared" si="9"/>
        <v>0</v>
      </c>
      <c r="BL146" s="14" t="s">
        <v>153</v>
      </c>
      <c r="BM146" s="154" t="s">
        <v>845</v>
      </c>
    </row>
    <row r="147" spans="1:65" s="2" customFormat="1" ht="49" customHeight="1">
      <c r="A147" s="29"/>
      <c r="B147" s="141"/>
      <c r="C147" s="142" t="s">
        <v>271</v>
      </c>
      <c r="D147" s="142" t="s">
        <v>149</v>
      </c>
      <c r="E147" s="143" t="s">
        <v>846</v>
      </c>
      <c r="F147" s="144" t="s">
        <v>847</v>
      </c>
      <c r="G147" s="145" t="s">
        <v>171</v>
      </c>
      <c r="H147" s="146">
        <v>50</v>
      </c>
      <c r="I147" s="147"/>
      <c r="J147" s="148">
        <f t="shared" si="0"/>
        <v>0</v>
      </c>
      <c r="K147" s="149"/>
      <c r="L147" s="30"/>
      <c r="M147" s="150" t="s">
        <v>1</v>
      </c>
      <c r="N147" s="151" t="s">
        <v>44</v>
      </c>
      <c r="O147" s="55"/>
      <c r="P147" s="152">
        <f t="shared" si="1"/>
        <v>0</v>
      </c>
      <c r="Q147" s="152">
        <v>0</v>
      </c>
      <c r="R147" s="152">
        <f t="shared" si="2"/>
        <v>0</v>
      </c>
      <c r="S147" s="152">
        <v>0</v>
      </c>
      <c r="T147" s="153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4" t="s">
        <v>153</v>
      </c>
      <c r="AT147" s="154" t="s">
        <v>149</v>
      </c>
      <c r="AU147" s="154" t="s">
        <v>154</v>
      </c>
      <c r="AY147" s="14" t="s">
        <v>147</v>
      </c>
      <c r="BE147" s="155">
        <f t="shared" si="4"/>
        <v>0</v>
      </c>
      <c r="BF147" s="155">
        <f t="shared" si="5"/>
        <v>0</v>
      </c>
      <c r="BG147" s="155">
        <f t="shared" si="6"/>
        <v>0</v>
      </c>
      <c r="BH147" s="155">
        <f t="shared" si="7"/>
        <v>0</v>
      </c>
      <c r="BI147" s="155">
        <f t="shared" si="8"/>
        <v>0</v>
      </c>
      <c r="BJ147" s="14" t="s">
        <v>154</v>
      </c>
      <c r="BK147" s="155">
        <f t="shared" si="9"/>
        <v>0</v>
      </c>
      <c r="BL147" s="14" t="s">
        <v>153</v>
      </c>
      <c r="BM147" s="154" t="s">
        <v>848</v>
      </c>
    </row>
    <row r="148" spans="1:65" s="2" customFormat="1" ht="24.25" customHeight="1">
      <c r="A148" s="29"/>
      <c r="B148" s="141"/>
      <c r="C148" s="142" t="s">
        <v>277</v>
      </c>
      <c r="D148" s="142" t="s">
        <v>149</v>
      </c>
      <c r="E148" s="143" t="s">
        <v>731</v>
      </c>
      <c r="F148" s="144" t="s">
        <v>849</v>
      </c>
      <c r="G148" s="145" t="s">
        <v>244</v>
      </c>
      <c r="H148" s="146">
        <v>271</v>
      </c>
      <c r="I148" s="147"/>
      <c r="J148" s="148">
        <f t="shared" si="0"/>
        <v>0</v>
      </c>
      <c r="K148" s="149"/>
      <c r="L148" s="30"/>
      <c r="M148" s="150" t="s">
        <v>1</v>
      </c>
      <c r="N148" s="151" t="s">
        <v>44</v>
      </c>
      <c r="O148" s="55"/>
      <c r="P148" s="152">
        <f t="shared" si="1"/>
        <v>0</v>
      </c>
      <c r="Q148" s="152">
        <v>0</v>
      </c>
      <c r="R148" s="152">
        <f t="shared" si="2"/>
        <v>0</v>
      </c>
      <c r="S148" s="152">
        <v>0</v>
      </c>
      <c r="T148" s="153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4" t="s">
        <v>153</v>
      </c>
      <c r="AT148" s="154" t="s">
        <v>149</v>
      </c>
      <c r="AU148" s="154" t="s">
        <v>154</v>
      </c>
      <c r="AY148" s="14" t="s">
        <v>147</v>
      </c>
      <c r="BE148" s="155">
        <f t="shared" si="4"/>
        <v>0</v>
      </c>
      <c r="BF148" s="155">
        <f t="shared" si="5"/>
        <v>0</v>
      </c>
      <c r="BG148" s="155">
        <f t="shared" si="6"/>
        <v>0</v>
      </c>
      <c r="BH148" s="155">
        <f t="shared" si="7"/>
        <v>0</v>
      </c>
      <c r="BI148" s="155">
        <f t="shared" si="8"/>
        <v>0</v>
      </c>
      <c r="BJ148" s="14" t="s">
        <v>154</v>
      </c>
      <c r="BK148" s="155">
        <f t="shared" si="9"/>
        <v>0</v>
      </c>
      <c r="BL148" s="14" t="s">
        <v>153</v>
      </c>
      <c r="BM148" s="154" t="s">
        <v>850</v>
      </c>
    </row>
    <row r="149" spans="1:65" s="2" customFormat="1" ht="24.25" customHeight="1">
      <c r="A149" s="29"/>
      <c r="B149" s="141"/>
      <c r="C149" s="142" t="s">
        <v>319</v>
      </c>
      <c r="D149" s="142" t="s">
        <v>149</v>
      </c>
      <c r="E149" s="143" t="s">
        <v>851</v>
      </c>
      <c r="F149" s="144" t="s">
        <v>852</v>
      </c>
      <c r="G149" s="145" t="s">
        <v>244</v>
      </c>
      <c r="H149" s="146">
        <v>271</v>
      </c>
      <c r="I149" s="147"/>
      <c r="J149" s="148">
        <f t="shared" si="0"/>
        <v>0</v>
      </c>
      <c r="K149" s="149"/>
      <c r="L149" s="30"/>
      <c r="M149" s="150" t="s">
        <v>1</v>
      </c>
      <c r="N149" s="151" t="s">
        <v>44</v>
      </c>
      <c r="O149" s="55"/>
      <c r="P149" s="152">
        <f t="shared" si="1"/>
        <v>0</v>
      </c>
      <c r="Q149" s="152">
        <v>0</v>
      </c>
      <c r="R149" s="152">
        <f t="shared" si="2"/>
        <v>0</v>
      </c>
      <c r="S149" s="152">
        <v>0</v>
      </c>
      <c r="T149" s="153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4" t="s">
        <v>153</v>
      </c>
      <c r="AT149" s="154" t="s">
        <v>149</v>
      </c>
      <c r="AU149" s="154" t="s">
        <v>154</v>
      </c>
      <c r="AY149" s="14" t="s">
        <v>147</v>
      </c>
      <c r="BE149" s="155">
        <f t="shared" si="4"/>
        <v>0</v>
      </c>
      <c r="BF149" s="155">
        <f t="shared" si="5"/>
        <v>0</v>
      </c>
      <c r="BG149" s="155">
        <f t="shared" si="6"/>
        <v>0</v>
      </c>
      <c r="BH149" s="155">
        <f t="shared" si="7"/>
        <v>0</v>
      </c>
      <c r="BI149" s="155">
        <f t="shared" si="8"/>
        <v>0</v>
      </c>
      <c r="BJ149" s="14" t="s">
        <v>154</v>
      </c>
      <c r="BK149" s="155">
        <f t="shared" si="9"/>
        <v>0</v>
      </c>
      <c r="BL149" s="14" t="s">
        <v>153</v>
      </c>
      <c r="BM149" s="154" t="s">
        <v>853</v>
      </c>
    </row>
    <row r="150" spans="1:65" s="2" customFormat="1" ht="14.5" customHeight="1">
      <c r="A150" s="29"/>
      <c r="B150" s="141"/>
      <c r="C150" s="142" t="s">
        <v>321</v>
      </c>
      <c r="D150" s="142" t="s">
        <v>149</v>
      </c>
      <c r="E150" s="143" t="s">
        <v>734</v>
      </c>
      <c r="F150" s="144" t="s">
        <v>854</v>
      </c>
      <c r="G150" s="145" t="s">
        <v>244</v>
      </c>
      <c r="H150" s="146">
        <v>271</v>
      </c>
      <c r="I150" s="147"/>
      <c r="J150" s="148">
        <f t="shared" si="0"/>
        <v>0</v>
      </c>
      <c r="K150" s="149"/>
      <c r="L150" s="30"/>
      <c r="M150" s="150" t="s">
        <v>1</v>
      </c>
      <c r="N150" s="151" t="s">
        <v>44</v>
      </c>
      <c r="O150" s="55"/>
      <c r="P150" s="152">
        <f t="shared" si="1"/>
        <v>0</v>
      </c>
      <c r="Q150" s="152">
        <v>0</v>
      </c>
      <c r="R150" s="152">
        <f t="shared" si="2"/>
        <v>0</v>
      </c>
      <c r="S150" s="152">
        <v>0</v>
      </c>
      <c r="T150" s="153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4" t="s">
        <v>153</v>
      </c>
      <c r="AT150" s="154" t="s">
        <v>149</v>
      </c>
      <c r="AU150" s="154" t="s">
        <v>154</v>
      </c>
      <c r="AY150" s="14" t="s">
        <v>147</v>
      </c>
      <c r="BE150" s="155">
        <f t="shared" si="4"/>
        <v>0</v>
      </c>
      <c r="BF150" s="155">
        <f t="shared" si="5"/>
        <v>0</v>
      </c>
      <c r="BG150" s="155">
        <f t="shared" si="6"/>
        <v>0</v>
      </c>
      <c r="BH150" s="155">
        <f t="shared" si="7"/>
        <v>0</v>
      </c>
      <c r="BI150" s="155">
        <f t="shared" si="8"/>
        <v>0</v>
      </c>
      <c r="BJ150" s="14" t="s">
        <v>154</v>
      </c>
      <c r="BK150" s="155">
        <f t="shared" si="9"/>
        <v>0</v>
      </c>
      <c r="BL150" s="14" t="s">
        <v>153</v>
      </c>
      <c r="BM150" s="154" t="s">
        <v>855</v>
      </c>
    </row>
    <row r="151" spans="1:65" s="2" customFormat="1" ht="24.25" customHeight="1">
      <c r="A151" s="29"/>
      <c r="B151" s="141"/>
      <c r="C151" s="156" t="s">
        <v>323</v>
      </c>
      <c r="D151" s="156" t="s">
        <v>174</v>
      </c>
      <c r="E151" s="157" t="s">
        <v>738</v>
      </c>
      <c r="F151" s="158" t="s">
        <v>856</v>
      </c>
      <c r="G151" s="159" t="s">
        <v>796</v>
      </c>
      <c r="H151" s="160">
        <v>4.0650000000000004</v>
      </c>
      <c r="I151" s="161"/>
      <c r="J151" s="162">
        <f t="shared" si="0"/>
        <v>0</v>
      </c>
      <c r="K151" s="163"/>
      <c r="L151" s="164"/>
      <c r="M151" s="165" t="s">
        <v>1</v>
      </c>
      <c r="N151" s="166" t="s">
        <v>44</v>
      </c>
      <c r="O151" s="55"/>
      <c r="P151" s="152">
        <f t="shared" si="1"/>
        <v>0</v>
      </c>
      <c r="Q151" s="152">
        <v>0</v>
      </c>
      <c r="R151" s="152">
        <f t="shared" si="2"/>
        <v>0</v>
      </c>
      <c r="S151" s="152">
        <v>0</v>
      </c>
      <c r="T151" s="153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4" t="s">
        <v>177</v>
      </c>
      <c r="AT151" s="154" t="s">
        <v>174</v>
      </c>
      <c r="AU151" s="154" t="s">
        <v>154</v>
      </c>
      <c r="AY151" s="14" t="s">
        <v>147</v>
      </c>
      <c r="BE151" s="155">
        <f t="shared" si="4"/>
        <v>0</v>
      </c>
      <c r="BF151" s="155">
        <f t="shared" si="5"/>
        <v>0</v>
      </c>
      <c r="BG151" s="155">
        <f t="shared" si="6"/>
        <v>0</v>
      </c>
      <c r="BH151" s="155">
        <f t="shared" si="7"/>
        <v>0</v>
      </c>
      <c r="BI151" s="155">
        <f t="shared" si="8"/>
        <v>0</v>
      </c>
      <c r="BJ151" s="14" t="s">
        <v>154</v>
      </c>
      <c r="BK151" s="155">
        <f t="shared" si="9"/>
        <v>0</v>
      </c>
      <c r="BL151" s="14" t="s">
        <v>153</v>
      </c>
      <c r="BM151" s="154" t="s">
        <v>857</v>
      </c>
    </row>
    <row r="152" spans="1:65" s="2" customFormat="1" ht="14.5" customHeight="1">
      <c r="A152" s="29"/>
      <c r="B152" s="141"/>
      <c r="C152" s="142" t="s">
        <v>201</v>
      </c>
      <c r="D152" s="142" t="s">
        <v>149</v>
      </c>
      <c r="E152" s="143" t="s">
        <v>734</v>
      </c>
      <c r="F152" s="144" t="s">
        <v>854</v>
      </c>
      <c r="G152" s="145" t="s">
        <v>244</v>
      </c>
      <c r="H152" s="146">
        <v>1040.5</v>
      </c>
      <c r="I152" s="147"/>
      <c r="J152" s="148">
        <f t="shared" si="0"/>
        <v>0</v>
      </c>
      <c r="K152" s="149"/>
      <c r="L152" s="30"/>
      <c r="M152" s="150" t="s">
        <v>1</v>
      </c>
      <c r="N152" s="151" t="s">
        <v>44</v>
      </c>
      <c r="O152" s="55"/>
      <c r="P152" s="152">
        <f t="shared" si="1"/>
        <v>0</v>
      </c>
      <c r="Q152" s="152">
        <v>0</v>
      </c>
      <c r="R152" s="152">
        <f t="shared" si="2"/>
        <v>0</v>
      </c>
      <c r="S152" s="152">
        <v>0</v>
      </c>
      <c r="T152" s="153">
        <f t="shared" si="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4" t="s">
        <v>153</v>
      </c>
      <c r="AT152" s="154" t="s">
        <v>149</v>
      </c>
      <c r="AU152" s="154" t="s">
        <v>154</v>
      </c>
      <c r="AY152" s="14" t="s">
        <v>147</v>
      </c>
      <c r="BE152" s="155">
        <f t="shared" si="4"/>
        <v>0</v>
      </c>
      <c r="BF152" s="155">
        <f t="shared" si="5"/>
        <v>0</v>
      </c>
      <c r="BG152" s="155">
        <f t="shared" si="6"/>
        <v>0</v>
      </c>
      <c r="BH152" s="155">
        <f t="shared" si="7"/>
        <v>0</v>
      </c>
      <c r="BI152" s="155">
        <f t="shared" si="8"/>
        <v>0</v>
      </c>
      <c r="BJ152" s="14" t="s">
        <v>154</v>
      </c>
      <c r="BK152" s="155">
        <f t="shared" si="9"/>
        <v>0</v>
      </c>
      <c r="BL152" s="14" t="s">
        <v>153</v>
      </c>
      <c r="BM152" s="154" t="s">
        <v>858</v>
      </c>
    </row>
    <row r="153" spans="1:65" s="2" customFormat="1" ht="24.25" customHeight="1">
      <c r="A153" s="29"/>
      <c r="B153" s="141"/>
      <c r="C153" s="142" t="s">
        <v>454</v>
      </c>
      <c r="D153" s="142" t="s">
        <v>149</v>
      </c>
      <c r="E153" s="143" t="s">
        <v>741</v>
      </c>
      <c r="F153" s="144" t="s">
        <v>859</v>
      </c>
      <c r="G153" s="145" t="s">
        <v>244</v>
      </c>
      <c r="H153" s="146">
        <v>271</v>
      </c>
      <c r="I153" s="147"/>
      <c r="J153" s="148">
        <f t="shared" ref="J153:J184" si="10">ROUND(I153*H153,2)</f>
        <v>0</v>
      </c>
      <c r="K153" s="149"/>
      <c r="L153" s="30"/>
      <c r="M153" s="150" t="s">
        <v>1</v>
      </c>
      <c r="N153" s="151" t="s">
        <v>44</v>
      </c>
      <c r="O153" s="55"/>
      <c r="P153" s="152">
        <f t="shared" ref="P153:P184" si="11">O153*H153</f>
        <v>0</v>
      </c>
      <c r="Q153" s="152">
        <v>0</v>
      </c>
      <c r="R153" s="152">
        <f t="shared" ref="R153:R184" si="12">Q153*H153</f>
        <v>0</v>
      </c>
      <c r="S153" s="152">
        <v>0</v>
      </c>
      <c r="T153" s="153">
        <f t="shared" ref="T153:T184" si="13"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4" t="s">
        <v>153</v>
      </c>
      <c r="AT153" s="154" t="s">
        <v>149</v>
      </c>
      <c r="AU153" s="154" t="s">
        <v>154</v>
      </c>
      <c r="AY153" s="14" t="s">
        <v>147</v>
      </c>
      <c r="BE153" s="155">
        <f t="shared" ref="BE153:BE184" si="14">IF(N153="základná",J153,0)</f>
        <v>0</v>
      </c>
      <c r="BF153" s="155">
        <f t="shared" ref="BF153:BF184" si="15">IF(N153="znížená",J153,0)</f>
        <v>0</v>
      </c>
      <c r="BG153" s="155">
        <f t="shared" ref="BG153:BG184" si="16">IF(N153="zákl. prenesená",J153,0)</f>
        <v>0</v>
      </c>
      <c r="BH153" s="155">
        <f t="shared" ref="BH153:BH184" si="17">IF(N153="zníž. prenesená",J153,0)</f>
        <v>0</v>
      </c>
      <c r="BI153" s="155">
        <f t="shared" ref="BI153:BI184" si="18">IF(N153="nulová",J153,0)</f>
        <v>0</v>
      </c>
      <c r="BJ153" s="14" t="s">
        <v>154</v>
      </c>
      <c r="BK153" s="155">
        <f t="shared" ref="BK153:BK184" si="19">ROUND(I153*H153,2)</f>
        <v>0</v>
      </c>
      <c r="BL153" s="14" t="s">
        <v>153</v>
      </c>
      <c r="BM153" s="154" t="s">
        <v>860</v>
      </c>
    </row>
    <row r="154" spans="1:65" s="2" customFormat="1" ht="14.5" customHeight="1">
      <c r="A154" s="29"/>
      <c r="B154" s="141"/>
      <c r="C154" s="142" t="s">
        <v>460</v>
      </c>
      <c r="D154" s="142" t="s">
        <v>149</v>
      </c>
      <c r="E154" s="143" t="s">
        <v>744</v>
      </c>
      <c r="F154" s="144" t="s">
        <v>861</v>
      </c>
      <c r="G154" s="145" t="s">
        <v>166</v>
      </c>
      <c r="H154" s="146">
        <v>5.5279999999999996</v>
      </c>
      <c r="I154" s="147"/>
      <c r="J154" s="148">
        <f t="shared" si="10"/>
        <v>0</v>
      </c>
      <c r="K154" s="149"/>
      <c r="L154" s="30"/>
      <c r="M154" s="150" t="s">
        <v>1</v>
      </c>
      <c r="N154" s="151" t="s">
        <v>44</v>
      </c>
      <c r="O154" s="55"/>
      <c r="P154" s="152">
        <f t="shared" si="11"/>
        <v>0</v>
      </c>
      <c r="Q154" s="152">
        <v>0</v>
      </c>
      <c r="R154" s="152">
        <f t="shared" si="12"/>
        <v>0</v>
      </c>
      <c r="S154" s="152">
        <v>0</v>
      </c>
      <c r="T154" s="153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54" t="s">
        <v>153</v>
      </c>
      <c r="AT154" s="154" t="s">
        <v>149</v>
      </c>
      <c r="AU154" s="154" t="s">
        <v>154</v>
      </c>
      <c r="AY154" s="14" t="s">
        <v>147</v>
      </c>
      <c r="BE154" s="155">
        <f t="shared" si="14"/>
        <v>0</v>
      </c>
      <c r="BF154" s="155">
        <f t="shared" si="15"/>
        <v>0</v>
      </c>
      <c r="BG154" s="155">
        <f t="shared" si="16"/>
        <v>0</v>
      </c>
      <c r="BH154" s="155">
        <f t="shared" si="17"/>
        <v>0</v>
      </c>
      <c r="BI154" s="155">
        <f t="shared" si="18"/>
        <v>0</v>
      </c>
      <c r="BJ154" s="14" t="s">
        <v>154</v>
      </c>
      <c r="BK154" s="155">
        <f t="shared" si="19"/>
        <v>0</v>
      </c>
      <c r="BL154" s="14" t="s">
        <v>153</v>
      </c>
      <c r="BM154" s="154" t="s">
        <v>862</v>
      </c>
    </row>
    <row r="155" spans="1:65" s="2" customFormat="1" ht="24.25" customHeight="1">
      <c r="A155" s="29"/>
      <c r="B155" s="141"/>
      <c r="C155" s="142" t="s">
        <v>464</v>
      </c>
      <c r="D155" s="142" t="s">
        <v>149</v>
      </c>
      <c r="E155" s="143" t="s">
        <v>747</v>
      </c>
      <c r="F155" s="144" t="s">
        <v>863</v>
      </c>
      <c r="G155" s="145" t="s">
        <v>244</v>
      </c>
      <c r="H155" s="146">
        <v>165</v>
      </c>
      <c r="I155" s="147"/>
      <c r="J155" s="148">
        <f t="shared" si="10"/>
        <v>0</v>
      </c>
      <c r="K155" s="149"/>
      <c r="L155" s="30"/>
      <c r="M155" s="150" t="s">
        <v>1</v>
      </c>
      <c r="N155" s="151" t="s">
        <v>44</v>
      </c>
      <c r="O155" s="55"/>
      <c r="P155" s="152">
        <f t="shared" si="11"/>
        <v>0</v>
      </c>
      <c r="Q155" s="152">
        <v>0</v>
      </c>
      <c r="R155" s="152">
        <f t="shared" si="12"/>
        <v>0</v>
      </c>
      <c r="S155" s="152">
        <v>0</v>
      </c>
      <c r="T155" s="153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4" t="s">
        <v>153</v>
      </c>
      <c r="AT155" s="154" t="s">
        <v>149</v>
      </c>
      <c r="AU155" s="154" t="s">
        <v>154</v>
      </c>
      <c r="AY155" s="14" t="s">
        <v>147</v>
      </c>
      <c r="BE155" s="155">
        <f t="shared" si="14"/>
        <v>0</v>
      </c>
      <c r="BF155" s="155">
        <f t="shared" si="15"/>
        <v>0</v>
      </c>
      <c r="BG155" s="155">
        <f t="shared" si="16"/>
        <v>0</v>
      </c>
      <c r="BH155" s="155">
        <f t="shared" si="17"/>
        <v>0</v>
      </c>
      <c r="BI155" s="155">
        <f t="shared" si="18"/>
        <v>0</v>
      </c>
      <c r="BJ155" s="14" t="s">
        <v>154</v>
      </c>
      <c r="BK155" s="155">
        <f t="shared" si="19"/>
        <v>0</v>
      </c>
      <c r="BL155" s="14" t="s">
        <v>153</v>
      </c>
      <c r="BM155" s="154" t="s">
        <v>864</v>
      </c>
    </row>
    <row r="156" spans="1:65" s="2" customFormat="1" ht="24.25" customHeight="1">
      <c r="A156" s="29"/>
      <c r="B156" s="141"/>
      <c r="C156" s="142" t="s">
        <v>468</v>
      </c>
      <c r="D156" s="142" t="s">
        <v>149</v>
      </c>
      <c r="E156" s="143" t="s">
        <v>750</v>
      </c>
      <c r="F156" s="144" t="s">
        <v>865</v>
      </c>
      <c r="G156" s="145" t="s">
        <v>244</v>
      </c>
      <c r="H156" s="146">
        <v>168</v>
      </c>
      <c r="I156" s="147"/>
      <c r="J156" s="148">
        <f t="shared" si="10"/>
        <v>0</v>
      </c>
      <c r="K156" s="149"/>
      <c r="L156" s="30"/>
      <c r="M156" s="150" t="s">
        <v>1</v>
      </c>
      <c r="N156" s="151" t="s">
        <v>44</v>
      </c>
      <c r="O156" s="55"/>
      <c r="P156" s="152">
        <f t="shared" si="11"/>
        <v>0</v>
      </c>
      <c r="Q156" s="152">
        <v>0</v>
      </c>
      <c r="R156" s="152">
        <f t="shared" si="12"/>
        <v>0</v>
      </c>
      <c r="S156" s="152">
        <v>0</v>
      </c>
      <c r="T156" s="153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4" t="s">
        <v>153</v>
      </c>
      <c r="AT156" s="154" t="s">
        <v>149</v>
      </c>
      <c r="AU156" s="154" t="s">
        <v>154</v>
      </c>
      <c r="AY156" s="14" t="s">
        <v>147</v>
      </c>
      <c r="BE156" s="155">
        <f t="shared" si="14"/>
        <v>0</v>
      </c>
      <c r="BF156" s="155">
        <f t="shared" si="15"/>
        <v>0</v>
      </c>
      <c r="BG156" s="155">
        <f t="shared" si="16"/>
        <v>0</v>
      </c>
      <c r="BH156" s="155">
        <f t="shared" si="17"/>
        <v>0</v>
      </c>
      <c r="BI156" s="155">
        <f t="shared" si="18"/>
        <v>0</v>
      </c>
      <c r="BJ156" s="14" t="s">
        <v>154</v>
      </c>
      <c r="BK156" s="155">
        <f t="shared" si="19"/>
        <v>0</v>
      </c>
      <c r="BL156" s="14" t="s">
        <v>153</v>
      </c>
      <c r="BM156" s="154" t="s">
        <v>866</v>
      </c>
    </row>
    <row r="157" spans="1:65" s="2" customFormat="1" ht="24.25" customHeight="1">
      <c r="A157" s="29"/>
      <c r="B157" s="141"/>
      <c r="C157" s="142" t="s">
        <v>472</v>
      </c>
      <c r="D157" s="142" t="s">
        <v>149</v>
      </c>
      <c r="E157" s="143" t="s">
        <v>753</v>
      </c>
      <c r="F157" s="144" t="s">
        <v>867</v>
      </c>
      <c r="G157" s="145" t="s">
        <v>196</v>
      </c>
      <c r="H157" s="146">
        <v>407</v>
      </c>
      <c r="I157" s="147"/>
      <c r="J157" s="148">
        <f t="shared" si="10"/>
        <v>0</v>
      </c>
      <c r="K157" s="149"/>
      <c r="L157" s="30"/>
      <c r="M157" s="150" t="s">
        <v>1</v>
      </c>
      <c r="N157" s="151" t="s">
        <v>44</v>
      </c>
      <c r="O157" s="55"/>
      <c r="P157" s="152">
        <f t="shared" si="11"/>
        <v>0</v>
      </c>
      <c r="Q157" s="152">
        <v>0</v>
      </c>
      <c r="R157" s="152">
        <f t="shared" si="12"/>
        <v>0</v>
      </c>
      <c r="S157" s="152">
        <v>0</v>
      </c>
      <c r="T157" s="153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4" t="s">
        <v>153</v>
      </c>
      <c r="AT157" s="154" t="s">
        <v>149</v>
      </c>
      <c r="AU157" s="154" t="s">
        <v>154</v>
      </c>
      <c r="AY157" s="14" t="s">
        <v>147</v>
      </c>
      <c r="BE157" s="155">
        <f t="shared" si="14"/>
        <v>0</v>
      </c>
      <c r="BF157" s="155">
        <f t="shared" si="15"/>
        <v>0</v>
      </c>
      <c r="BG157" s="155">
        <f t="shared" si="16"/>
        <v>0</v>
      </c>
      <c r="BH157" s="155">
        <f t="shared" si="17"/>
        <v>0</v>
      </c>
      <c r="BI157" s="155">
        <f t="shared" si="18"/>
        <v>0</v>
      </c>
      <c r="BJ157" s="14" t="s">
        <v>154</v>
      </c>
      <c r="BK157" s="155">
        <f t="shared" si="19"/>
        <v>0</v>
      </c>
      <c r="BL157" s="14" t="s">
        <v>153</v>
      </c>
      <c r="BM157" s="154" t="s">
        <v>868</v>
      </c>
    </row>
    <row r="158" spans="1:65" s="2" customFormat="1" ht="24.25" customHeight="1">
      <c r="A158" s="29"/>
      <c r="B158" s="141"/>
      <c r="C158" s="142" t="s">
        <v>476</v>
      </c>
      <c r="D158" s="142" t="s">
        <v>149</v>
      </c>
      <c r="E158" s="143" t="s">
        <v>756</v>
      </c>
      <c r="F158" s="144" t="s">
        <v>869</v>
      </c>
      <c r="G158" s="145" t="s">
        <v>244</v>
      </c>
      <c r="H158" s="146">
        <v>3592.3</v>
      </c>
      <c r="I158" s="147"/>
      <c r="J158" s="148">
        <f t="shared" si="10"/>
        <v>0</v>
      </c>
      <c r="K158" s="149"/>
      <c r="L158" s="30"/>
      <c r="M158" s="150" t="s">
        <v>1</v>
      </c>
      <c r="N158" s="151" t="s">
        <v>44</v>
      </c>
      <c r="O158" s="55"/>
      <c r="P158" s="152">
        <f t="shared" si="11"/>
        <v>0</v>
      </c>
      <c r="Q158" s="152">
        <v>0</v>
      </c>
      <c r="R158" s="152">
        <f t="shared" si="12"/>
        <v>0</v>
      </c>
      <c r="S158" s="152">
        <v>0</v>
      </c>
      <c r="T158" s="153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54" t="s">
        <v>153</v>
      </c>
      <c r="AT158" s="154" t="s">
        <v>149</v>
      </c>
      <c r="AU158" s="154" t="s">
        <v>154</v>
      </c>
      <c r="AY158" s="14" t="s">
        <v>147</v>
      </c>
      <c r="BE158" s="155">
        <f t="shared" si="14"/>
        <v>0</v>
      </c>
      <c r="BF158" s="155">
        <f t="shared" si="15"/>
        <v>0</v>
      </c>
      <c r="BG158" s="155">
        <f t="shared" si="16"/>
        <v>0</v>
      </c>
      <c r="BH158" s="155">
        <f t="shared" si="17"/>
        <v>0</v>
      </c>
      <c r="BI158" s="155">
        <f t="shared" si="18"/>
        <v>0</v>
      </c>
      <c r="BJ158" s="14" t="s">
        <v>154</v>
      </c>
      <c r="BK158" s="155">
        <f t="shared" si="19"/>
        <v>0</v>
      </c>
      <c r="BL158" s="14" t="s">
        <v>153</v>
      </c>
      <c r="BM158" s="154" t="s">
        <v>870</v>
      </c>
    </row>
    <row r="159" spans="1:65" s="2" customFormat="1" ht="24.25" customHeight="1">
      <c r="A159" s="29"/>
      <c r="B159" s="141"/>
      <c r="C159" s="156" t="s">
        <v>480</v>
      </c>
      <c r="D159" s="156" t="s">
        <v>174</v>
      </c>
      <c r="E159" s="157" t="s">
        <v>759</v>
      </c>
      <c r="F159" s="158" t="s">
        <v>871</v>
      </c>
      <c r="G159" s="159" t="s">
        <v>872</v>
      </c>
      <c r="H159" s="160">
        <v>2.1549999999999998</v>
      </c>
      <c r="I159" s="161"/>
      <c r="J159" s="162">
        <f t="shared" si="10"/>
        <v>0</v>
      </c>
      <c r="K159" s="163"/>
      <c r="L159" s="164"/>
      <c r="M159" s="165" t="s">
        <v>1</v>
      </c>
      <c r="N159" s="166" t="s">
        <v>44</v>
      </c>
      <c r="O159" s="55"/>
      <c r="P159" s="152">
        <f t="shared" si="11"/>
        <v>0</v>
      </c>
      <c r="Q159" s="152">
        <v>0</v>
      </c>
      <c r="R159" s="152">
        <f t="shared" si="12"/>
        <v>0</v>
      </c>
      <c r="S159" s="152">
        <v>0</v>
      </c>
      <c r="T159" s="153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4" t="s">
        <v>177</v>
      </c>
      <c r="AT159" s="154" t="s">
        <v>174</v>
      </c>
      <c r="AU159" s="154" t="s">
        <v>154</v>
      </c>
      <c r="AY159" s="14" t="s">
        <v>147</v>
      </c>
      <c r="BE159" s="155">
        <f t="shared" si="14"/>
        <v>0</v>
      </c>
      <c r="BF159" s="155">
        <f t="shared" si="15"/>
        <v>0</v>
      </c>
      <c r="BG159" s="155">
        <f t="shared" si="16"/>
        <v>0</v>
      </c>
      <c r="BH159" s="155">
        <f t="shared" si="17"/>
        <v>0</v>
      </c>
      <c r="BI159" s="155">
        <f t="shared" si="18"/>
        <v>0</v>
      </c>
      <c r="BJ159" s="14" t="s">
        <v>154</v>
      </c>
      <c r="BK159" s="155">
        <f t="shared" si="19"/>
        <v>0</v>
      </c>
      <c r="BL159" s="14" t="s">
        <v>153</v>
      </c>
      <c r="BM159" s="154" t="s">
        <v>873</v>
      </c>
    </row>
    <row r="160" spans="1:65" s="2" customFormat="1" ht="14.5" customHeight="1">
      <c r="A160" s="29"/>
      <c r="B160" s="141"/>
      <c r="C160" s="142" t="s">
        <v>484</v>
      </c>
      <c r="D160" s="142" t="s">
        <v>149</v>
      </c>
      <c r="E160" s="143" t="s">
        <v>762</v>
      </c>
      <c r="F160" s="144" t="s">
        <v>874</v>
      </c>
      <c r="G160" s="145" t="s">
        <v>244</v>
      </c>
      <c r="H160" s="146">
        <v>3164.3</v>
      </c>
      <c r="I160" s="147"/>
      <c r="J160" s="148">
        <f t="shared" si="10"/>
        <v>0</v>
      </c>
      <c r="K160" s="149"/>
      <c r="L160" s="30"/>
      <c r="M160" s="150" t="s">
        <v>1</v>
      </c>
      <c r="N160" s="151" t="s">
        <v>44</v>
      </c>
      <c r="O160" s="55"/>
      <c r="P160" s="152">
        <f t="shared" si="11"/>
        <v>0</v>
      </c>
      <c r="Q160" s="152">
        <v>0</v>
      </c>
      <c r="R160" s="152">
        <f t="shared" si="12"/>
        <v>0</v>
      </c>
      <c r="S160" s="152">
        <v>0</v>
      </c>
      <c r="T160" s="153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54" t="s">
        <v>153</v>
      </c>
      <c r="AT160" s="154" t="s">
        <v>149</v>
      </c>
      <c r="AU160" s="154" t="s">
        <v>154</v>
      </c>
      <c r="AY160" s="14" t="s">
        <v>147</v>
      </c>
      <c r="BE160" s="155">
        <f t="shared" si="14"/>
        <v>0</v>
      </c>
      <c r="BF160" s="155">
        <f t="shared" si="15"/>
        <v>0</v>
      </c>
      <c r="BG160" s="155">
        <f t="shared" si="16"/>
        <v>0</v>
      </c>
      <c r="BH160" s="155">
        <f t="shared" si="17"/>
        <v>0</v>
      </c>
      <c r="BI160" s="155">
        <f t="shared" si="18"/>
        <v>0</v>
      </c>
      <c r="BJ160" s="14" t="s">
        <v>154</v>
      </c>
      <c r="BK160" s="155">
        <f t="shared" si="19"/>
        <v>0</v>
      </c>
      <c r="BL160" s="14" t="s">
        <v>153</v>
      </c>
      <c r="BM160" s="154" t="s">
        <v>875</v>
      </c>
    </row>
    <row r="161" spans="1:65" s="2" customFormat="1" ht="14.5" customHeight="1">
      <c r="A161" s="29"/>
      <c r="B161" s="141"/>
      <c r="C161" s="142" t="s">
        <v>488</v>
      </c>
      <c r="D161" s="142" t="s">
        <v>149</v>
      </c>
      <c r="E161" s="143" t="s">
        <v>765</v>
      </c>
      <c r="F161" s="144" t="s">
        <v>876</v>
      </c>
      <c r="G161" s="145" t="s">
        <v>244</v>
      </c>
      <c r="H161" s="146">
        <v>428</v>
      </c>
      <c r="I161" s="147"/>
      <c r="J161" s="148">
        <f t="shared" si="10"/>
        <v>0</v>
      </c>
      <c r="K161" s="149"/>
      <c r="L161" s="30"/>
      <c r="M161" s="150" t="s">
        <v>1</v>
      </c>
      <c r="N161" s="151" t="s">
        <v>44</v>
      </c>
      <c r="O161" s="55"/>
      <c r="P161" s="152">
        <f t="shared" si="11"/>
        <v>0</v>
      </c>
      <c r="Q161" s="152">
        <v>0</v>
      </c>
      <c r="R161" s="152">
        <f t="shared" si="12"/>
        <v>0</v>
      </c>
      <c r="S161" s="152">
        <v>0</v>
      </c>
      <c r="T161" s="153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4" t="s">
        <v>153</v>
      </c>
      <c r="AT161" s="154" t="s">
        <v>149</v>
      </c>
      <c r="AU161" s="154" t="s">
        <v>154</v>
      </c>
      <c r="AY161" s="14" t="s">
        <v>147</v>
      </c>
      <c r="BE161" s="155">
        <f t="shared" si="14"/>
        <v>0</v>
      </c>
      <c r="BF161" s="155">
        <f t="shared" si="15"/>
        <v>0</v>
      </c>
      <c r="BG161" s="155">
        <f t="shared" si="16"/>
        <v>0</v>
      </c>
      <c r="BH161" s="155">
        <f t="shared" si="17"/>
        <v>0</v>
      </c>
      <c r="BI161" s="155">
        <f t="shared" si="18"/>
        <v>0</v>
      </c>
      <c r="BJ161" s="14" t="s">
        <v>154</v>
      </c>
      <c r="BK161" s="155">
        <f t="shared" si="19"/>
        <v>0</v>
      </c>
      <c r="BL161" s="14" t="s">
        <v>153</v>
      </c>
      <c r="BM161" s="154" t="s">
        <v>877</v>
      </c>
    </row>
    <row r="162" spans="1:65" s="2" customFormat="1" ht="24.25" customHeight="1">
      <c r="A162" s="29"/>
      <c r="B162" s="141"/>
      <c r="C162" s="142" t="s">
        <v>492</v>
      </c>
      <c r="D162" s="142" t="s">
        <v>149</v>
      </c>
      <c r="E162" s="143" t="s">
        <v>878</v>
      </c>
      <c r="F162" s="144" t="s">
        <v>879</v>
      </c>
      <c r="G162" s="145" t="s">
        <v>244</v>
      </c>
      <c r="H162" s="146">
        <v>3592.3</v>
      </c>
      <c r="I162" s="147"/>
      <c r="J162" s="148">
        <f t="shared" si="10"/>
        <v>0</v>
      </c>
      <c r="K162" s="149"/>
      <c r="L162" s="30"/>
      <c r="M162" s="150" t="s">
        <v>1</v>
      </c>
      <c r="N162" s="151" t="s">
        <v>44</v>
      </c>
      <c r="O162" s="55"/>
      <c r="P162" s="152">
        <f t="shared" si="11"/>
        <v>0</v>
      </c>
      <c r="Q162" s="152">
        <v>0</v>
      </c>
      <c r="R162" s="152">
        <f t="shared" si="12"/>
        <v>0</v>
      </c>
      <c r="S162" s="152">
        <v>0</v>
      </c>
      <c r="T162" s="153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54" t="s">
        <v>153</v>
      </c>
      <c r="AT162" s="154" t="s">
        <v>149</v>
      </c>
      <c r="AU162" s="154" t="s">
        <v>154</v>
      </c>
      <c r="AY162" s="14" t="s">
        <v>147</v>
      </c>
      <c r="BE162" s="155">
        <f t="shared" si="14"/>
        <v>0</v>
      </c>
      <c r="BF162" s="155">
        <f t="shared" si="15"/>
        <v>0</v>
      </c>
      <c r="BG162" s="155">
        <f t="shared" si="16"/>
        <v>0</v>
      </c>
      <c r="BH162" s="155">
        <f t="shared" si="17"/>
        <v>0</v>
      </c>
      <c r="BI162" s="155">
        <f t="shared" si="18"/>
        <v>0</v>
      </c>
      <c r="BJ162" s="14" t="s">
        <v>154</v>
      </c>
      <c r="BK162" s="155">
        <f t="shared" si="19"/>
        <v>0</v>
      </c>
      <c r="BL162" s="14" t="s">
        <v>153</v>
      </c>
      <c r="BM162" s="154" t="s">
        <v>880</v>
      </c>
    </row>
    <row r="163" spans="1:65" s="2" customFormat="1" ht="14.5" customHeight="1">
      <c r="A163" s="29"/>
      <c r="B163" s="141"/>
      <c r="C163" s="142" t="s">
        <v>496</v>
      </c>
      <c r="D163" s="142" t="s">
        <v>149</v>
      </c>
      <c r="E163" s="143" t="s">
        <v>881</v>
      </c>
      <c r="F163" s="144" t="s">
        <v>882</v>
      </c>
      <c r="G163" s="145" t="s">
        <v>244</v>
      </c>
      <c r="H163" s="146">
        <v>7184.6</v>
      </c>
      <c r="I163" s="147"/>
      <c r="J163" s="148">
        <f t="shared" si="10"/>
        <v>0</v>
      </c>
      <c r="K163" s="149"/>
      <c r="L163" s="30"/>
      <c r="M163" s="150" t="s">
        <v>1</v>
      </c>
      <c r="N163" s="151" t="s">
        <v>44</v>
      </c>
      <c r="O163" s="55"/>
      <c r="P163" s="152">
        <f t="shared" si="11"/>
        <v>0</v>
      </c>
      <c r="Q163" s="152">
        <v>0</v>
      </c>
      <c r="R163" s="152">
        <f t="shared" si="12"/>
        <v>0</v>
      </c>
      <c r="S163" s="152">
        <v>0</v>
      </c>
      <c r="T163" s="153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54" t="s">
        <v>153</v>
      </c>
      <c r="AT163" s="154" t="s">
        <v>149</v>
      </c>
      <c r="AU163" s="154" t="s">
        <v>154</v>
      </c>
      <c r="AY163" s="14" t="s">
        <v>147</v>
      </c>
      <c r="BE163" s="155">
        <f t="shared" si="14"/>
        <v>0</v>
      </c>
      <c r="BF163" s="155">
        <f t="shared" si="15"/>
        <v>0</v>
      </c>
      <c r="BG163" s="155">
        <f t="shared" si="16"/>
        <v>0</v>
      </c>
      <c r="BH163" s="155">
        <f t="shared" si="17"/>
        <v>0</v>
      </c>
      <c r="BI163" s="155">
        <f t="shared" si="18"/>
        <v>0</v>
      </c>
      <c r="BJ163" s="14" t="s">
        <v>154</v>
      </c>
      <c r="BK163" s="155">
        <f t="shared" si="19"/>
        <v>0</v>
      </c>
      <c r="BL163" s="14" t="s">
        <v>153</v>
      </c>
      <c r="BM163" s="154" t="s">
        <v>883</v>
      </c>
    </row>
    <row r="164" spans="1:65" s="2" customFormat="1" ht="24.25" customHeight="1">
      <c r="A164" s="29"/>
      <c r="B164" s="141"/>
      <c r="C164" s="142" t="s">
        <v>500</v>
      </c>
      <c r="D164" s="142" t="s">
        <v>149</v>
      </c>
      <c r="E164" s="143" t="s">
        <v>884</v>
      </c>
      <c r="F164" s="144" t="s">
        <v>885</v>
      </c>
      <c r="G164" s="145" t="s">
        <v>244</v>
      </c>
      <c r="H164" s="146">
        <v>3592.3</v>
      </c>
      <c r="I164" s="147"/>
      <c r="J164" s="148">
        <f t="shared" si="10"/>
        <v>0</v>
      </c>
      <c r="K164" s="149"/>
      <c r="L164" s="30"/>
      <c r="M164" s="150" t="s">
        <v>1</v>
      </c>
      <c r="N164" s="151" t="s">
        <v>44</v>
      </c>
      <c r="O164" s="55"/>
      <c r="P164" s="152">
        <f t="shared" si="11"/>
        <v>0</v>
      </c>
      <c r="Q164" s="152">
        <v>0</v>
      </c>
      <c r="R164" s="152">
        <f t="shared" si="12"/>
        <v>0</v>
      </c>
      <c r="S164" s="152">
        <v>0</v>
      </c>
      <c r="T164" s="153">
        <f t="shared" si="1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54" t="s">
        <v>153</v>
      </c>
      <c r="AT164" s="154" t="s">
        <v>149</v>
      </c>
      <c r="AU164" s="154" t="s">
        <v>154</v>
      </c>
      <c r="AY164" s="14" t="s">
        <v>147</v>
      </c>
      <c r="BE164" s="155">
        <f t="shared" si="14"/>
        <v>0</v>
      </c>
      <c r="BF164" s="155">
        <f t="shared" si="15"/>
        <v>0</v>
      </c>
      <c r="BG164" s="155">
        <f t="shared" si="16"/>
        <v>0</v>
      </c>
      <c r="BH164" s="155">
        <f t="shared" si="17"/>
        <v>0</v>
      </c>
      <c r="BI164" s="155">
        <f t="shared" si="18"/>
        <v>0</v>
      </c>
      <c r="BJ164" s="14" t="s">
        <v>154</v>
      </c>
      <c r="BK164" s="155">
        <f t="shared" si="19"/>
        <v>0</v>
      </c>
      <c r="BL164" s="14" t="s">
        <v>153</v>
      </c>
      <c r="BM164" s="154" t="s">
        <v>886</v>
      </c>
    </row>
    <row r="165" spans="1:65" s="2" customFormat="1" ht="24.25" customHeight="1">
      <c r="A165" s="29"/>
      <c r="B165" s="141"/>
      <c r="C165" s="142" t="s">
        <v>506</v>
      </c>
      <c r="D165" s="142" t="s">
        <v>149</v>
      </c>
      <c r="E165" s="143" t="s">
        <v>884</v>
      </c>
      <c r="F165" s="144" t="s">
        <v>885</v>
      </c>
      <c r="G165" s="145" t="s">
        <v>244</v>
      </c>
      <c r="H165" s="146">
        <v>1321</v>
      </c>
      <c r="I165" s="147"/>
      <c r="J165" s="148">
        <f t="shared" si="10"/>
        <v>0</v>
      </c>
      <c r="K165" s="149"/>
      <c r="L165" s="30"/>
      <c r="M165" s="150" t="s">
        <v>1</v>
      </c>
      <c r="N165" s="151" t="s">
        <v>44</v>
      </c>
      <c r="O165" s="55"/>
      <c r="P165" s="152">
        <f t="shared" si="11"/>
        <v>0</v>
      </c>
      <c r="Q165" s="152">
        <v>0</v>
      </c>
      <c r="R165" s="152">
        <f t="shared" si="12"/>
        <v>0</v>
      </c>
      <c r="S165" s="152">
        <v>0</v>
      </c>
      <c r="T165" s="153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54" t="s">
        <v>153</v>
      </c>
      <c r="AT165" s="154" t="s">
        <v>149</v>
      </c>
      <c r="AU165" s="154" t="s">
        <v>154</v>
      </c>
      <c r="AY165" s="14" t="s">
        <v>147</v>
      </c>
      <c r="BE165" s="155">
        <f t="shared" si="14"/>
        <v>0</v>
      </c>
      <c r="BF165" s="155">
        <f t="shared" si="15"/>
        <v>0</v>
      </c>
      <c r="BG165" s="155">
        <f t="shared" si="16"/>
        <v>0</v>
      </c>
      <c r="BH165" s="155">
        <f t="shared" si="17"/>
        <v>0</v>
      </c>
      <c r="BI165" s="155">
        <f t="shared" si="18"/>
        <v>0</v>
      </c>
      <c r="BJ165" s="14" t="s">
        <v>154</v>
      </c>
      <c r="BK165" s="155">
        <f t="shared" si="19"/>
        <v>0</v>
      </c>
      <c r="BL165" s="14" t="s">
        <v>153</v>
      </c>
      <c r="BM165" s="154" t="s">
        <v>887</v>
      </c>
    </row>
    <row r="166" spans="1:65" s="2" customFormat="1" ht="24.25" customHeight="1">
      <c r="A166" s="29"/>
      <c r="B166" s="141"/>
      <c r="C166" s="142" t="s">
        <v>510</v>
      </c>
      <c r="D166" s="142" t="s">
        <v>149</v>
      </c>
      <c r="E166" s="143" t="s">
        <v>888</v>
      </c>
      <c r="F166" s="144" t="s">
        <v>889</v>
      </c>
      <c r="G166" s="145" t="s">
        <v>166</v>
      </c>
      <c r="H166" s="146">
        <v>5.3879999999999999</v>
      </c>
      <c r="I166" s="147"/>
      <c r="J166" s="148">
        <f t="shared" si="10"/>
        <v>0</v>
      </c>
      <c r="K166" s="149"/>
      <c r="L166" s="30"/>
      <c r="M166" s="150" t="s">
        <v>1</v>
      </c>
      <c r="N166" s="151" t="s">
        <v>44</v>
      </c>
      <c r="O166" s="55"/>
      <c r="P166" s="152">
        <f t="shared" si="11"/>
        <v>0</v>
      </c>
      <c r="Q166" s="152">
        <v>0</v>
      </c>
      <c r="R166" s="152">
        <f t="shared" si="12"/>
        <v>0</v>
      </c>
      <c r="S166" s="152">
        <v>0</v>
      </c>
      <c r="T166" s="153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54" t="s">
        <v>153</v>
      </c>
      <c r="AT166" s="154" t="s">
        <v>149</v>
      </c>
      <c r="AU166" s="154" t="s">
        <v>154</v>
      </c>
      <c r="AY166" s="14" t="s">
        <v>147</v>
      </c>
      <c r="BE166" s="155">
        <f t="shared" si="14"/>
        <v>0</v>
      </c>
      <c r="BF166" s="155">
        <f t="shared" si="15"/>
        <v>0</v>
      </c>
      <c r="BG166" s="155">
        <f t="shared" si="16"/>
        <v>0</v>
      </c>
      <c r="BH166" s="155">
        <f t="shared" si="17"/>
        <v>0</v>
      </c>
      <c r="BI166" s="155">
        <f t="shared" si="18"/>
        <v>0</v>
      </c>
      <c r="BJ166" s="14" t="s">
        <v>154</v>
      </c>
      <c r="BK166" s="155">
        <f t="shared" si="19"/>
        <v>0</v>
      </c>
      <c r="BL166" s="14" t="s">
        <v>153</v>
      </c>
      <c r="BM166" s="154" t="s">
        <v>890</v>
      </c>
    </row>
    <row r="167" spans="1:65" s="2" customFormat="1" ht="14.5" customHeight="1">
      <c r="A167" s="29"/>
      <c r="B167" s="141"/>
      <c r="C167" s="142" t="s">
        <v>514</v>
      </c>
      <c r="D167" s="142" t="s">
        <v>149</v>
      </c>
      <c r="E167" s="143" t="s">
        <v>891</v>
      </c>
      <c r="F167" s="144" t="s">
        <v>892</v>
      </c>
      <c r="G167" s="145" t="s">
        <v>166</v>
      </c>
      <c r="H167" s="146">
        <v>5.3879999999999999</v>
      </c>
      <c r="I167" s="147"/>
      <c r="J167" s="148">
        <f t="shared" si="10"/>
        <v>0</v>
      </c>
      <c r="K167" s="149"/>
      <c r="L167" s="30"/>
      <c r="M167" s="150" t="s">
        <v>1</v>
      </c>
      <c r="N167" s="151" t="s">
        <v>44</v>
      </c>
      <c r="O167" s="55"/>
      <c r="P167" s="152">
        <f t="shared" si="11"/>
        <v>0</v>
      </c>
      <c r="Q167" s="152">
        <v>0</v>
      </c>
      <c r="R167" s="152">
        <f t="shared" si="12"/>
        <v>0</v>
      </c>
      <c r="S167" s="152">
        <v>0</v>
      </c>
      <c r="T167" s="153">
        <f t="shared" si="1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54" t="s">
        <v>153</v>
      </c>
      <c r="AT167" s="154" t="s">
        <v>149</v>
      </c>
      <c r="AU167" s="154" t="s">
        <v>154</v>
      </c>
      <c r="AY167" s="14" t="s">
        <v>147</v>
      </c>
      <c r="BE167" s="155">
        <f t="shared" si="14"/>
        <v>0</v>
      </c>
      <c r="BF167" s="155">
        <f t="shared" si="15"/>
        <v>0</v>
      </c>
      <c r="BG167" s="155">
        <f t="shared" si="16"/>
        <v>0</v>
      </c>
      <c r="BH167" s="155">
        <f t="shared" si="17"/>
        <v>0</v>
      </c>
      <c r="BI167" s="155">
        <f t="shared" si="18"/>
        <v>0</v>
      </c>
      <c r="BJ167" s="14" t="s">
        <v>154</v>
      </c>
      <c r="BK167" s="155">
        <f t="shared" si="19"/>
        <v>0</v>
      </c>
      <c r="BL167" s="14" t="s">
        <v>153</v>
      </c>
      <c r="BM167" s="154" t="s">
        <v>893</v>
      </c>
    </row>
    <row r="168" spans="1:65" s="2" customFormat="1" ht="24.25" customHeight="1">
      <c r="A168" s="29"/>
      <c r="B168" s="141"/>
      <c r="C168" s="142" t="s">
        <v>518</v>
      </c>
      <c r="D168" s="142" t="s">
        <v>149</v>
      </c>
      <c r="E168" s="143" t="s">
        <v>894</v>
      </c>
      <c r="F168" s="144" t="s">
        <v>895</v>
      </c>
      <c r="G168" s="145" t="s">
        <v>244</v>
      </c>
      <c r="H168" s="146">
        <v>672</v>
      </c>
      <c r="I168" s="147"/>
      <c r="J168" s="148">
        <f t="shared" si="10"/>
        <v>0</v>
      </c>
      <c r="K168" s="149"/>
      <c r="L168" s="30"/>
      <c r="M168" s="150" t="s">
        <v>1</v>
      </c>
      <c r="N168" s="151" t="s">
        <v>44</v>
      </c>
      <c r="O168" s="55"/>
      <c r="P168" s="152">
        <f t="shared" si="11"/>
        <v>0</v>
      </c>
      <c r="Q168" s="152">
        <v>0</v>
      </c>
      <c r="R168" s="152">
        <f t="shared" si="12"/>
        <v>0</v>
      </c>
      <c r="S168" s="152">
        <v>0</v>
      </c>
      <c r="T168" s="153">
        <f t="shared" si="1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54" t="s">
        <v>153</v>
      </c>
      <c r="AT168" s="154" t="s">
        <v>149</v>
      </c>
      <c r="AU168" s="154" t="s">
        <v>154</v>
      </c>
      <c r="AY168" s="14" t="s">
        <v>147</v>
      </c>
      <c r="BE168" s="155">
        <f t="shared" si="14"/>
        <v>0</v>
      </c>
      <c r="BF168" s="155">
        <f t="shared" si="15"/>
        <v>0</v>
      </c>
      <c r="BG168" s="155">
        <f t="shared" si="16"/>
        <v>0</v>
      </c>
      <c r="BH168" s="155">
        <f t="shared" si="17"/>
        <v>0</v>
      </c>
      <c r="BI168" s="155">
        <f t="shared" si="18"/>
        <v>0</v>
      </c>
      <c r="BJ168" s="14" t="s">
        <v>154</v>
      </c>
      <c r="BK168" s="155">
        <f t="shared" si="19"/>
        <v>0</v>
      </c>
      <c r="BL168" s="14" t="s">
        <v>153</v>
      </c>
      <c r="BM168" s="154" t="s">
        <v>896</v>
      </c>
    </row>
    <row r="169" spans="1:65" s="2" customFormat="1" ht="14.5" customHeight="1">
      <c r="A169" s="29"/>
      <c r="B169" s="141"/>
      <c r="C169" s="142" t="s">
        <v>522</v>
      </c>
      <c r="D169" s="142" t="s">
        <v>149</v>
      </c>
      <c r="E169" s="143" t="s">
        <v>897</v>
      </c>
      <c r="F169" s="144" t="s">
        <v>898</v>
      </c>
      <c r="G169" s="145" t="s">
        <v>152</v>
      </c>
      <c r="H169" s="146">
        <v>100.8</v>
      </c>
      <c r="I169" s="147"/>
      <c r="J169" s="148">
        <f t="shared" si="10"/>
        <v>0</v>
      </c>
      <c r="K169" s="149"/>
      <c r="L169" s="30"/>
      <c r="M169" s="150" t="s">
        <v>1</v>
      </c>
      <c r="N169" s="151" t="s">
        <v>44</v>
      </c>
      <c r="O169" s="55"/>
      <c r="P169" s="152">
        <f t="shared" si="11"/>
        <v>0</v>
      </c>
      <c r="Q169" s="152">
        <v>0</v>
      </c>
      <c r="R169" s="152">
        <f t="shared" si="12"/>
        <v>0</v>
      </c>
      <c r="S169" s="152">
        <v>0</v>
      </c>
      <c r="T169" s="153">
        <f t="shared" si="1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4" t="s">
        <v>153</v>
      </c>
      <c r="AT169" s="154" t="s">
        <v>149</v>
      </c>
      <c r="AU169" s="154" t="s">
        <v>154</v>
      </c>
      <c r="AY169" s="14" t="s">
        <v>147</v>
      </c>
      <c r="BE169" s="155">
        <f t="shared" si="14"/>
        <v>0</v>
      </c>
      <c r="BF169" s="155">
        <f t="shared" si="15"/>
        <v>0</v>
      </c>
      <c r="BG169" s="155">
        <f t="shared" si="16"/>
        <v>0</v>
      </c>
      <c r="BH169" s="155">
        <f t="shared" si="17"/>
        <v>0</v>
      </c>
      <c r="BI169" s="155">
        <f t="shared" si="18"/>
        <v>0</v>
      </c>
      <c r="BJ169" s="14" t="s">
        <v>154</v>
      </c>
      <c r="BK169" s="155">
        <f t="shared" si="19"/>
        <v>0</v>
      </c>
      <c r="BL169" s="14" t="s">
        <v>153</v>
      </c>
      <c r="BM169" s="154" t="s">
        <v>899</v>
      </c>
    </row>
    <row r="170" spans="1:65" s="2" customFormat="1" ht="24.25" customHeight="1">
      <c r="A170" s="29"/>
      <c r="B170" s="141"/>
      <c r="C170" s="142" t="s">
        <v>526</v>
      </c>
      <c r="D170" s="142" t="s">
        <v>149</v>
      </c>
      <c r="E170" s="143" t="s">
        <v>900</v>
      </c>
      <c r="F170" s="144" t="s">
        <v>901</v>
      </c>
      <c r="G170" s="145" t="s">
        <v>244</v>
      </c>
      <c r="H170" s="146">
        <v>90</v>
      </c>
      <c r="I170" s="147"/>
      <c r="J170" s="148">
        <f t="shared" si="10"/>
        <v>0</v>
      </c>
      <c r="K170" s="149"/>
      <c r="L170" s="30"/>
      <c r="M170" s="150" t="s">
        <v>1</v>
      </c>
      <c r="N170" s="151" t="s">
        <v>44</v>
      </c>
      <c r="O170" s="55"/>
      <c r="P170" s="152">
        <f t="shared" si="11"/>
        <v>0</v>
      </c>
      <c r="Q170" s="152">
        <v>0</v>
      </c>
      <c r="R170" s="152">
        <f t="shared" si="12"/>
        <v>0</v>
      </c>
      <c r="S170" s="152">
        <v>0</v>
      </c>
      <c r="T170" s="153">
        <f t="shared" si="1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54" t="s">
        <v>153</v>
      </c>
      <c r="AT170" s="154" t="s">
        <v>149</v>
      </c>
      <c r="AU170" s="154" t="s">
        <v>154</v>
      </c>
      <c r="AY170" s="14" t="s">
        <v>147</v>
      </c>
      <c r="BE170" s="155">
        <f t="shared" si="14"/>
        <v>0</v>
      </c>
      <c r="BF170" s="155">
        <f t="shared" si="15"/>
        <v>0</v>
      </c>
      <c r="BG170" s="155">
        <f t="shared" si="16"/>
        <v>0</v>
      </c>
      <c r="BH170" s="155">
        <f t="shared" si="17"/>
        <v>0</v>
      </c>
      <c r="BI170" s="155">
        <f t="shared" si="18"/>
        <v>0</v>
      </c>
      <c r="BJ170" s="14" t="s">
        <v>154</v>
      </c>
      <c r="BK170" s="155">
        <f t="shared" si="19"/>
        <v>0</v>
      </c>
      <c r="BL170" s="14" t="s">
        <v>153</v>
      </c>
      <c r="BM170" s="154" t="s">
        <v>902</v>
      </c>
    </row>
    <row r="171" spans="1:65" s="2" customFormat="1" ht="14.5" customHeight="1">
      <c r="A171" s="29"/>
      <c r="B171" s="141"/>
      <c r="C171" s="142" t="s">
        <v>530</v>
      </c>
      <c r="D171" s="142" t="s">
        <v>149</v>
      </c>
      <c r="E171" s="143" t="s">
        <v>903</v>
      </c>
      <c r="F171" s="144" t="s">
        <v>904</v>
      </c>
      <c r="G171" s="145" t="s">
        <v>244</v>
      </c>
      <c r="H171" s="146">
        <v>862.35</v>
      </c>
      <c r="I171" s="147"/>
      <c r="J171" s="148">
        <f t="shared" si="10"/>
        <v>0</v>
      </c>
      <c r="K171" s="149"/>
      <c r="L171" s="30"/>
      <c r="M171" s="150" t="s">
        <v>1</v>
      </c>
      <c r="N171" s="151" t="s">
        <v>44</v>
      </c>
      <c r="O171" s="55"/>
      <c r="P171" s="152">
        <f t="shared" si="11"/>
        <v>0</v>
      </c>
      <c r="Q171" s="152">
        <v>0</v>
      </c>
      <c r="R171" s="152">
        <f t="shared" si="12"/>
        <v>0</v>
      </c>
      <c r="S171" s="152">
        <v>0</v>
      </c>
      <c r="T171" s="153">
        <f t="shared" si="1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4" t="s">
        <v>153</v>
      </c>
      <c r="AT171" s="154" t="s">
        <v>149</v>
      </c>
      <c r="AU171" s="154" t="s">
        <v>154</v>
      </c>
      <c r="AY171" s="14" t="s">
        <v>147</v>
      </c>
      <c r="BE171" s="155">
        <f t="shared" si="14"/>
        <v>0</v>
      </c>
      <c r="BF171" s="155">
        <f t="shared" si="15"/>
        <v>0</v>
      </c>
      <c r="BG171" s="155">
        <f t="shared" si="16"/>
        <v>0</v>
      </c>
      <c r="BH171" s="155">
        <f t="shared" si="17"/>
        <v>0</v>
      </c>
      <c r="BI171" s="155">
        <f t="shared" si="18"/>
        <v>0</v>
      </c>
      <c r="BJ171" s="14" t="s">
        <v>154</v>
      </c>
      <c r="BK171" s="155">
        <f t="shared" si="19"/>
        <v>0</v>
      </c>
      <c r="BL171" s="14" t="s">
        <v>153</v>
      </c>
      <c r="BM171" s="154" t="s">
        <v>905</v>
      </c>
    </row>
    <row r="172" spans="1:65" s="2" customFormat="1" ht="14.5" customHeight="1">
      <c r="A172" s="29"/>
      <c r="B172" s="141"/>
      <c r="C172" s="142" t="s">
        <v>534</v>
      </c>
      <c r="D172" s="142" t="s">
        <v>149</v>
      </c>
      <c r="E172" s="143" t="s">
        <v>906</v>
      </c>
      <c r="F172" s="144" t="s">
        <v>907</v>
      </c>
      <c r="G172" s="145" t="s">
        <v>171</v>
      </c>
      <c r="H172" s="146">
        <v>1</v>
      </c>
      <c r="I172" s="147"/>
      <c r="J172" s="148">
        <f t="shared" si="10"/>
        <v>0</v>
      </c>
      <c r="K172" s="149"/>
      <c r="L172" s="30"/>
      <c r="M172" s="150" t="s">
        <v>1</v>
      </c>
      <c r="N172" s="151" t="s">
        <v>44</v>
      </c>
      <c r="O172" s="55"/>
      <c r="P172" s="152">
        <f t="shared" si="11"/>
        <v>0</v>
      </c>
      <c r="Q172" s="152">
        <v>0</v>
      </c>
      <c r="R172" s="152">
        <f t="shared" si="12"/>
        <v>0</v>
      </c>
      <c r="S172" s="152">
        <v>0</v>
      </c>
      <c r="T172" s="153">
        <f t="shared" si="1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54" t="s">
        <v>153</v>
      </c>
      <c r="AT172" s="154" t="s">
        <v>149</v>
      </c>
      <c r="AU172" s="154" t="s">
        <v>154</v>
      </c>
      <c r="AY172" s="14" t="s">
        <v>147</v>
      </c>
      <c r="BE172" s="155">
        <f t="shared" si="14"/>
        <v>0</v>
      </c>
      <c r="BF172" s="155">
        <f t="shared" si="15"/>
        <v>0</v>
      </c>
      <c r="BG172" s="155">
        <f t="shared" si="16"/>
        <v>0</v>
      </c>
      <c r="BH172" s="155">
        <f t="shared" si="17"/>
        <v>0</v>
      </c>
      <c r="BI172" s="155">
        <f t="shared" si="18"/>
        <v>0</v>
      </c>
      <c r="BJ172" s="14" t="s">
        <v>154</v>
      </c>
      <c r="BK172" s="155">
        <f t="shared" si="19"/>
        <v>0</v>
      </c>
      <c r="BL172" s="14" t="s">
        <v>153</v>
      </c>
      <c r="BM172" s="154" t="s">
        <v>908</v>
      </c>
    </row>
    <row r="173" spans="1:65" s="2" customFormat="1" ht="14.5" customHeight="1">
      <c r="A173" s="29"/>
      <c r="B173" s="141"/>
      <c r="C173" s="142" t="s">
        <v>538</v>
      </c>
      <c r="D173" s="142" t="s">
        <v>149</v>
      </c>
      <c r="E173" s="143" t="s">
        <v>909</v>
      </c>
      <c r="F173" s="144" t="s">
        <v>910</v>
      </c>
      <c r="G173" s="145" t="s">
        <v>171</v>
      </c>
      <c r="H173" s="146">
        <v>1</v>
      </c>
      <c r="I173" s="147"/>
      <c r="J173" s="148">
        <f t="shared" si="10"/>
        <v>0</v>
      </c>
      <c r="K173" s="149"/>
      <c r="L173" s="30"/>
      <c r="M173" s="150" t="s">
        <v>1</v>
      </c>
      <c r="N173" s="151" t="s">
        <v>44</v>
      </c>
      <c r="O173" s="55"/>
      <c r="P173" s="152">
        <f t="shared" si="11"/>
        <v>0</v>
      </c>
      <c r="Q173" s="152">
        <v>0</v>
      </c>
      <c r="R173" s="152">
        <f t="shared" si="12"/>
        <v>0</v>
      </c>
      <c r="S173" s="152">
        <v>0</v>
      </c>
      <c r="T173" s="153">
        <f t="shared" si="1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4" t="s">
        <v>153</v>
      </c>
      <c r="AT173" s="154" t="s">
        <v>149</v>
      </c>
      <c r="AU173" s="154" t="s">
        <v>154</v>
      </c>
      <c r="AY173" s="14" t="s">
        <v>147</v>
      </c>
      <c r="BE173" s="155">
        <f t="shared" si="14"/>
        <v>0</v>
      </c>
      <c r="BF173" s="155">
        <f t="shared" si="15"/>
        <v>0</v>
      </c>
      <c r="BG173" s="155">
        <f t="shared" si="16"/>
        <v>0</v>
      </c>
      <c r="BH173" s="155">
        <f t="shared" si="17"/>
        <v>0</v>
      </c>
      <c r="BI173" s="155">
        <f t="shared" si="18"/>
        <v>0</v>
      </c>
      <c r="BJ173" s="14" t="s">
        <v>154</v>
      </c>
      <c r="BK173" s="155">
        <f t="shared" si="19"/>
        <v>0</v>
      </c>
      <c r="BL173" s="14" t="s">
        <v>153</v>
      </c>
      <c r="BM173" s="154" t="s">
        <v>911</v>
      </c>
    </row>
    <row r="174" spans="1:65" s="2" customFormat="1" ht="14.5" customHeight="1">
      <c r="A174" s="29"/>
      <c r="B174" s="141"/>
      <c r="C174" s="142" t="s">
        <v>542</v>
      </c>
      <c r="D174" s="142" t="s">
        <v>149</v>
      </c>
      <c r="E174" s="143" t="s">
        <v>912</v>
      </c>
      <c r="F174" s="144" t="s">
        <v>913</v>
      </c>
      <c r="G174" s="145" t="s">
        <v>171</v>
      </c>
      <c r="H174" s="146">
        <v>50</v>
      </c>
      <c r="I174" s="147"/>
      <c r="J174" s="148">
        <f t="shared" si="10"/>
        <v>0</v>
      </c>
      <c r="K174" s="149"/>
      <c r="L174" s="30"/>
      <c r="M174" s="150" t="s">
        <v>1</v>
      </c>
      <c r="N174" s="151" t="s">
        <v>44</v>
      </c>
      <c r="O174" s="55"/>
      <c r="P174" s="152">
        <f t="shared" si="11"/>
        <v>0</v>
      </c>
      <c r="Q174" s="152">
        <v>0</v>
      </c>
      <c r="R174" s="152">
        <f t="shared" si="12"/>
        <v>0</v>
      </c>
      <c r="S174" s="152">
        <v>0</v>
      </c>
      <c r="T174" s="153">
        <f t="shared" si="1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54" t="s">
        <v>153</v>
      </c>
      <c r="AT174" s="154" t="s">
        <v>149</v>
      </c>
      <c r="AU174" s="154" t="s">
        <v>154</v>
      </c>
      <c r="AY174" s="14" t="s">
        <v>147</v>
      </c>
      <c r="BE174" s="155">
        <f t="shared" si="14"/>
        <v>0</v>
      </c>
      <c r="BF174" s="155">
        <f t="shared" si="15"/>
        <v>0</v>
      </c>
      <c r="BG174" s="155">
        <f t="shared" si="16"/>
        <v>0</v>
      </c>
      <c r="BH174" s="155">
        <f t="shared" si="17"/>
        <v>0</v>
      </c>
      <c r="BI174" s="155">
        <f t="shared" si="18"/>
        <v>0</v>
      </c>
      <c r="BJ174" s="14" t="s">
        <v>154</v>
      </c>
      <c r="BK174" s="155">
        <f t="shared" si="19"/>
        <v>0</v>
      </c>
      <c r="BL174" s="14" t="s">
        <v>153</v>
      </c>
      <c r="BM174" s="154" t="s">
        <v>914</v>
      </c>
    </row>
    <row r="175" spans="1:65" s="2" customFormat="1" ht="14.5" customHeight="1">
      <c r="A175" s="29"/>
      <c r="B175" s="141"/>
      <c r="C175" s="142" t="s">
        <v>546</v>
      </c>
      <c r="D175" s="142" t="s">
        <v>149</v>
      </c>
      <c r="E175" s="143" t="s">
        <v>915</v>
      </c>
      <c r="F175" s="144" t="s">
        <v>916</v>
      </c>
      <c r="G175" s="145" t="s">
        <v>196</v>
      </c>
      <c r="H175" s="146">
        <v>363</v>
      </c>
      <c r="I175" s="147"/>
      <c r="J175" s="148">
        <f t="shared" si="10"/>
        <v>0</v>
      </c>
      <c r="K175" s="149"/>
      <c r="L175" s="30"/>
      <c r="M175" s="150" t="s">
        <v>1</v>
      </c>
      <c r="N175" s="151" t="s">
        <v>44</v>
      </c>
      <c r="O175" s="55"/>
      <c r="P175" s="152">
        <f t="shared" si="11"/>
        <v>0</v>
      </c>
      <c r="Q175" s="152">
        <v>0</v>
      </c>
      <c r="R175" s="152">
        <f t="shared" si="12"/>
        <v>0</v>
      </c>
      <c r="S175" s="152">
        <v>0</v>
      </c>
      <c r="T175" s="153">
        <f t="shared" si="1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4" t="s">
        <v>153</v>
      </c>
      <c r="AT175" s="154" t="s">
        <v>149</v>
      </c>
      <c r="AU175" s="154" t="s">
        <v>154</v>
      </c>
      <c r="AY175" s="14" t="s">
        <v>147</v>
      </c>
      <c r="BE175" s="155">
        <f t="shared" si="14"/>
        <v>0</v>
      </c>
      <c r="BF175" s="155">
        <f t="shared" si="15"/>
        <v>0</v>
      </c>
      <c r="BG175" s="155">
        <f t="shared" si="16"/>
        <v>0</v>
      </c>
      <c r="BH175" s="155">
        <f t="shared" si="17"/>
        <v>0</v>
      </c>
      <c r="BI175" s="155">
        <f t="shared" si="18"/>
        <v>0</v>
      </c>
      <c r="BJ175" s="14" t="s">
        <v>154</v>
      </c>
      <c r="BK175" s="155">
        <f t="shared" si="19"/>
        <v>0</v>
      </c>
      <c r="BL175" s="14" t="s">
        <v>153</v>
      </c>
      <c r="BM175" s="154" t="s">
        <v>917</v>
      </c>
    </row>
    <row r="176" spans="1:65" s="2" customFormat="1" ht="14.5" customHeight="1">
      <c r="A176" s="29"/>
      <c r="B176" s="141"/>
      <c r="C176" s="156" t="s">
        <v>550</v>
      </c>
      <c r="D176" s="156" t="s">
        <v>174</v>
      </c>
      <c r="E176" s="157" t="s">
        <v>918</v>
      </c>
      <c r="F176" s="158" t="s">
        <v>919</v>
      </c>
      <c r="G176" s="159" t="s">
        <v>196</v>
      </c>
      <c r="H176" s="160">
        <v>399.3</v>
      </c>
      <c r="I176" s="161"/>
      <c r="J176" s="162">
        <f t="shared" si="10"/>
        <v>0</v>
      </c>
      <c r="K176" s="163"/>
      <c r="L176" s="164"/>
      <c r="M176" s="165" t="s">
        <v>1</v>
      </c>
      <c r="N176" s="166" t="s">
        <v>44</v>
      </c>
      <c r="O176" s="55"/>
      <c r="P176" s="152">
        <f t="shared" si="11"/>
        <v>0</v>
      </c>
      <c r="Q176" s="152">
        <v>0</v>
      </c>
      <c r="R176" s="152">
        <f t="shared" si="12"/>
        <v>0</v>
      </c>
      <c r="S176" s="152">
        <v>0</v>
      </c>
      <c r="T176" s="153">
        <f t="shared" si="1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54" t="s">
        <v>177</v>
      </c>
      <c r="AT176" s="154" t="s">
        <v>174</v>
      </c>
      <c r="AU176" s="154" t="s">
        <v>154</v>
      </c>
      <c r="AY176" s="14" t="s">
        <v>147</v>
      </c>
      <c r="BE176" s="155">
        <f t="shared" si="14"/>
        <v>0</v>
      </c>
      <c r="BF176" s="155">
        <f t="shared" si="15"/>
        <v>0</v>
      </c>
      <c r="BG176" s="155">
        <f t="shared" si="16"/>
        <v>0</v>
      </c>
      <c r="BH176" s="155">
        <f t="shared" si="17"/>
        <v>0</v>
      </c>
      <c r="BI176" s="155">
        <f t="shared" si="18"/>
        <v>0</v>
      </c>
      <c r="BJ176" s="14" t="s">
        <v>154</v>
      </c>
      <c r="BK176" s="155">
        <f t="shared" si="19"/>
        <v>0</v>
      </c>
      <c r="BL176" s="14" t="s">
        <v>153</v>
      </c>
      <c r="BM176" s="154" t="s">
        <v>920</v>
      </c>
    </row>
    <row r="177" spans="1:65" s="2" customFormat="1" ht="24.25" customHeight="1">
      <c r="A177" s="29"/>
      <c r="B177" s="141"/>
      <c r="C177" s="156" t="s">
        <v>555</v>
      </c>
      <c r="D177" s="156" t="s">
        <v>174</v>
      </c>
      <c r="E177" s="157" t="s">
        <v>921</v>
      </c>
      <c r="F177" s="158" t="s">
        <v>922</v>
      </c>
      <c r="G177" s="159" t="s">
        <v>171</v>
      </c>
      <c r="H177" s="160">
        <v>363</v>
      </c>
      <c r="I177" s="161"/>
      <c r="J177" s="162">
        <f t="shared" si="10"/>
        <v>0</v>
      </c>
      <c r="K177" s="163"/>
      <c r="L177" s="164"/>
      <c r="M177" s="165" t="s">
        <v>1</v>
      </c>
      <c r="N177" s="166" t="s">
        <v>44</v>
      </c>
      <c r="O177" s="55"/>
      <c r="P177" s="152">
        <f t="shared" si="11"/>
        <v>0</v>
      </c>
      <c r="Q177" s="152">
        <v>0</v>
      </c>
      <c r="R177" s="152">
        <f t="shared" si="12"/>
        <v>0</v>
      </c>
      <c r="S177" s="152">
        <v>0</v>
      </c>
      <c r="T177" s="153">
        <f t="shared" si="1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4" t="s">
        <v>177</v>
      </c>
      <c r="AT177" s="154" t="s">
        <v>174</v>
      </c>
      <c r="AU177" s="154" t="s">
        <v>154</v>
      </c>
      <c r="AY177" s="14" t="s">
        <v>147</v>
      </c>
      <c r="BE177" s="155">
        <f t="shared" si="14"/>
        <v>0</v>
      </c>
      <c r="BF177" s="155">
        <f t="shared" si="15"/>
        <v>0</v>
      </c>
      <c r="BG177" s="155">
        <f t="shared" si="16"/>
        <v>0</v>
      </c>
      <c r="BH177" s="155">
        <f t="shared" si="17"/>
        <v>0</v>
      </c>
      <c r="BI177" s="155">
        <f t="shared" si="18"/>
        <v>0</v>
      </c>
      <c r="BJ177" s="14" t="s">
        <v>154</v>
      </c>
      <c r="BK177" s="155">
        <f t="shared" si="19"/>
        <v>0</v>
      </c>
      <c r="BL177" s="14" t="s">
        <v>153</v>
      </c>
      <c r="BM177" s="154" t="s">
        <v>923</v>
      </c>
    </row>
    <row r="178" spans="1:65" s="2" customFormat="1" ht="14.5" customHeight="1">
      <c r="A178" s="29"/>
      <c r="B178" s="141"/>
      <c r="C178" s="142" t="s">
        <v>559</v>
      </c>
      <c r="D178" s="142" t="s">
        <v>149</v>
      </c>
      <c r="E178" s="143" t="s">
        <v>698</v>
      </c>
      <c r="F178" s="144" t="s">
        <v>924</v>
      </c>
      <c r="G178" s="145" t="s">
        <v>244</v>
      </c>
      <c r="H178" s="146">
        <v>271</v>
      </c>
      <c r="I178" s="147"/>
      <c r="J178" s="148">
        <f t="shared" si="10"/>
        <v>0</v>
      </c>
      <c r="K178" s="149"/>
      <c r="L178" s="30"/>
      <c r="M178" s="150" t="s">
        <v>1</v>
      </c>
      <c r="N178" s="151" t="s">
        <v>44</v>
      </c>
      <c r="O178" s="55"/>
      <c r="P178" s="152">
        <f t="shared" si="11"/>
        <v>0</v>
      </c>
      <c r="Q178" s="152">
        <v>0</v>
      </c>
      <c r="R178" s="152">
        <f t="shared" si="12"/>
        <v>0</v>
      </c>
      <c r="S178" s="152">
        <v>0</v>
      </c>
      <c r="T178" s="153">
        <f t="shared" si="1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54" t="s">
        <v>153</v>
      </c>
      <c r="AT178" s="154" t="s">
        <v>149</v>
      </c>
      <c r="AU178" s="154" t="s">
        <v>154</v>
      </c>
      <c r="AY178" s="14" t="s">
        <v>147</v>
      </c>
      <c r="BE178" s="155">
        <f t="shared" si="14"/>
        <v>0</v>
      </c>
      <c r="BF178" s="155">
        <f t="shared" si="15"/>
        <v>0</v>
      </c>
      <c r="BG178" s="155">
        <f t="shared" si="16"/>
        <v>0</v>
      </c>
      <c r="BH178" s="155">
        <f t="shared" si="17"/>
        <v>0</v>
      </c>
      <c r="BI178" s="155">
        <f t="shared" si="18"/>
        <v>0</v>
      </c>
      <c r="BJ178" s="14" t="s">
        <v>154</v>
      </c>
      <c r="BK178" s="155">
        <f t="shared" si="19"/>
        <v>0</v>
      </c>
      <c r="BL178" s="14" t="s">
        <v>153</v>
      </c>
      <c r="BM178" s="154" t="s">
        <v>925</v>
      </c>
    </row>
    <row r="179" spans="1:65" s="2" customFormat="1" ht="24.25" customHeight="1">
      <c r="A179" s="29"/>
      <c r="B179" s="141"/>
      <c r="C179" s="142" t="s">
        <v>563</v>
      </c>
      <c r="D179" s="142" t="s">
        <v>149</v>
      </c>
      <c r="E179" s="143" t="s">
        <v>926</v>
      </c>
      <c r="F179" s="144" t="s">
        <v>927</v>
      </c>
      <c r="G179" s="145" t="s">
        <v>171</v>
      </c>
      <c r="H179" s="146">
        <v>1323</v>
      </c>
      <c r="I179" s="147"/>
      <c r="J179" s="148">
        <f t="shared" si="10"/>
        <v>0</v>
      </c>
      <c r="K179" s="149"/>
      <c r="L179" s="30"/>
      <c r="M179" s="150" t="s">
        <v>1</v>
      </c>
      <c r="N179" s="151" t="s">
        <v>44</v>
      </c>
      <c r="O179" s="55"/>
      <c r="P179" s="152">
        <f t="shared" si="11"/>
        <v>0</v>
      </c>
      <c r="Q179" s="152">
        <v>0</v>
      </c>
      <c r="R179" s="152">
        <f t="shared" si="12"/>
        <v>0</v>
      </c>
      <c r="S179" s="152">
        <v>0</v>
      </c>
      <c r="T179" s="153">
        <f t="shared" si="1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4" t="s">
        <v>153</v>
      </c>
      <c r="AT179" s="154" t="s">
        <v>149</v>
      </c>
      <c r="AU179" s="154" t="s">
        <v>154</v>
      </c>
      <c r="AY179" s="14" t="s">
        <v>147</v>
      </c>
      <c r="BE179" s="155">
        <f t="shared" si="14"/>
        <v>0</v>
      </c>
      <c r="BF179" s="155">
        <f t="shared" si="15"/>
        <v>0</v>
      </c>
      <c r="BG179" s="155">
        <f t="shared" si="16"/>
        <v>0</v>
      </c>
      <c r="BH179" s="155">
        <f t="shared" si="17"/>
        <v>0</v>
      </c>
      <c r="BI179" s="155">
        <f t="shared" si="18"/>
        <v>0</v>
      </c>
      <c r="BJ179" s="14" t="s">
        <v>154</v>
      </c>
      <c r="BK179" s="155">
        <f t="shared" si="19"/>
        <v>0</v>
      </c>
      <c r="BL179" s="14" t="s">
        <v>153</v>
      </c>
      <c r="BM179" s="154" t="s">
        <v>928</v>
      </c>
    </row>
    <row r="180" spans="1:65" s="2" customFormat="1" ht="24.25" customHeight="1">
      <c r="A180" s="29"/>
      <c r="B180" s="141"/>
      <c r="C180" s="142" t="s">
        <v>567</v>
      </c>
      <c r="D180" s="142" t="s">
        <v>149</v>
      </c>
      <c r="E180" s="143" t="s">
        <v>929</v>
      </c>
      <c r="F180" s="144" t="s">
        <v>930</v>
      </c>
      <c r="G180" s="145" t="s">
        <v>171</v>
      </c>
      <c r="H180" s="146">
        <v>1613</v>
      </c>
      <c r="I180" s="147"/>
      <c r="J180" s="148">
        <f t="shared" si="10"/>
        <v>0</v>
      </c>
      <c r="K180" s="149"/>
      <c r="L180" s="30"/>
      <c r="M180" s="150" t="s">
        <v>1</v>
      </c>
      <c r="N180" s="151" t="s">
        <v>44</v>
      </c>
      <c r="O180" s="55"/>
      <c r="P180" s="152">
        <f t="shared" si="11"/>
        <v>0</v>
      </c>
      <c r="Q180" s="152">
        <v>0</v>
      </c>
      <c r="R180" s="152">
        <f t="shared" si="12"/>
        <v>0</v>
      </c>
      <c r="S180" s="152">
        <v>0</v>
      </c>
      <c r="T180" s="153">
        <f t="shared" si="1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54" t="s">
        <v>153</v>
      </c>
      <c r="AT180" s="154" t="s">
        <v>149</v>
      </c>
      <c r="AU180" s="154" t="s">
        <v>154</v>
      </c>
      <c r="AY180" s="14" t="s">
        <v>147</v>
      </c>
      <c r="BE180" s="155">
        <f t="shared" si="14"/>
        <v>0</v>
      </c>
      <c r="BF180" s="155">
        <f t="shared" si="15"/>
        <v>0</v>
      </c>
      <c r="BG180" s="155">
        <f t="shared" si="16"/>
        <v>0</v>
      </c>
      <c r="BH180" s="155">
        <f t="shared" si="17"/>
        <v>0</v>
      </c>
      <c r="BI180" s="155">
        <f t="shared" si="18"/>
        <v>0</v>
      </c>
      <c r="BJ180" s="14" t="s">
        <v>154</v>
      </c>
      <c r="BK180" s="155">
        <f t="shared" si="19"/>
        <v>0</v>
      </c>
      <c r="BL180" s="14" t="s">
        <v>153</v>
      </c>
      <c r="BM180" s="154" t="s">
        <v>931</v>
      </c>
    </row>
    <row r="181" spans="1:65" s="2" customFormat="1" ht="24.25" customHeight="1">
      <c r="A181" s="29"/>
      <c r="B181" s="141"/>
      <c r="C181" s="142" t="s">
        <v>571</v>
      </c>
      <c r="D181" s="142" t="s">
        <v>149</v>
      </c>
      <c r="E181" s="143" t="s">
        <v>932</v>
      </c>
      <c r="F181" s="144" t="s">
        <v>933</v>
      </c>
      <c r="G181" s="145" t="s">
        <v>171</v>
      </c>
      <c r="H181" s="146">
        <v>44</v>
      </c>
      <c r="I181" s="147"/>
      <c r="J181" s="148">
        <f t="shared" si="10"/>
        <v>0</v>
      </c>
      <c r="K181" s="149"/>
      <c r="L181" s="30"/>
      <c r="M181" s="150" t="s">
        <v>1</v>
      </c>
      <c r="N181" s="151" t="s">
        <v>44</v>
      </c>
      <c r="O181" s="55"/>
      <c r="P181" s="152">
        <f t="shared" si="11"/>
        <v>0</v>
      </c>
      <c r="Q181" s="152">
        <v>0</v>
      </c>
      <c r="R181" s="152">
        <f t="shared" si="12"/>
        <v>0</v>
      </c>
      <c r="S181" s="152">
        <v>0</v>
      </c>
      <c r="T181" s="153">
        <f t="shared" si="1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54" t="s">
        <v>153</v>
      </c>
      <c r="AT181" s="154" t="s">
        <v>149</v>
      </c>
      <c r="AU181" s="154" t="s">
        <v>154</v>
      </c>
      <c r="AY181" s="14" t="s">
        <v>147</v>
      </c>
      <c r="BE181" s="155">
        <f t="shared" si="14"/>
        <v>0</v>
      </c>
      <c r="BF181" s="155">
        <f t="shared" si="15"/>
        <v>0</v>
      </c>
      <c r="BG181" s="155">
        <f t="shared" si="16"/>
        <v>0</v>
      </c>
      <c r="BH181" s="155">
        <f t="shared" si="17"/>
        <v>0</v>
      </c>
      <c r="BI181" s="155">
        <f t="shared" si="18"/>
        <v>0</v>
      </c>
      <c r="BJ181" s="14" t="s">
        <v>154</v>
      </c>
      <c r="BK181" s="155">
        <f t="shared" si="19"/>
        <v>0</v>
      </c>
      <c r="BL181" s="14" t="s">
        <v>153</v>
      </c>
      <c r="BM181" s="154" t="s">
        <v>934</v>
      </c>
    </row>
    <row r="182" spans="1:65" s="2" customFormat="1" ht="24.25" customHeight="1">
      <c r="A182" s="29"/>
      <c r="B182" s="141"/>
      <c r="C182" s="142" t="s">
        <v>575</v>
      </c>
      <c r="D182" s="142" t="s">
        <v>149</v>
      </c>
      <c r="E182" s="143" t="s">
        <v>935</v>
      </c>
      <c r="F182" s="144" t="s">
        <v>936</v>
      </c>
      <c r="G182" s="145" t="s">
        <v>171</v>
      </c>
      <c r="H182" s="146">
        <v>1323</v>
      </c>
      <c r="I182" s="147"/>
      <c r="J182" s="148">
        <f t="shared" si="10"/>
        <v>0</v>
      </c>
      <c r="K182" s="149"/>
      <c r="L182" s="30"/>
      <c r="M182" s="150" t="s">
        <v>1</v>
      </c>
      <c r="N182" s="151" t="s">
        <v>44</v>
      </c>
      <c r="O182" s="55"/>
      <c r="P182" s="152">
        <f t="shared" si="11"/>
        <v>0</v>
      </c>
      <c r="Q182" s="152">
        <v>0</v>
      </c>
      <c r="R182" s="152">
        <f t="shared" si="12"/>
        <v>0</v>
      </c>
      <c r="S182" s="152">
        <v>0</v>
      </c>
      <c r="T182" s="153">
        <f t="shared" si="1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54" t="s">
        <v>153</v>
      </c>
      <c r="AT182" s="154" t="s">
        <v>149</v>
      </c>
      <c r="AU182" s="154" t="s">
        <v>154</v>
      </c>
      <c r="AY182" s="14" t="s">
        <v>147</v>
      </c>
      <c r="BE182" s="155">
        <f t="shared" si="14"/>
        <v>0</v>
      </c>
      <c r="BF182" s="155">
        <f t="shared" si="15"/>
        <v>0</v>
      </c>
      <c r="BG182" s="155">
        <f t="shared" si="16"/>
        <v>0</v>
      </c>
      <c r="BH182" s="155">
        <f t="shared" si="17"/>
        <v>0</v>
      </c>
      <c r="BI182" s="155">
        <f t="shared" si="18"/>
        <v>0</v>
      </c>
      <c r="BJ182" s="14" t="s">
        <v>154</v>
      </c>
      <c r="BK182" s="155">
        <f t="shared" si="19"/>
        <v>0</v>
      </c>
      <c r="BL182" s="14" t="s">
        <v>153</v>
      </c>
      <c r="BM182" s="154" t="s">
        <v>937</v>
      </c>
    </row>
    <row r="183" spans="1:65" s="2" customFormat="1" ht="14.5" customHeight="1">
      <c r="A183" s="29"/>
      <c r="B183" s="141"/>
      <c r="C183" s="156" t="s">
        <v>581</v>
      </c>
      <c r="D183" s="156" t="s">
        <v>174</v>
      </c>
      <c r="E183" s="157" t="s">
        <v>938</v>
      </c>
      <c r="F183" s="158" t="s">
        <v>939</v>
      </c>
      <c r="G183" s="159" t="s">
        <v>171</v>
      </c>
      <c r="H183" s="160">
        <v>60</v>
      </c>
      <c r="I183" s="161"/>
      <c r="J183" s="162">
        <f t="shared" si="10"/>
        <v>0</v>
      </c>
      <c r="K183" s="163"/>
      <c r="L183" s="164"/>
      <c r="M183" s="165" t="s">
        <v>1</v>
      </c>
      <c r="N183" s="166" t="s">
        <v>44</v>
      </c>
      <c r="O183" s="55"/>
      <c r="P183" s="152">
        <f t="shared" si="11"/>
        <v>0</v>
      </c>
      <c r="Q183" s="152">
        <v>0</v>
      </c>
      <c r="R183" s="152">
        <f t="shared" si="12"/>
        <v>0</v>
      </c>
      <c r="S183" s="152">
        <v>0</v>
      </c>
      <c r="T183" s="153">
        <f t="shared" si="1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4" t="s">
        <v>177</v>
      </c>
      <c r="AT183" s="154" t="s">
        <v>174</v>
      </c>
      <c r="AU183" s="154" t="s">
        <v>154</v>
      </c>
      <c r="AY183" s="14" t="s">
        <v>147</v>
      </c>
      <c r="BE183" s="155">
        <f t="shared" si="14"/>
        <v>0</v>
      </c>
      <c r="BF183" s="155">
        <f t="shared" si="15"/>
        <v>0</v>
      </c>
      <c r="BG183" s="155">
        <f t="shared" si="16"/>
        <v>0</v>
      </c>
      <c r="BH183" s="155">
        <f t="shared" si="17"/>
        <v>0</v>
      </c>
      <c r="BI183" s="155">
        <f t="shared" si="18"/>
        <v>0</v>
      </c>
      <c r="BJ183" s="14" t="s">
        <v>154</v>
      </c>
      <c r="BK183" s="155">
        <f t="shared" si="19"/>
        <v>0</v>
      </c>
      <c r="BL183" s="14" t="s">
        <v>153</v>
      </c>
      <c r="BM183" s="154" t="s">
        <v>940</v>
      </c>
    </row>
    <row r="184" spans="1:65" s="2" customFormat="1" ht="14.5" customHeight="1">
      <c r="A184" s="29"/>
      <c r="B184" s="141"/>
      <c r="C184" s="156" t="s">
        <v>344</v>
      </c>
      <c r="D184" s="156" t="s">
        <v>174</v>
      </c>
      <c r="E184" s="157" t="s">
        <v>941</v>
      </c>
      <c r="F184" s="158" t="s">
        <v>942</v>
      </c>
      <c r="G184" s="159" t="s">
        <v>171</v>
      </c>
      <c r="H184" s="160">
        <v>35</v>
      </c>
      <c r="I184" s="161"/>
      <c r="J184" s="162">
        <f t="shared" si="10"/>
        <v>0</v>
      </c>
      <c r="K184" s="163"/>
      <c r="L184" s="164"/>
      <c r="M184" s="165" t="s">
        <v>1</v>
      </c>
      <c r="N184" s="166" t="s">
        <v>44</v>
      </c>
      <c r="O184" s="55"/>
      <c r="P184" s="152">
        <f t="shared" si="11"/>
        <v>0</v>
      </c>
      <c r="Q184" s="152">
        <v>0</v>
      </c>
      <c r="R184" s="152">
        <f t="shared" si="12"/>
        <v>0</v>
      </c>
      <c r="S184" s="152">
        <v>0</v>
      </c>
      <c r="T184" s="153">
        <f t="shared" si="1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54" t="s">
        <v>177</v>
      </c>
      <c r="AT184" s="154" t="s">
        <v>174</v>
      </c>
      <c r="AU184" s="154" t="s">
        <v>154</v>
      </c>
      <c r="AY184" s="14" t="s">
        <v>147</v>
      </c>
      <c r="BE184" s="155">
        <f t="shared" si="14"/>
        <v>0</v>
      </c>
      <c r="BF184" s="155">
        <f t="shared" si="15"/>
        <v>0</v>
      </c>
      <c r="BG184" s="155">
        <f t="shared" si="16"/>
        <v>0</v>
      </c>
      <c r="BH184" s="155">
        <f t="shared" si="17"/>
        <v>0</v>
      </c>
      <c r="BI184" s="155">
        <f t="shared" si="18"/>
        <v>0</v>
      </c>
      <c r="BJ184" s="14" t="s">
        <v>154</v>
      </c>
      <c r="BK184" s="155">
        <f t="shared" si="19"/>
        <v>0</v>
      </c>
      <c r="BL184" s="14" t="s">
        <v>153</v>
      </c>
      <c r="BM184" s="154" t="s">
        <v>943</v>
      </c>
    </row>
    <row r="185" spans="1:65" s="2" customFormat="1" ht="14.5" customHeight="1">
      <c r="A185" s="29"/>
      <c r="B185" s="141"/>
      <c r="C185" s="156" t="s">
        <v>588</v>
      </c>
      <c r="D185" s="156" t="s">
        <v>174</v>
      </c>
      <c r="E185" s="157" t="s">
        <v>944</v>
      </c>
      <c r="F185" s="158" t="s">
        <v>945</v>
      </c>
      <c r="G185" s="159" t="s">
        <v>171</v>
      </c>
      <c r="H185" s="160">
        <v>33</v>
      </c>
      <c r="I185" s="161"/>
      <c r="J185" s="162">
        <f t="shared" ref="J185:J216" si="20">ROUND(I185*H185,2)</f>
        <v>0</v>
      </c>
      <c r="K185" s="163"/>
      <c r="L185" s="164"/>
      <c r="M185" s="165" t="s">
        <v>1</v>
      </c>
      <c r="N185" s="166" t="s">
        <v>44</v>
      </c>
      <c r="O185" s="55"/>
      <c r="P185" s="152">
        <f t="shared" ref="P185:P216" si="21">O185*H185</f>
        <v>0</v>
      </c>
      <c r="Q185" s="152">
        <v>0</v>
      </c>
      <c r="R185" s="152">
        <f t="shared" ref="R185:R216" si="22">Q185*H185</f>
        <v>0</v>
      </c>
      <c r="S185" s="152">
        <v>0</v>
      </c>
      <c r="T185" s="153">
        <f t="shared" ref="T185:T216" si="23">S185*H185</f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54" t="s">
        <v>177</v>
      </c>
      <c r="AT185" s="154" t="s">
        <v>174</v>
      </c>
      <c r="AU185" s="154" t="s">
        <v>154</v>
      </c>
      <c r="AY185" s="14" t="s">
        <v>147</v>
      </c>
      <c r="BE185" s="155">
        <f t="shared" ref="BE185:BE216" si="24">IF(N185="základná",J185,0)</f>
        <v>0</v>
      </c>
      <c r="BF185" s="155">
        <f t="shared" ref="BF185:BF216" si="25">IF(N185="znížená",J185,0)</f>
        <v>0</v>
      </c>
      <c r="BG185" s="155">
        <f t="shared" ref="BG185:BG216" si="26">IF(N185="zákl. prenesená",J185,0)</f>
        <v>0</v>
      </c>
      <c r="BH185" s="155">
        <f t="shared" ref="BH185:BH216" si="27">IF(N185="zníž. prenesená",J185,0)</f>
        <v>0</v>
      </c>
      <c r="BI185" s="155">
        <f t="shared" ref="BI185:BI216" si="28">IF(N185="nulová",J185,0)</f>
        <v>0</v>
      </c>
      <c r="BJ185" s="14" t="s">
        <v>154</v>
      </c>
      <c r="BK185" s="155">
        <f t="shared" ref="BK185:BK216" si="29">ROUND(I185*H185,2)</f>
        <v>0</v>
      </c>
      <c r="BL185" s="14" t="s">
        <v>153</v>
      </c>
      <c r="BM185" s="154" t="s">
        <v>946</v>
      </c>
    </row>
    <row r="186" spans="1:65" s="2" customFormat="1" ht="14.5" customHeight="1">
      <c r="A186" s="29"/>
      <c r="B186" s="141"/>
      <c r="C186" s="156" t="s">
        <v>593</v>
      </c>
      <c r="D186" s="156" t="s">
        <v>174</v>
      </c>
      <c r="E186" s="157" t="s">
        <v>947</v>
      </c>
      <c r="F186" s="158" t="s">
        <v>948</v>
      </c>
      <c r="G186" s="159" t="s">
        <v>171</v>
      </c>
      <c r="H186" s="160">
        <v>41</v>
      </c>
      <c r="I186" s="161"/>
      <c r="J186" s="162">
        <f t="shared" si="20"/>
        <v>0</v>
      </c>
      <c r="K186" s="163"/>
      <c r="L186" s="164"/>
      <c r="M186" s="165" t="s">
        <v>1</v>
      </c>
      <c r="N186" s="166" t="s">
        <v>44</v>
      </c>
      <c r="O186" s="55"/>
      <c r="P186" s="152">
        <f t="shared" si="21"/>
        <v>0</v>
      </c>
      <c r="Q186" s="152">
        <v>0</v>
      </c>
      <c r="R186" s="152">
        <f t="shared" si="22"/>
        <v>0</v>
      </c>
      <c r="S186" s="152">
        <v>0</v>
      </c>
      <c r="T186" s="153">
        <f t="shared" si="2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54" t="s">
        <v>177</v>
      </c>
      <c r="AT186" s="154" t="s">
        <v>174</v>
      </c>
      <c r="AU186" s="154" t="s">
        <v>154</v>
      </c>
      <c r="AY186" s="14" t="s">
        <v>147</v>
      </c>
      <c r="BE186" s="155">
        <f t="shared" si="24"/>
        <v>0</v>
      </c>
      <c r="BF186" s="155">
        <f t="shared" si="25"/>
        <v>0</v>
      </c>
      <c r="BG186" s="155">
        <f t="shared" si="26"/>
        <v>0</v>
      </c>
      <c r="BH186" s="155">
        <f t="shared" si="27"/>
        <v>0</v>
      </c>
      <c r="BI186" s="155">
        <f t="shared" si="28"/>
        <v>0</v>
      </c>
      <c r="BJ186" s="14" t="s">
        <v>154</v>
      </c>
      <c r="BK186" s="155">
        <f t="shared" si="29"/>
        <v>0</v>
      </c>
      <c r="BL186" s="14" t="s">
        <v>153</v>
      </c>
      <c r="BM186" s="154" t="s">
        <v>949</v>
      </c>
    </row>
    <row r="187" spans="1:65" s="2" customFormat="1" ht="14.5" customHeight="1">
      <c r="A187" s="29"/>
      <c r="B187" s="141"/>
      <c r="C187" s="156" t="s">
        <v>597</v>
      </c>
      <c r="D187" s="156" t="s">
        <v>174</v>
      </c>
      <c r="E187" s="157" t="s">
        <v>950</v>
      </c>
      <c r="F187" s="158" t="s">
        <v>951</v>
      </c>
      <c r="G187" s="159" t="s">
        <v>171</v>
      </c>
      <c r="H187" s="160">
        <v>50</v>
      </c>
      <c r="I187" s="161"/>
      <c r="J187" s="162">
        <f t="shared" si="20"/>
        <v>0</v>
      </c>
      <c r="K187" s="163"/>
      <c r="L187" s="164"/>
      <c r="M187" s="165" t="s">
        <v>1</v>
      </c>
      <c r="N187" s="166" t="s">
        <v>44</v>
      </c>
      <c r="O187" s="55"/>
      <c r="P187" s="152">
        <f t="shared" si="21"/>
        <v>0</v>
      </c>
      <c r="Q187" s="152">
        <v>0</v>
      </c>
      <c r="R187" s="152">
        <f t="shared" si="22"/>
        <v>0</v>
      </c>
      <c r="S187" s="152">
        <v>0</v>
      </c>
      <c r="T187" s="153">
        <f t="shared" si="2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54" t="s">
        <v>177</v>
      </c>
      <c r="AT187" s="154" t="s">
        <v>174</v>
      </c>
      <c r="AU187" s="154" t="s">
        <v>154</v>
      </c>
      <c r="AY187" s="14" t="s">
        <v>147</v>
      </c>
      <c r="BE187" s="155">
        <f t="shared" si="24"/>
        <v>0</v>
      </c>
      <c r="BF187" s="155">
        <f t="shared" si="25"/>
        <v>0</v>
      </c>
      <c r="BG187" s="155">
        <f t="shared" si="26"/>
        <v>0</v>
      </c>
      <c r="BH187" s="155">
        <f t="shared" si="27"/>
        <v>0</v>
      </c>
      <c r="BI187" s="155">
        <f t="shared" si="28"/>
        <v>0</v>
      </c>
      <c r="BJ187" s="14" t="s">
        <v>154</v>
      </c>
      <c r="BK187" s="155">
        <f t="shared" si="29"/>
        <v>0</v>
      </c>
      <c r="BL187" s="14" t="s">
        <v>153</v>
      </c>
      <c r="BM187" s="154" t="s">
        <v>952</v>
      </c>
    </row>
    <row r="188" spans="1:65" s="2" customFormat="1" ht="14.5" customHeight="1">
      <c r="A188" s="29"/>
      <c r="B188" s="141"/>
      <c r="C188" s="156" t="s">
        <v>601</v>
      </c>
      <c r="D188" s="156" t="s">
        <v>174</v>
      </c>
      <c r="E188" s="157" t="s">
        <v>953</v>
      </c>
      <c r="F188" s="158" t="s">
        <v>954</v>
      </c>
      <c r="G188" s="159" t="s">
        <v>171</v>
      </c>
      <c r="H188" s="160">
        <v>40</v>
      </c>
      <c r="I188" s="161"/>
      <c r="J188" s="162">
        <f t="shared" si="20"/>
        <v>0</v>
      </c>
      <c r="K188" s="163"/>
      <c r="L188" s="164"/>
      <c r="M188" s="165" t="s">
        <v>1</v>
      </c>
      <c r="N188" s="166" t="s">
        <v>44</v>
      </c>
      <c r="O188" s="55"/>
      <c r="P188" s="152">
        <f t="shared" si="21"/>
        <v>0</v>
      </c>
      <c r="Q188" s="152">
        <v>0</v>
      </c>
      <c r="R188" s="152">
        <f t="shared" si="22"/>
        <v>0</v>
      </c>
      <c r="S188" s="152">
        <v>0</v>
      </c>
      <c r="T188" s="153">
        <f t="shared" si="2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54" t="s">
        <v>177</v>
      </c>
      <c r="AT188" s="154" t="s">
        <v>174</v>
      </c>
      <c r="AU188" s="154" t="s">
        <v>154</v>
      </c>
      <c r="AY188" s="14" t="s">
        <v>147</v>
      </c>
      <c r="BE188" s="155">
        <f t="shared" si="24"/>
        <v>0</v>
      </c>
      <c r="BF188" s="155">
        <f t="shared" si="25"/>
        <v>0</v>
      </c>
      <c r="BG188" s="155">
        <f t="shared" si="26"/>
        <v>0</v>
      </c>
      <c r="BH188" s="155">
        <f t="shared" si="27"/>
        <v>0</v>
      </c>
      <c r="BI188" s="155">
        <f t="shared" si="28"/>
        <v>0</v>
      </c>
      <c r="BJ188" s="14" t="s">
        <v>154</v>
      </c>
      <c r="BK188" s="155">
        <f t="shared" si="29"/>
        <v>0</v>
      </c>
      <c r="BL188" s="14" t="s">
        <v>153</v>
      </c>
      <c r="BM188" s="154" t="s">
        <v>955</v>
      </c>
    </row>
    <row r="189" spans="1:65" s="2" customFormat="1" ht="14.5" customHeight="1">
      <c r="A189" s="29"/>
      <c r="B189" s="141"/>
      <c r="C189" s="156" t="s">
        <v>606</v>
      </c>
      <c r="D189" s="156" t="s">
        <v>174</v>
      </c>
      <c r="E189" s="157" t="s">
        <v>956</v>
      </c>
      <c r="F189" s="158" t="s">
        <v>957</v>
      </c>
      <c r="G189" s="159" t="s">
        <v>171</v>
      </c>
      <c r="H189" s="160">
        <v>18</v>
      </c>
      <c r="I189" s="161"/>
      <c r="J189" s="162">
        <f t="shared" si="20"/>
        <v>0</v>
      </c>
      <c r="K189" s="163"/>
      <c r="L189" s="164"/>
      <c r="M189" s="165" t="s">
        <v>1</v>
      </c>
      <c r="N189" s="166" t="s">
        <v>44</v>
      </c>
      <c r="O189" s="55"/>
      <c r="P189" s="152">
        <f t="shared" si="21"/>
        <v>0</v>
      </c>
      <c r="Q189" s="152">
        <v>0</v>
      </c>
      <c r="R189" s="152">
        <f t="shared" si="22"/>
        <v>0</v>
      </c>
      <c r="S189" s="152">
        <v>0</v>
      </c>
      <c r="T189" s="153">
        <f t="shared" si="2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54" t="s">
        <v>177</v>
      </c>
      <c r="AT189" s="154" t="s">
        <v>174</v>
      </c>
      <c r="AU189" s="154" t="s">
        <v>154</v>
      </c>
      <c r="AY189" s="14" t="s">
        <v>147</v>
      </c>
      <c r="BE189" s="155">
        <f t="shared" si="24"/>
        <v>0</v>
      </c>
      <c r="BF189" s="155">
        <f t="shared" si="25"/>
        <v>0</v>
      </c>
      <c r="BG189" s="155">
        <f t="shared" si="26"/>
        <v>0</v>
      </c>
      <c r="BH189" s="155">
        <f t="shared" si="27"/>
        <v>0</v>
      </c>
      <c r="BI189" s="155">
        <f t="shared" si="28"/>
        <v>0</v>
      </c>
      <c r="BJ189" s="14" t="s">
        <v>154</v>
      </c>
      <c r="BK189" s="155">
        <f t="shared" si="29"/>
        <v>0</v>
      </c>
      <c r="BL189" s="14" t="s">
        <v>153</v>
      </c>
      <c r="BM189" s="154" t="s">
        <v>958</v>
      </c>
    </row>
    <row r="190" spans="1:65" s="2" customFormat="1" ht="14.5" customHeight="1">
      <c r="A190" s="29"/>
      <c r="B190" s="141"/>
      <c r="C190" s="156" t="s">
        <v>610</v>
      </c>
      <c r="D190" s="156" t="s">
        <v>174</v>
      </c>
      <c r="E190" s="157" t="s">
        <v>959</v>
      </c>
      <c r="F190" s="158" t="s">
        <v>960</v>
      </c>
      <c r="G190" s="159" t="s">
        <v>171</v>
      </c>
      <c r="H190" s="160">
        <v>23</v>
      </c>
      <c r="I190" s="161"/>
      <c r="J190" s="162">
        <f t="shared" si="20"/>
        <v>0</v>
      </c>
      <c r="K190" s="163"/>
      <c r="L190" s="164"/>
      <c r="M190" s="165" t="s">
        <v>1</v>
      </c>
      <c r="N190" s="166" t="s">
        <v>44</v>
      </c>
      <c r="O190" s="55"/>
      <c r="P190" s="152">
        <f t="shared" si="21"/>
        <v>0</v>
      </c>
      <c r="Q190" s="152">
        <v>0</v>
      </c>
      <c r="R190" s="152">
        <f t="shared" si="22"/>
        <v>0</v>
      </c>
      <c r="S190" s="152">
        <v>0</v>
      </c>
      <c r="T190" s="153">
        <f t="shared" si="2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54" t="s">
        <v>177</v>
      </c>
      <c r="AT190" s="154" t="s">
        <v>174</v>
      </c>
      <c r="AU190" s="154" t="s">
        <v>154</v>
      </c>
      <c r="AY190" s="14" t="s">
        <v>147</v>
      </c>
      <c r="BE190" s="155">
        <f t="shared" si="24"/>
        <v>0</v>
      </c>
      <c r="BF190" s="155">
        <f t="shared" si="25"/>
        <v>0</v>
      </c>
      <c r="BG190" s="155">
        <f t="shared" si="26"/>
        <v>0</v>
      </c>
      <c r="BH190" s="155">
        <f t="shared" si="27"/>
        <v>0</v>
      </c>
      <c r="BI190" s="155">
        <f t="shared" si="28"/>
        <v>0</v>
      </c>
      <c r="BJ190" s="14" t="s">
        <v>154</v>
      </c>
      <c r="BK190" s="155">
        <f t="shared" si="29"/>
        <v>0</v>
      </c>
      <c r="BL190" s="14" t="s">
        <v>153</v>
      </c>
      <c r="BM190" s="154" t="s">
        <v>961</v>
      </c>
    </row>
    <row r="191" spans="1:65" s="2" customFormat="1" ht="14.5" customHeight="1">
      <c r="A191" s="29"/>
      <c r="B191" s="141"/>
      <c r="C191" s="156" t="s">
        <v>614</v>
      </c>
      <c r="D191" s="156" t="s">
        <v>174</v>
      </c>
      <c r="E191" s="157" t="s">
        <v>962</v>
      </c>
      <c r="F191" s="158" t="s">
        <v>963</v>
      </c>
      <c r="G191" s="159" t="s">
        <v>171</v>
      </c>
      <c r="H191" s="160">
        <v>39</v>
      </c>
      <c r="I191" s="161"/>
      <c r="J191" s="162">
        <f t="shared" si="20"/>
        <v>0</v>
      </c>
      <c r="K191" s="163"/>
      <c r="L191" s="164"/>
      <c r="M191" s="165" t="s">
        <v>1</v>
      </c>
      <c r="N191" s="166" t="s">
        <v>44</v>
      </c>
      <c r="O191" s="55"/>
      <c r="P191" s="152">
        <f t="shared" si="21"/>
        <v>0</v>
      </c>
      <c r="Q191" s="152">
        <v>0</v>
      </c>
      <c r="R191" s="152">
        <f t="shared" si="22"/>
        <v>0</v>
      </c>
      <c r="S191" s="152">
        <v>0</v>
      </c>
      <c r="T191" s="153">
        <f t="shared" si="2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54" t="s">
        <v>177</v>
      </c>
      <c r="AT191" s="154" t="s">
        <v>174</v>
      </c>
      <c r="AU191" s="154" t="s">
        <v>154</v>
      </c>
      <c r="AY191" s="14" t="s">
        <v>147</v>
      </c>
      <c r="BE191" s="155">
        <f t="shared" si="24"/>
        <v>0</v>
      </c>
      <c r="BF191" s="155">
        <f t="shared" si="25"/>
        <v>0</v>
      </c>
      <c r="BG191" s="155">
        <f t="shared" si="26"/>
        <v>0</v>
      </c>
      <c r="BH191" s="155">
        <f t="shared" si="27"/>
        <v>0</v>
      </c>
      <c r="BI191" s="155">
        <f t="shared" si="28"/>
        <v>0</v>
      </c>
      <c r="BJ191" s="14" t="s">
        <v>154</v>
      </c>
      <c r="BK191" s="155">
        <f t="shared" si="29"/>
        <v>0</v>
      </c>
      <c r="BL191" s="14" t="s">
        <v>153</v>
      </c>
      <c r="BM191" s="154" t="s">
        <v>964</v>
      </c>
    </row>
    <row r="192" spans="1:65" s="2" customFormat="1" ht="14.5" customHeight="1">
      <c r="A192" s="29"/>
      <c r="B192" s="141"/>
      <c r="C192" s="156" t="s">
        <v>618</v>
      </c>
      <c r="D192" s="156" t="s">
        <v>174</v>
      </c>
      <c r="E192" s="157" t="s">
        <v>965</v>
      </c>
      <c r="F192" s="158" t="s">
        <v>966</v>
      </c>
      <c r="G192" s="159" t="s">
        <v>171</v>
      </c>
      <c r="H192" s="160">
        <v>33</v>
      </c>
      <c r="I192" s="161"/>
      <c r="J192" s="162">
        <f t="shared" si="20"/>
        <v>0</v>
      </c>
      <c r="K192" s="163"/>
      <c r="L192" s="164"/>
      <c r="M192" s="165" t="s">
        <v>1</v>
      </c>
      <c r="N192" s="166" t="s">
        <v>44</v>
      </c>
      <c r="O192" s="55"/>
      <c r="P192" s="152">
        <f t="shared" si="21"/>
        <v>0</v>
      </c>
      <c r="Q192" s="152">
        <v>0</v>
      </c>
      <c r="R192" s="152">
        <f t="shared" si="22"/>
        <v>0</v>
      </c>
      <c r="S192" s="152">
        <v>0</v>
      </c>
      <c r="T192" s="153">
        <f t="shared" si="2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54" t="s">
        <v>177</v>
      </c>
      <c r="AT192" s="154" t="s">
        <v>174</v>
      </c>
      <c r="AU192" s="154" t="s">
        <v>154</v>
      </c>
      <c r="AY192" s="14" t="s">
        <v>147</v>
      </c>
      <c r="BE192" s="155">
        <f t="shared" si="24"/>
        <v>0</v>
      </c>
      <c r="BF192" s="155">
        <f t="shared" si="25"/>
        <v>0</v>
      </c>
      <c r="BG192" s="155">
        <f t="shared" si="26"/>
        <v>0</v>
      </c>
      <c r="BH192" s="155">
        <f t="shared" si="27"/>
        <v>0</v>
      </c>
      <c r="BI192" s="155">
        <f t="shared" si="28"/>
        <v>0</v>
      </c>
      <c r="BJ192" s="14" t="s">
        <v>154</v>
      </c>
      <c r="BK192" s="155">
        <f t="shared" si="29"/>
        <v>0</v>
      </c>
      <c r="BL192" s="14" t="s">
        <v>153</v>
      </c>
      <c r="BM192" s="154" t="s">
        <v>967</v>
      </c>
    </row>
    <row r="193" spans="1:65" s="2" customFormat="1" ht="14.5" customHeight="1">
      <c r="A193" s="29"/>
      <c r="B193" s="141"/>
      <c r="C193" s="156" t="s">
        <v>622</v>
      </c>
      <c r="D193" s="156" t="s">
        <v>174</v>
      </c>
      <c r="E193" s="157" t="s">
        <v>968</v>
      </c>
      <c r="F193" s="158" t="s">
        <v>969</v>
      </c>
      <c r="G193" s="159" t="s">
        <v>171</v>
      </c>
      <c r="H193" s="160">
        <v>33</v>
      </c>
      <c r="I193" s="161"/>
      <c r="J193" s="162">
        <f t="shared" si="20"/>
        <v>0</v>
      </c>
      <c r="K193" s="163"/>
      <c r="L193" s="164"/>
      <c r="M193" s="165" t="s">
        <v>1</v>
      </c>
      <c r="N193" s="166" t="s">
        <v>44</v>
      </c>
      <c r="O193" s="55"/>
      <c r="P193" s="152">
        <f t="shared" si="21"/>
        <v>0</v>
      </c>
      <c r="Q193" s="152">
        <v>0</v>
      </c>
      <c r="R193" s="152">
        <f t="shared" si="22"/>
        <v>0</v>
      </c>
      <c r="S193" s="152">
        <v>0</v>
      </c>
      <c r="T193" s="153">
        <f t="shared" si="2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54" t="s">
        <v>177</v>
      </c>
      <c r="AT193" s="154" t="s">
        <v>174</v>
      </c>
      <c r="AU193" s="154" t="s">
        <v>154</v>
      </c>
      <c r="AY193" s="14" t="s">
        <v>147</v>
      </c>
      <c r="BE193" s="155">
        <f t="shared" si="24"/>
        <v>0</v>
      </c>
      <c r="BF193" s="155">
        <f t="shared" si="25"/>
        <v>0</v>
      </c>
      <c r="BG193" s="155">
        <f t="shared" si="26"/>
        <v>0</v>
      </c>
      <c r="BH193" s="155">
        <f t="shared" si="27"/>
        <v>0</v>
      </c>
      <c r="BI193" s="155">
        <f t="shared" si="28"/>
        <v>0</v>
      </c>
      <c r="BJ193" s="14" t="s">
        <v>154</v>
      </c>
      <c r="BK193" s="155">
        <f t="shared" si="29"/>
        <v>0</v>
      </c>
      <c r="BL193" s="14" t="s">
        <v>153</v>
      </c>
      <c r="BM193" s="154" t="s">
        <v>970</v>
      </c>
    </row>
    <row r="194" spans="1:65" s="2" customFormat="1" ht="14.5" customHeight="1">
      <c r="A194" s="29"/>
      <c r="B194" s="141"/>
      <c r="C194" s="156" t="s">
        <v>626</v>
      </c>
      <c r="D194" s="156" t="s">
        <v>174</v>
      </c>
      <c r="E194" s="157" t="s">
        <v>971</v>
      </c>
      <c r="F194" s="158" t="s">
        <v>972</v>
      </c>
      <c r="G194" s="159" t="s">
        <v>171</v>
      </c>
      <c r="H194" s="160">
        <v>272</v>
      </c>
      <c r="I194" s="161"/>
      <c r="J194" s="162">
        <f t="shared" si="20"/>
        <v>0</v>
      </c>
      <c r="K194" s="163"/>
      <c r="L194" s="164"/>
      <c r="M194" s="165" t="s">
        <v>1</v>
      </c>
      <c r="N194" s="166" t="s">
        <v>44</v>
      </c>
      <c r="O194" s="55"/>
      <c r="P194" s="152">
        <f t="shared" si="21"/>
        <v>0</v>
      </c>
      <c r="Q194" s="152">
        <v>0</v>
      </c>
      <c r="R194" s="152">
        <f t="shared" si="22"/>
        <v>0</v>
      </c>
      <c r="S194" s="152">
        <v>0</v>
      </c>
      <c r="T194" s="153">
        <f t="shared" si="2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54" t="s">
        <v>177</v>
      </c>
      <c r="AT194" s="154" t="s">
        <v>174</v>
      </c>
      <c r="AU194" s="154" t="s">
        <v>154</v>
      </c>
      <c r="AY194" s="14" t="s">
        <v>147</v>
      </c>
      <c r="BE194" s="155">
        <f t="shared" si="24"/>
        <v>0</v>
      </c>
      <c r="BF194" s="155">
        <f t="shared" si="25"/>
        <v>0</v>
      </c>
      <c r="BG194" s="155">
        <f t="shared" si="26"/>
        <v>0</v>
      </c>
      <c r="BH194" s="155">
        <f t="shared" si="27"/>
        <v>0</v>
      </c>
      <c r="BI194" s="155">
        <f t="shared" si="28"/>
        <v>0</v>
      </c>
      <c r="BJ194" s="14" t="s">
        <v>154</v>
      </c>
      <c r="BK194" s="155">
        <f t="shared" si="29"/>
        <v>0</v>
      </c>
      <c r="BL194" s="14" t="s">
        <v>153</v>
      </c>
      <c r="BM194" s="154" t="s">
        <v>973</v>
      </c>
    </row>
    <row r="195" spans="1:65" s="2" customFormat="1" ht="14.5" customHeight="1">
      <c r="A195" s="29"/>
      <c r="B195" s="141"/>
      <c r="C195" s="156" t="s">
        <v>630</v>
      </c>
      <c r="D195" s="156" t="s">
        <v>174</v>
      </c>
      <c r="E195" s="157" t="s">
        <v>974</v>
      </c>
      <c r="F195" s="158" t="s">
        <v>975</v>
      </c>
      <c r="G195" s="159" t="s">
        <v>171</v>
      </c>
      <c r="H195" s="160">
        <v>14</v>
      </c>
      <c r="I195" s="161"/>
      <c r="J195" s="162">
        <f t="shared" si="20"/>
        <v>0</v>
      </c>
      <c r="K195" s="163"/>
      <c r="L195" s="164"/>
      <c r="M195" s="165" t="s">
        <v>1</v>
      </c>
      <c r="N195" s="166" t="s">
        <v>44</v>
      </c>
      <c r="O195" s="55"/>
      <c r="P195" s="152">
        <f t="shared" si="21"/>
        <v>0</v>
      </c>
      <c r="Q195" s="152">
        <v>0</v>
      </c>
      <c r="R195" s="152">
        <f t="shared" si="22"/>
        <v>0</v>
      </c>
      <c r="S195" s="152">
        <v>0</v>
      </c>
      <c r="T195" s="153">
        <f t="shared" si="2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54" t="s">
        <v>177</v>
      </c>
      <c r="AT195" s="154" t="s">
        <v>174</v>
      </c>
      <c r="AU195" s="154" t="s">
        <v>154</v>
      </c>
      <c r="AY195" s="14" t="s">
        <v>147</v>
      </c>
      <c r="BE195" s="155">
        <f t="shared" si="24"/>
        <v>0</v>
      </c>
      <c r="BF195" s="155">
        <f t="shared" si="25"/>
        <v>0</v>
      </c>
      <c r="BG195" s="155">
        <f t="shared" si="26"/>
        <v>0</v>
      </c>
      <c r="BH195" s="155">
        <f t="shared" si="27"/>
        <v>0</v>
      </c>
      <c r="BI195" s="155">
        <f t="shared" si="28"/>
        <v>0</v>
      </c>
      <c r="BJ195" s="14" t="s">
        <v>154</v>
      </c>
      <c r="BK195" s="155">
        <f t="shared" si="29"/>
        <v>0</v>
      </c>
      <c r="BL195" s="14" t="s">
        <v>153</v>
      </c>
      <c r="BM195" s="154" t="s">
        <v>976</v>
      </c>
    </row>
    <row r="196" spans="1:65" s="2" customFormat="1" ht="14.5" customHeight="1">
      <c r="A196" s="29"/>
      <c r="B196" s="141"/>
      <c r="C196" s="156" t="s">
        <v>634</v>
      </c>
      <c r="D196" s="156" t="s">
        <v>174</v>
      </c>
      <c r="E196" s="157" t="s">
        <v>977</v>
      </c>
      <c r="F196" s="158" t="s">
        <v>978</v>
      </c>
      <c r="G196" s="159" t="s">
        <v>171</v>
      </c>
      <c r="H196" s="160">
        <v>92</v>
      </c>
      <c r="I196" s="161"/>
      <c r="J196" s="162">
        <f t="shared" si="20"/>
        <v>0</v>
      </c>
      <c r="K196" s="163"/>
      <c r="L196" s="164"/>
      <c r="M196" s="165" t="s">
        <v>1</v>
      </c>
      <c r="N196" s="166" t="s">
        <v>44</v>
      </c>
      <c r="O196" s="55"/>
      <c r="P196" s="152">
        <f t="shared" si="21"/>
        <v>0</v>
      </c>
      <c r="Q196" s="152">
        <v>0</v>
      </c>
      <c r="R196" s="152">
        <f t="shared" si="22"/>
        <v>0</v>
      </c>
      <c r="S196" s="152">
        <v>0</v>
      </c>
      <c r="T196" s="153">
        <f t="shared" si="2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54" t="s">
        <v>177</v>
      </c>
      <c r="AT196" s="154" t="s">
        <v>174</v>
      </c>
      <c r="AU196" s="154" t="s">
        <v>154</v>
      </c>
      <c r="AY196" s="14" t="s">
        <v>147</v>
      </c>
      <c r="BE196" s="155">
        <f t="shared" si="24"/>
        <v>0</v>
      </c>
      <c r="BF196" s="155">
        <f t="shared" si="25"/>
        <v>0</v>
      </c>
      <c r="BG196" s="155">
        <f t="shared" si="26"/>
        <v>0</v>
      </c>
      <c r="BH196" s="155">
        <f t="shared" si="27"/>
        <v>0</v>
      </c>
      <c r="BI196" s="155">
        <f t="shared" si="28"/>
        <v>0</v>
      </c>
      <c r="BJ196" s="14" t="s">
        <v>154</v>
      </c>
      <c r="BK196" s="155">
        <f t="shared" si="29"/>
        <v>0</v>
      </c>
      <c r="BL196" s="14" t="s">
        <v>153</v>
      </c>
      <c r="BM196" s="154" t="s">
        <v>979</v>
      </c>
    </row>
    <row r="197" spans="1:65" s="2" customFormat="1" ht="14.5" customHeight="1">
      <c r="A197" s="29"/>
      <c r="B197" s="141"/>
      <c r="C197" s="156" t="s">
        <v>638</v>
      </c>
      <c r="D197" s="156" t="s">
        <v>174</v>
      </c>
      <c r="E197" s="157" t="s">
        <v>980</v>
      </c>
      <c r="F197" s="158" t="s">
        <v>981</v>
      </c>
      <c r="G197" s="159" t="s">
        <v>171</v>
      </c>
      <c r="H197" s="160">
        <v>73</v>
      </c>
      <c r="I197" s="161"/>
      <c r="J197" s="162">
        <f t="shared" si="20"/>
        <v>0</v>
      </c>
      <c r="K197" s="163"/>
      <c r="L197" s="164"/>
      <c r="M197" s="165" t="s">
        <v>1</v>
      </c>
      <c r="N197" s="166" t="s">
        <v>44</v>
      </c>
      <c r="O197" s="55"/>
      <c r="P197" s="152">
        <f t="shared" si="21"/>
        <v>0</v>
      </c>
      <c r="Q197" s="152">
        <v>0</v>
      </c>
      <c r="R197" s="152">
        <f t="shared" si="22"/>
        <v>0</v>
      </c>
      <c r="S197" s="152">
        <v>0</v>
      </c>
      <c r="T197" s="153">
        <f t="shared" si="2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4" t="s">
        <v>177</v>
      </c>
      <c r="AT197" s="154" t="s">
        <v>174</v>
      </c>
      <c r="AU197" s="154" t="s">
        <v>154</v>
      </c>
      <c r="AY197" s="14" t="s">
        <v>147</v>
      </c>
      <c r="BE197" s="155">
        <f t="shared" si="24"/>
        <v>0</v>
      </c>
      <c r="BF197" s="155">
        <f t="shared" si="25"/>
        <v>0</v>
      </c>
      <c r="BG197" s="155">
        <f t="shared" si="26"/>
        <v>0</v>
      </c>
      <c r="BH197" s="155">
        <f t="shared" si="27"/>
        <v>0</v>
      </c>
      <c r="BI197" s="155">
        <f t="shared" si="28"/>
        <v>0</v>
      </c>
      <c r="BJ197" s="14" t="s">
        <v>154</v>
      </c>
      <c r="BK197" s="155">
        <f t="shared" si="29"/>
        <v>0</v>
      </c>
      <c r="BL197" s="14" t="s">
        <v>153</v>
      </c>
      <c r="BM197" s="154" t="s">
        <v>982</v>
      </c>
    </row>
    <row r="198" spans="1:65" s="2" customFormat="1" ht="14.5" customHeight="1">
      <c r="A198" s="29"/>
      <c r="B198" s="141"/>
      <c r="C198" s="156" t="s">
        <v>642</v>
      </c>
      <c r="D198" s="156" t="s">
        <v>174</v>
      </c>
      <c r="E198" s="157" t="s">
        <v>983</v>
      </c>
      <c r="F198" s="158" t="s">
        <v>984</v>
      </c>
      <c r="G198" s="159" t="s">
        <v>171</v>
      </c>
      <c r="H198" s="160">
        <v>368</v>
      </c>
      <c r="I198" s="161"/>
      <c r="J198" s="162">
        <f t="shared" si="20"/>
        <v>0</v>
      </c>
      <c r="K198" s="163"/>
      <c r="L198" s="164"/>
      <c r="M198" s="165" t="s">
        <v>1</v>
      </c>
      <c r="N198" s="166" t="s">
        <v>44</v>
      </c>
      <c r="O198" s="55"/>
      <c r="P198" s="152">
        <f t="shared" si="21"/>
        <v>0</v>
      </c>
      <c r="Q198" s="152">
        <v>0</v>
      </c>
      <c r="R198" s="152">
        <f t="shared" si="22"/>
        <v>0</v>
      </c>
      <c r="S198" s="152">
        <v>0</v>
      </c>
      <c r="T198" s="153">
        <f t="shared" si="2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54" t="s">
        <v>177</v>
      </c>
      <c r="AT198" s="154" t="s">
        <v>174</v>
      </c>
      <c r="AU198" s="154" t="s">
        <v>154</v>
      </c>
      <c r="AY198" s="14" t="s">
        <v>147</v>
      </c>
      <c r="BE198" s="155">
        <f t="shared" si="24"/>
        <v>0</v>
      </c>
      <c r="BF198" s="155">
        <f t="shared" si="25"/>
        <v>0</v>
      </c>
      <c r="BG198" s="155">
        <f t="shared" si="26"/>
        <v>0</v>
      </c>
      <c r="BH198" s="155">
        <f t="shared" si="27"/>
        <v>0</v>
      </c>
      <c r="BI198" s="155">
        <f t="shared" si="28"/>
        <v>0</v>
      </c>
      <c r="BJ198" s="14" t="s">
        <v>154</v>
      </c>
      <c r="BK198" s="155">
        <f t="shared" si="29"/>
        <v>0</v>
      </c>
      <c r="BL198" s="14" t="s">
        <v>153</v>
      </c>
      <c r="BM198" s="154" t="s">
        <v>985</v>
      </c>
    </row>
    <row r="199" spans="1:65" s="2" customFormat="1" ht="14.5" customHeight="1">
      <c r="A199" s="29"/>
      <c r="B199" s="141"/>
      <c r="C199" s="156" t="s">
        <v>646</v>
      </c>
      <c r="D199" s="156" t="s">
        <v>174</v>
      </c>
      <c r="E199" s="157" t="s">
        <v>986</v>
      </c>
      <c r="F199" s="158" t="s">
        <v>987</v>
      </c>
      <c r="G199" s="159" t="s">
        <v>171</v>
      </c>
      <c r="H199" s="160">
        <v>52</v>
      </c>
      <c r="I199" s="161"/>
      <c r="J199" s="162">
        <f t="shared" si="20"/>
        <v>0</v>
      </c>
      <c r="K199" s="163"/>
      <c r="L199" s="164"/>
      <c r="M199" s="165" t="s">
        <v>1</v>
      </c>
      <c r="N199" s="166" t="s">
        <v>44</v>
      </c>
      <c r="O199" s="55"/>
      <c r="P199" s="152">
        <f t="shared" si="21"/>
        <v>0</v>
      </c>
      <c r="Q199" s="152">
        <v>0</v>
      </c>
      <c r="R199" s="152">
        <f t="shared" si="22"/>
        <v>0</v>
      </c>
      <c r="S199" s="152">
        <v>0</v>
      </c>
      <c r="T199" s="153">
        <f t="shared" si="2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54" t="s">
        <v>177</v>
      </c>
      <c r="AT199" s="154" t="s">
        <v>174</v>
      </c>
      <c r="AU199" s="154" t="s">
        <v>154</v>
      </c>
      <c r="AY199" s="14" t="s">
        <v>147</v>
      </c>
      <c r="BE199" s="155">
        <f t="shared" si="24"/>
        <v>0</v>
      </c>
      <c r="BF199" s="155">
        <f t="shared" si="25"/>
        <v>0</v>
      </c>
      <c r="BG199" s="155">
        <f t="shared" si="26"/>
        <v>0</v>
      </c>
      <c r="BH199" s="155">
        <f t="shared" si="27"/>
        <v>0</v>
      </c>
      <c r="BI199" s="155">
        <f t="shared" si="28"/>
        <v>0</v>
      </c>
      <c r="BJ199" s="14" t="s">
        <v>154</v>
      </c>
      <c r="BK199" s="155">
        <f t="shared" si="29"/>
        <v>0</v>
      </c>
      <c r="BL199" s="14" t="s">
        <v>153</v>
      </c>
      <c r="BM199" s="154" t="s">
        <v>988</v>
      </c>
    </row>
    <row r="200" spans="1:65" s="2" customFormat="1" ht="14.5" customHeight="1">
      <c r="A200" s="29"/>
      <c r="B200" s="141"/>
      <c r="C200" s="156" t="s">
        <v>989</v>
      </c>
      <c r="D200" s="156" t="s">
        <v>174</v>
      </c>
      <c r="E200" s="157" t="s">
        <v>990</v>
      </c>
      <c r="F200" s="158" t="s">
        <v>991</v>
      </c>
      <c r="G200" s="159" t="s">
        <v>171</v>
      </c>
      <c r="H200" s="160">
        <v>31</v>
      </c>
      <c r="I200" s="161"/>
      <c r="J200" s="162">
        <f t="shared" si="20"/>
        <v>0</v>
      </c>
      <c r="K200" s="163"/>
      <c r="L200" s="164"/>
      <c r="M200" s="165" t="s">
        <v>1</v>
      </c>
      <c r="N200" s="166" t="s">
        <v>44</v>
      </c>
      <c r="O200" s="55"/>
      <c r="P200" s="152">
        <f t="shared" si="21"/>
        <v>0</v>
      </c>
      <c r="Q200" s="152">
        <v>0</v>
      </c>
      <c r="R200" s="152">
        <f t="shared" si="22"/>
        <v>0</v>
      </c>
      <c r="S200" s="152">
        <v>0</v>
      </c>
      <c r="T200" s="153">
        <f t="shared" si="2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54" t="s">
        <v>177</v>
      </c>
      <c r="AT200" s="154" t="s">
        <v>174</v>
      </c>
      <c r="AU200" s="154" t="s">
        <v>154</v>
      </c>
      <c r="AY200" s="14" t="s">
        <v>147</v>
      </c>
      <c r="BE200" s="155">
        <f t="shared" si="24"/>
        <v>0</v>
      </c>
      <c r="BF200" s="155">
        <f t="shared" si="25"/>
        <v>0</v>
      </c>
      <c r="BG200" s="155">
        <f t="shared" si="26"/>
        <v>0</v>
      </c>
      <c r="BH200" s="155">
        <f t="shared" si="27"/>
        <v>0</v>
      </c>
      <c r="BI200" s="155">
        <f t="shared" si="28"/>
        <v>0</v>
      </c>
      <c r="BJ200" s="14" t="s">
        <v>154</v>
      </c>
      <c r="BK200" s="155">
        <f t="shared" si="29"/>
        <v>0</v>
      </c>
      <c r="BL200" s="14" t="s">
        <v>153</v>
      </c>
      <c r="BM200" s="154" t="s">
        <v>992</v>
      </c>
    </row>
    <row r="201" spans="1:65" s="2" customFormat="1" ht="14.5" customHeight="1">
      <c r="A201" s="29"/>
      <c r="B201" s="141"/>
      <c r="C201" s="156" t="s">
        <v>993</v>
      </c>
      <c r="D201" s="156" t="s">
        <v>174</v>
      </c>
      <c r="E201" s="157" t="s">
        <v>994</v>
      </c>
      <c r="F201" s="158" t="s">
        <v>995</v>
      </c>
      <c r="G201" s="159" t="s">
        <v>171</v>
      </c>
      <c r="H201" s="160">
        <v>16</v>
      </c>
      <c r="I201" s="161"/>
      <c r="J201" s="162">
        <f t="shared" si="20"/>
        <v>0</v>
      </c>
      <c r="K201" s="163"/>
      <c r="L201" s="164"/>
      <c r="M201" s="165" t="s">
        <v>1</v>
      </c>
      <c r="N201" s="166" t="s">
        <v>44</v>
      </c>
      <c r="O201" s="55"/>
      <c r="P201" s="152">
        <f t="shared" si="21"/>
        <v>0</v>
      </c>
      <c r="Q201" s="152">
        <v>0</v>
      </c>
      <c r="R201" s="152">
        <f t="shared" si="22"/>
        <v>0</v>
      </c>
      <c r="S201" s="152">
        <v>0</v>
      </c>
      <c r="T201" s="153">
        <f t="shared" si="2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54" t="s">
        <v>177</v>
      </c>
      <c r="AT201" s="154" t="s">
        <v>174</v>
      </c>
      <c r="AU201" s="154" t="s">
        <v>154</v>
      </c>
      <c r="AY201" s="14" t="s">
        <v>147</v>
      </c>
      <c r="BE201" s="155">
        <f t="shared" si="24"/>
        <v>0</v>
      </c>
      <c r="BF201" s="155">
        <f t="shared" si="25"/>
        <v>0</v>
      </c>
      <c r="BG201" s="155">
        <f t="shared" si="26"/>
        <v>0</v>
      </c>
      <c r="BH201" s="155">
        <f t="shared" si="27"/>
        <v>0</v>
      </c>
      <c r="BI201" s="155">
        <f t="shared" si="28"/>
        <v>0</v>
      </c>
      <c r="BJ201" s="14" t="s">
        <v>154</v>
      </c>
      <c r="BK201" s="155">
        <f t="shared" si="29"/>
        <v>0</v>
      </c>
      <c r="BL201" s="14" t="s">
        <v>153</v>
      </c>
      <c r="BM201" s="154" t="s">
        <v>996</v>
      </c>
    </row>
    <row r="202" spans="1:65" s="2" customFormat="1" ht="24.25" customHeight="1">
      <c r="A202" s="29"/>
      <c r="B202" s="141"/>
      <c r="C202" s="142" t="s">
        <v>997</v>
      </c>
      <c r="D202" s="142" t="s">
        <v>149</v>
      </c>
      <c r="E202" s="143" t="s">
        <v>998</v>
      </c>
      <c r="F202" s="144" t="s">
        <v>999</v>
      </c>
      <c r="G202" s="145" t="s">
        <v>171</v>
      </c>
      <c r="H202" s="146">
        <v>4716</v>
      </c>
      <c r="I202" s="147"/>
      <c r="J202" s="148">
        <f t="shared" si="20"/>
        <v>0</v>
      </c>
      <c r="K202" s="149"/>
      <c r="L202" s="30"/>
      <c r="M202" s="150" t="s">
        <v>1</v>
      </c>
      <c r="N202" s="151" t="s">
        <v>44</v>
      </c>
      <c r="O202" s="55"/>
      <c r="P202" s="152">
        <f t="shared" si="21"/>
        <v>0</v>
      </c>
      <c r="Q202" s="152">
        <v>0</v>
      </c>
      <c r="R202" s="152">
        <f t="shared" si="22"/>
        <v>0</v>
      </c>
      <c r="S202" s="152">
        <v>0</v>
      </c>
      <c r="T202" s="153">
        <f t="shared" si="23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54" t="s">
        <v>153</v>
      </c>
      <c r="AT202" s="154" t="s">
        <v>149</v>
      </c>
      <c r="AU202" s="154" t="s">
        <v>154</v>
      </c>
      <c r="AY202" s="14" t="s">
        <v>147</v>
      </c>
      <c r="BE202" s="155">
        <f t="shared" si="24"/>
        <v>0</v>
      </c>
      <c r="BF202" s="155">
        <f t="shared" si="25"/>
        <v>0</v>
      </c>
      <c r="BG202" s="155">
        <f t="shared" si="26"/>
        <v>0</v>
      </c>
      <c r="BH202" s="155">
        <f t="shared" si="27"/>
        <v>0</v>
      </c>
      <c r="BI202" s="155">
        <f t="shared" si="28"/>
        <v>0</v>
      </c>
      <c r="BJ202" s="14" t="s">
        <v>154</v>
      </c>
      <c r="BK202" s="155">
        <f t="shared" si="29"/>
        <v>0</v>
      </c>
      <c r="BL202" s="14" t="s">
        <v>153</v>
      </c>
      <c r="BM202" s="154" t="s">
        <v>1000</v>
      </c>
    </row>
    <row r="203" spans="1:65" s="2" customFormat="1" ht="14.5" customHeight="1">
      <c r="A203" s="29"/>
      <c r="B203" s="141"/>
      <c r="C203" s="156" t="s">
        <v>1001</v>
      </c>
      <c r="D203" s="156" t="s">
        <v>174</v>
      </c>
      <c r="E203" s="157" t="s">
        <v>1002</v>
      </c>
      <c r="F203" s="158" t="s">
        <v>1003</v>
      </c>
      <c r="G203" s="159" t="s">
        <v>171</v>
      </c>
      <c r="H203" s="160">
        <v>180</v>
      </c>
      <c r="I203" s="161"/>
      <c r="J203" s="162">
        <f t="shared" si="20"/>
        <v>0</v>
      </c>
      <c r="K203" s="163"/>
      <c r="L203" s="164"/>
      <c r="M203" s="165" t="s">
        <v>1</v>
      </c>
      <c r="N203" s="166" t="s">
        <v>44</v>
      </c>
      <c r="O203" s="55"/>
      <c r="P203" s="152">
        <f t="shared" si="21"/>
        <v>0</v>
      </c>
      <c r="Q203" s="152">
        <v>0</v>
      </c>
      <c r="R203" s="152">
        <f t="shared" si="22"/>
        <v>0</v>
      </c>
      <c r="S203" s="152">
        <v>0</v>
      </c>
      <c r="T203" s="153">
        <f t="shared" si="23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54" t="s">
        <v>177</v>
      </c>
      <c r="AT203" s="154" t="s">
        <v>174</v>
      </c>
      <c r="AU203" s="154" t="s">
        <v>154</v>
      </c>
      <c r="AY203" s="14" t="s">
        <v>147</v>
      </c>
      <c r="BE203" s="155">
        <f t="shared" si="24"/>
        <v>0</v>
      </c>
      <c r="BF203" s="155">
        <f t="shared" si="25"/>
        <v>0</v>
      </c>
      <c r="BG203" s="155">
        <f t="shared" si="26"/>
        <v>0</v>
      </c>
      <c r="BH203" s="155">
        <f t="shared" si="27"/>
        <v>0</v>
      </c>
      <c r="BI203" s="155">
        <f t="shared" si="28"/>
        <v>0</v>
      </c>
      <c r="BJ203" s="14" t="s">
        <v>154</v>
      </c>
      <c r="BK203" s="155">
        <f t="shared" si="29"/>
        <v>0</v>
      </c>
      <c r="BL203" s="14" t="s">
        <v>153</v>
      </c>
      <c r="BM203" s="154" t="s">
        <v>1004</v>
      </c>
    </row>
    <row r="204" spans="1:65" s="2" customFormat="1" ht="14.5" customHeight="1">
      <c r="A204" s="29"/>
      <c r="B204" s="141"/>
      <c r="C204" s="156" t="s">
        <v>1005</v>
      </c>
      <c r="D204" s="156" t="s">
        <v>174</v>
      </c>
      <c r="E204" s="157" t="s">
        <v>1006</v>
      </c>
      <c r="F204" s="158" t="s">
        <v>1007</v>
      </c>
      <c r="G204" s="159" t="s">
        <v>171</v>
      </c>
      <c r="H204" s="160">
        <v>1100</v>
      </c>
      <c r="I204" s="161"/>
      <c r="J204" s="162">
        <f t="shared" si="20"/>
        <v>0</v>
      </c>
      <c r="K204" s="163"/>
      <c r="L204" s="164"/>
      <c r="M204" s="165" t="s">
        <v>1</v>
      </c>
      <c r="N204" s="166" t="s">
        <v>44</v>
      </c>
      <c r="O204" s="55"/>
      <c r="P204" s="152">
        <f t="shared" si="21"/>
        <v>0</v>
      </c>
      <c r="Q204" s="152">
        <v>0</v>
      </c>
      <c r="R204" s="152">
        <f t="shared" si="22"/>
        <v>0</v>
      </c>
      <c r="S204" s="152">
        <v>0</v>
      </c>
      <c r="T204" s="153">
        <f t="shared" si="23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54" t="s">
        <v>177</v>
      </c>
      <c r="AT204" s="154" t="s">
        <v>174</v>
      </c>
      <c r="AU204" s="154" t="s">
        <v>154</v>
      </c>
      <c r="AY204" s="14" t="s">
        <v>147</v>
      </c>
      <c r="BE204" s="155">
        <f t="shared" si="24"/>
        <v>0</v>
      </c>
      <c r="BF204" s="155">
        <f t="shared" si="25"/>
        <v>0</v>
      </c>
      <c r="BG204" s="155">
        <f t="shared" si="26"/>
        <v>0</v>
      </c>
      <c r="BH204" s="155">
        <f t="shared" si="27"/>
        <v>0</v>
      </c>
      <c r="BI204" s="155">
        <f t="shared" si="28"/>
        <v>0</v>
      </c>
      <c r="BJ204" s="14" t="s">
        <v>154</v>
      </c>
      <c r="BK204" s="155">
        <f t="shared" si="29"/>
        <v>0</v>
      </c>
      <c r="BL204" s="14" t="s">
        <v>153</v>
      </c>
      <c r="BM204" s="154" t="s">
        <v>1008</v>
      </c>
    </row>
    <row r="205" spans="1:65" s="2" customFormat="1" ht="14.5" customHeight="1">
      <c r="A205" s="29"/>
      <c r="B205" s="141"/>
      <c r="C205" s="156" t="s">
        <v>1009</v>
      </c>
      <c r="D205" s="156" t="s">
        <v>174</v>
      </c>
      <c r="E205" s="157" t="s">
        <v>1010</v>
      </c>
      <c r="F205" s="158" t="s">
        <v>1011</v>
      </c>
      <c r="G205" s="159" t="s">
        <v>171</v>
      </c>
      <c r="H205" s="160">
        <v>978</v>
      </c>
      <c r="I205" s="161"/>
      <c r="J205" s="162">
        <f t="shared" si="20"/>
        <v>0</v>
      </c>
      <c r="K205" s="163"/>
      <c r="L205" s="164"/>
      <c r="M205" s="165" t="s">
        <v>1</v>
      </c>
      <c r="N205" s="166" t="s">
        <v>44</v>
      </c>
      <c r="O205" s="55"/>
      <c r="P205" s="152">
        <f t="shared" si="21"/>
        <v>0</v>
      </c>
      <c r="Q205" s="152">
        <v>0</v>
      </c>
      <c r="R205" s="152">
        <f t="shared" si="22"/>
        <v>0</v>
      </c>
      <c r="S205" s="152">
        <v>0</v>
      </c>
      <c r="T205" s="153">
        <f t="shared" si="23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54" t="s">
        <v>177</v>
      </c>
      <c r="AT205" s="154" t="s">
        <v>174</v>
      </c>
      <c r="AU205" s="154" t="s">
        <v>154</v>
      </c>
      <c r="AY205" s="14" t="s">
        <v>147</v>
      </c>
      <c r="BE205" s="155">
        <f t="shared" si="24"/>
        <v>0</v>
      </c>
      <c r="BF205" s="155">
        <f t="shared" si="25"/>
        <v>0</v>
      </c>
      <c r="BG205" s="155">
        <f t="shared" si="26"/>
        <v>0</v>
      </c>
      <c r="BH205" s="155">
        <f t="shared" si="27"/>
        <v>0</v>
      </c>
      <c r="BI205" s="155">
        <f t="shared" si="28"/>
        <v>0</v>
      </c>
      <c r="BJ205" s="14" t="s">
        <v>154</v>
      </c>
      <c r="BK205" s="155">
        <f t="shared" si="29"/>
        <v>0</v>
      </c>
      <c r="BL205" s="14" t="s">
        <v>153</v>
      </c>
      <c r="BM205" s="154" t="s">
        <v>1012</v>
      </c>
    </row>
    <row r="206" spans="1:65" s="2" customFormat="1" ht="14.5" customHeight="1">
      <c r="A206" s="29"/>
      <c r="B206" s="141"/>
      <c r="C206" s="156" t="s">
        <v>1013</v>
      </c>
      <c r="D206" s="156" t="s">
        <v>174</v>
      </c>
      <c r="E206" s="157" t="s">
        <v>1014</v>
      </c>
      <c r="F206" s="158" t="s">
        <v>1015</v>
      </c>
      <c r="G206" s="159" t="s">
        <v>171</v>
      </c>
      <c r="H206" s="160">
        <v>978</v>
      </c>
      <c r="I206" s="161"/>
      <c r="J206" s="162">
        <f t="shared" si="20"/>
        <v>0</v>
      </c>
      <c r="K206" s="163"/>
      <c r="L206" s="164"/>
      <c r="M206" s="165" t="s">
        <v>1</v>
      </c>
      <c r="N206" s="166" t="s">
        <v>44</v>
      </c>
      <c r="O206" s="55"/>
      <c r="P206" s="152">
        <f t="shared" si="21"/>
        <v>0</v>
      </c>
      <c r="Q206" s="152">
        <v>0</v>
      </c>
      <c r="R206" s="152">
        <f t="shared" si="22"/>
        <v>0</v>
      </c>
      <c r="S206" s="152">
        <v>0</v>
      </c>
      <c r="T206" s="153">
        <f t="shared" si="23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54" t="s">
        <v>177</v>
      </c>
      <c r="AT206" s="154" t="s">
        <v>174</v>
      </c>
      <c r="AU206" s="154" t="s">
        <v>154</v>
      </c>
      <c r="AY206" s="14" t="s">
        <v>147</v>
      </c>
      <c r="BE206" s="155">
        <f t="shared" si="24"/>
        <v>0</v>
      </c>
      <c r="BF206" s="155">
        <f t="shared" si="25"/>
        <v>0</v>
      </c>
      <c r="BG206" s="155">
        <f t="shared" si="26"/>
        <v>0</v>
      </c>
      <c r="BH206" s="155">
        <f t="shared" si="27"/>
        <v>0</v>
      </c>
      <c r="BI206" s="155">
        <f t="shared" si="28"/>
        <v>0</v>
      </c>
      <c r="BJ206" s="14" t="s">
        <v>154</v>
      </c>
      <c r="BK206" s="155">
        <f t="shared" si="29"/>
        <v>0</v>
      </c>
      <c r="BL206" s="14" t="s">
        <v>153</v>
      </c>
      <c r="BM206" s="154" t="s">
        <v>1016</v>
      </c>
    </row>
    <row r="207" spans="1:65" s="2" customFormat="1" ht="14.5" customHeight="1">
      <c r="A207" s="29"/>
      <c r="B207" s="141"/>
      <c r="C207" s="156" t="s">
        <v>1017</v>
      </c>
      <c r="D207" s="156" t="s">
        <v>174</v>
      </c>
      <c r="E207" s="157" t="s">
        <v>1018</v>
      </c>
      <c r="F207" s="158" t="s">
        <v>1019</v>
      </c>
      <c r="G207" s="159" t="s">
        <v>171</v>
      </c>
      <c r="H207" s="160">
        <v>180</v>
      </c>
      <c r="I207" s="161"/>
      <c r="J207" s="162">
        <f t="shared" si="20"/>
        <v>0</v>
      </c>
      <c r="K207" s="163"/>
      <c r="L207" s="164"/>
      <c r="M207" s="165" t="s">
        <v>1</v>
      </c>
      <c r="N207" s="166" t="s">
        <v>44</v>
      </c>
      <c r="O207" s="55"/>
      <c r="P207" s="152">
        <f t="shared" si="21"/>
        <v>0</v>
      </c>
      <c r="Q207" s="152">
        <v>0</v>
      </c>
      <c r="R207" s="152">
        <f t="shared" si="22"/>
        <v>0</v>
      </c>
      <c r="S207" s="152">
        <v>0</v>
      </c>
      <c r="T207" s="153">
        <f t="shared" si="23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54" t="s">
        <v>177</v>
      </c>
      <c r="AT207" s="154" t="s">
        <v>174</v>
      </c>
      <c r="AU207" s="154" t="s">
        <v>154</v>
      </c>
      <c r="AY207" s="14" t="s">
        <v>147</v>
      </c>
      <c r="BE207" s="155">
        <f t="shared" si="24"/>
        <v>0</v>
      </c>
      <c r="BF207" s="155">
        <f t="shared" si="25"/>
        <v>0</v>
      </c>
      <c r="BG207" s="155">
        <f t="shared" si="26"/>
        <v>0</v>
      </c>
      <c r="BH207" s="155">
        <f t="shared" si="27"/>
        <v>0</v>
      </c>
      <c r="BI207" s="155">
        <f t="shared" si="28"/>
        <v>0</v>
      </c>
      <c r="BJ207" s="14" t="s">
        <v>154</v>
      </c>
      <c r="BK207" s="155">
        <f t="shared" si="29"/>
        <v>0</v>
      </c>
      <c r="BL207" s="14" t="s">
        <v>153</v>
      </c>
      <c r="BM207" s="154" t="s">
        <v>1020</v>
      </c>
    </row>
    <row r="208" spans="1:65" s="2" customFormat="1" ht="24.25" customHeight="1">
      <c r="A208" s="29"/>
      <c r="B208" s="141"/>
      <c r="C208" s="156" t="s">
        <v>1021</v>
      </c>
      <c r="D208" s="156" t="s">
        <v>174</v>
      </c>
      <c r="E208" s="157" t="s">
        <v>1022</v>
      </c>
      <c r="F208" s="158" t="s">
        <v>1023</v>
      </c>
      <c r="G208" s="159" t="s">
        <v>171</v>
      </c>
      <c r="H208" s="160">
        <v>1300</v>
      </c>
      <c r="I208" s="161"/>
      <c r="J208" s="162">
        <f t="shared" si="20"/>
        <v>0</v>
      </c>
      <c r="K208" s="163"/>
      <c r="L208" s="164"/>
      <c r="M208" s="165" t="s">
        <v>1</v>
      </c>
      <c r="N208" s="166" t="s">
        <v>44</v>
      </c>
      <c r="O208" s="55"/>
      <c r="P208" s="152">
        <f t="shared" si="21"/>
        <v>0</v>
      </c>
      <c r="Q208" s="152">
        <v>0</v>
      </c>
      <c r="R208" s="152">
        <f t="shared" si="22"/>
        <v>0</v>
      </c>
      <c r="S208" s="152">
        <v>0</v>
      </c>
      <c r="T208" s="153">
        <f t="shared" si="23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54" t="s">
        <v>177</v>
      </c>
      <c r="AT208" s="154" t="s">
        <v>174</v>
      </c>
      <c r="AU208" s="154" t="s">
        <v>154</v>
      </c>
      <c r="AY208" s="14" t="s">
        <v>147</v>
      </c>
      <c r="BE208" s="155">
        <f t="shared" si="24"/>
        <v>0</v>
      </c>
      <c r="BF208" s="155">
        <f t="shared" si="25"/>
        <v>0</v>
      </c>
      <c r="BG208" s="155">
        <f t="shared" si="26"/>
        <v>0</v>
      </c>
      <c r="BH208" s="155">
        <f t="shared" si="27"/>
        <v>0</v>
      </c>
      <c r="BI208" s="155">
        <f t="shared" si="28"/>
        <v>0</v>
      </c>
      <c r="BJ208" s="14" t="s">
        <v>154</v>
      </c>
      <c r="BK208" s="155">
        <f t="shared" si="29"/>
        <v>0</v>
      </c>
      <c r="BL208" s="14" t="s">
        <v>153</v>
      </c>
      <c r="BM208" s="154" t="s">
        <v>1024</v>
      </c>
    </row>
    <row r="209" spans="1:65" s="2" customFormat="1" ht="14.5" customHeight="1">
      <c r="A209" s="29"/>
      <c r="B209" s="141"/>
      <c r="C209" s="142" t="s">
        <v>1025</v>
      </c>
      <c r="D209" s="142" t="s">
        <v>149</v>
      </c>
      <c r="E209" s="143" t="s">
        <v>701</v>
      </c>
      <c r="F209" s="144" t="s">
        <v>1026</v>
      </c>
      <c r="G209" s="145" t="s">
        <v>166</v>
      </c>
      <c r="H209" s="146">
        <v>108.4</v>
      </c>
      <c r="I209" s="147"/>
      <c r="J209" s="148">
        <f t="shared" si="20"/>
        <v>0</v>
      </c>
      <c r="K209" s="149"/>
      <c r="L209" s="30"/>
      <c r="M209" s="150" t="s">
        <v>1</v>
      </c>
      <c r="N209" s="151" t="s">
        <v>44</v>
      </c>
      <c r="O209" s="55"/>
      <c r="P209" s="152">
        <f t="shared" si="21"/>
        <v>0</v>
      </c>
      <c r="Q209" s="152">
        <v>0</v>
      </c>
      <c r="R209" s="152">
        <f t="shared" si="22"/>
        <v>0</v>
      </c>
      <c r="S209" s="152">
        <v>0</v>
      </c>
      <c r="T209" s="153">
        <f t="shared" si="23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54" t="s">
        <v>153</v>
      </c>
      <c r="AT209" s="154" t="s">
        <v>149</v>
      </c>
      <c r="AU209" s="154" t="s">
        <v>154</v>
      </c>
      <c r="AY209" s="14" t="s">
        <v>147</v>
      </c>
      <c r="BE209" s="155">
        <f t="shared" si="24"/>
        <v>0</v>
      </c>
      <c r="BF209" s="155">
        <f t="shared" si="25"/>
        <v>0</v>
      </c>
      <c r="BG209" s="155">
        <f t="shared" si="26"/>
        <v>0</v>
      </c>
      <c r="BH209" s="155">
        <f t="shared" si="27"/>
        <v>0</v>
      </c>
      <c r="BI209" s="155">
        <f t="shared" si="28"/>
        <v>0</v>
      </c>
      <c r="BJ209" s="14" t="s">
        <v>154</v>
      </c>
      <c r="BK209" s="155">
        <f t="shared" si="29"/>
        <v>0</v>
      </c>
      <c r="BL209" s="14" t="s">
        <v>153</v>
      </c>
      <c r="BM209" s="154" t="s">
        <v>1027</v>
      </c>
    </row>
    <row r="210" spans="1:65" s="2" customFormat="1" ht="24.25" customHeight="1">
      <c r="A210" s="29"/>
      <c r="B210" s="141"/>
      <c r="C210" s="142" t="s">
        <v>1028</v>
      </c>
      <c r="D210" s="142" t="s">
        <v>149</v>
      </c>
      <c r="E210" s="143" t="s">
        <v>1029</v>
      </c>
      <c r="F210" s="144" t="s">
        <v>1030</v>
      </c>
      <c r="G210" s="145" t="s">
        <v>171</v>
      </c>
      <c r="H210" s="146">
        <v>1613</v>
      </c>
      <c r="I210" s="147"/>
      <c r="J210" s="148">
        <f t="shared" si="20"/>
        <v>0</v>
      </c>
      <c r="K210" s="149"/>
      <c r="L210" s="30"/>
      <c r="M210" s="150" t="s">
        <v>1</v>
      </c>
      <c r="N210" s="151" t="s">
        <v>44</v>
      </c>
      <c r="O210" s="55"/>
      <c r="P210" s="152">
        <f t="shared" si="21"/>
        <v>0</v>
      </c>
      <c r="Q210" s="152">
        <v>0</v>
      </c>
      <c r="R210" s="152">
        <f t="shared" si="22"/>
        <v>0</v>
      </c>
      <c r="S210" s="152">
        <v>0</v>
      </c>
      <c r="T210" s="153">
        <f t="shared" si="23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54" t="s">
        <v>153</v>
      </c>
      <c r="AT210" s="154" t="s">
        <v>149</v>
      </c>
      <c r="AU210" s="154" t="s">
        <v>154</v>
      </c>
      <c r="AY210" s="14" t="s">
        <v>147</v>
      </c>
      <c r="BE210" s="155">
        <f t="shared" si="24"/>
        <v>0</v>
      </c>
      <c r="BF210" s="155">
        <f t="shared" si="25"/>
        <v>0</v>
      </c>
      <c r="BG210" s="155">
        <f t="shared" si="26"/>
        <v>0</v>
      </c>
      <c r="BH210" s="155">
        <f t="shared" si="27"/>
        <v>0</v>
      </c>
      <c r="BI210" s="155">
        <f t="shared" si="28"/>
        <v>0</v>
      </c>
      <c r="BJ210" s="14" t="s">
        <v>154</v>
      </c>
      <c r="BK210" s="155">
        <f t="shared" si="29"/>
        <v>0</v>
      </c>
      <c r="BL210" s="14" t="s">
        <v>153</v>
      </c>
      <c r="BM210" s="154" t="s">
        <v>1031</v>
      </c>
    </row>
    <row r="211" spans="1:65" s="2" customFormat="1" ht="14.5" customHeight="1">
      <c r="A211" s="29"/>
      <c r="B211" s="141"/>
      <c r="C211" s="156" t="s">
        <v>1032</v>
      </c>
      <c r="D211" s="156" t="s">
        <v>174</v>
      </c>
      <c r="E211" s="157" t="s">
        <v>1033</v>
      </c>
      <c r="F211" s="158" t="s">
        <v>1034</v>
      </c>
      <c r="G211" s="159" t="s">
        <v>171</v>
      </c>
      <c r="H211" s="160">
        <v>25</v>
      </c>
      <c r="I211" s="161"/>
      <c r="J211" s="162">
        <f t="shared" si="20"/>
        <v>0</v>
      </c>
      <c r="K211" s="163"/>
      <c r="L211" s="164"/>
      <c r="M211" s="165" t="s">
        <v>1</v>
      </c>
      <c r="N211" s="166" t="s">
        <v>44</v>
      </c>
      <c r="O211" s="55"/>
      <c r="P211" s="152">
        <f t="shared" si="21"/>
        <v>0</v>
      </c>
      <c r="Q211" s="152">
        <v>0</v>
      </c>
      <c r="R211" s="152">
        <f t="shared" si="22"/>
        <v>0</v>
      </c>
      <c r="S211" s="152">
        <v>0</v>
      </c>
      <c r="T211" s="153">
        <f t="shared" si="23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54" t="s">
        <v>177</v>
      </c>
      <c r="AT211" s="154" t="s">
        <v>174</v>
      </c>
      <c r="AU211" s="154" t="s">
        <v>154</v>
      </c>
      <c r="AY211" s="14" t="s">
        <v>147</v>
      </c>
      <c r="BE211" s="155">
        <f t="shared" si="24"/>
        <v>0</v>
      </c>
      <c r="BF211" s="155">
        <f t="shared" si="25"/>
        <v>0</v>
      </c>
      <c r="BG211" s="155">
        <f t="shared" si="26"/>
        <v>0</v>
      </c>
      <c r="BH211" s="155">
        <f t="shared" si="27"/>
        <v>0</v>
      </c>
      <c r="BI211" s="155">
        <f t="shared" si="28"/>
        <v>0</v>
      </c>
      <c r="BJ211" s="14" t="s">
        <v>154</v>
      </c>
      <c r="BK211" s="155">
        <f t="shared" si="29"/>
        <v>0</v>
      </c>
      <c r="BL211" s="14" t="s">
        <v>153</v>
      </c>
      <c r="BM211" s="154" t="s">
        <v>1035</v>
      </c>
    </row>
    <row r="212" spans="1:65" s="2" customFormat="1" ht="14.5" customHeight="1">
      <c r="A212" s="29"/>
      <c r="B212" s="141"/>
      <c r="C212" s="156" t="s">
        <v>1036</v>
      </c>
      <c r="D212" s="156" t="s">
        <v>174</v>
      </c>
      <c r="E212" s="157" t="s">
        <v>1037</v>
      </c>
      <c r="F212" s="158" t="s">
        <v>1038</v>
      </c>
      <c r="G212" s="159" t="s">
        <v>171</v>
      </c>
      <c r="H212" s="160">
        <v>15</v>
      </c>
      <c r="I212" s="161"/>
      <c r="J212" s="162">
        <f t="shared" si="20"/>
        <v>0</v>
      </c>
      <c r="K212" s="163"/>
      <c r="L212" s="164"/>
      <c r="M212" s="165" t="s">
        <v>1</v>
      </c>
      <c r="N212" s="166" t="s">
        <v>44</v>
      </c>
      <c r="O212" s="55"/>
      <c r="P212" s="152">
        <f t="shared" si="21"/>
        <v>0</v>
      </c>
      <c r="Q212" s="152">
        <v>0</v>
      </c>
      <c r="R212" s="152">
        <f t="shared" si="22"/>
        <v>0</v>
      </c>
      <c r="S212" s="152">
        <v>0</v>
      </c>
      <c r="T212" s="153">
        <f t="shared" si="23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54" t="s">
        <v>177</v>
      </c>
      <c r="AT212" s="154" t="s">
        <v>174</v>
      </c>
      <c r="AU212" s="154" t="s">
        <v>154</v>
      </c>
      <c r="AY212" s="14" t="s">
        <v>147</v>
      </c>
      <c r="BE212" s="155">
        <f t="shared" si="24"/>
        <v>0</v>
      </c>
      <c r="BF212" s="155">
        <f t="shared" si="25"/>
        <v>0</v>
      </c>
      <c r="BG212" s="155">
        <f t="shared" si="26"/>
        <v>0</v>
      </c>
      <c r="BH212" s="155">
        <f t="shared" si="27"/>
        <v>0</v>
      </c>
      <c r="BI212" s="155">
        <f t="shared" si="28"/>
        <v>0</v>
      </c>
      <c r="BJ212" s="14" t="s">
        <v>154</v>
      </c>
      <c r="BK212" s="155">
        <f t="shared" si="29"/>
        <v>0</v>
      </c>
      <c r="BL212" s="14" t="s">
        <v>153</v>
      </c>
      <c r="BM212" s="154" t="s">
        <v>1039</v>
      </c>
    </row>
    <row r="213" spans="1:65" s="2" customFormat="1" ht="14.5" customHeight="1">
      <c r="A213" s="29"/>
      <c r="B213" s="141"/>
      <c r="C213" s="156" t="s">
        <v>1040</v>
      </c>
      <c r="D213" s="156" t="s">
        <v>174</v>
      </c>
      <c r="E213" s="157" t="s">
        <v>1041</v>
      </c>
      <c r="F213" s="158" t="s">
        <v>1042</v>
      </c>
      <c r="G213" s="159" t="s">
        <v>171</v>
      </c>
      <c r="H213" s="160">
        <v>126</v>
      </c>
      <c r="I213" s="161"/>
      <c r="J213" s="162">
        <f t="shared" si="20"/>
        <v>0</v>
      </c>
      <c r="K213" s="163"/>
      <c r="L213" s="164"/>
      <c r="M213" s="165" t="s">
        <v>1</v>
      </c>
      <c r="N213" s="166" t="s">
        <v>44</v>
      </c>
      <c r="O213" s="55"/>
      <c r="P213" s="152">
        <f t="shared" si="21"/>
        <v>0</v>
      </c>
      <c r="Q213" s="152">
        <v>0</v>
      </c>
      <c r="R213" s="152">
        <f t="shared" si="22"/>
        <v>0</v>
      </c>
      <c r="S213" s="152">
        <v>0</v>
      </c>
      <c r="T213" s="153">
        <f t="shared" si="23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54" t="s">
        <v>177</v>
      </c>
      <c r="AT213" s="154" t="s">
        <v>174</v>
      </c>
      <c r="AU213" s="154" t="s">
        <v>154</v>
      </c>
      <c r="AY213" s="14" t="s">
        <v>147</v>
      </c>
      <c r="BE213" s="155">
        <f t="shared" si="24"/>
        <v>0</v>
      </c>
      <c r="BF213" s="155">
        <f t="shared" si="25"/>
        <v>0</v>
      </c>
      <c r="BG213" s="155">
        <f t="shared" si="26"/>
        <v>0</v>
      </c>
      <c r="BH213" s="155">
        <f t="shared" si="27"/>
        <v>0</v>
      </c>
      <c r="BI213" s="155">
        <f t="shared" si="28"/>
        <v>0</v>
      </c>
      <c r="BJ213" s="14" t="s">
        <v>154</v>
      </c>
      <c r="BK213" s="155">
        <f t="shared" si="29"/>
        <v>0</v>
      </c>
      <c r="BL213" s="14" t="s">
        <v>153</v>
      </c>
      <c r="BM213" s="154" t="s">
        <v>1043</v>
      </c>
    </row>
    <row r="214" spans="1:65" s="2" customFormat="1" ht="14.5" customHeight="1">
      <c r="A214" s="29"/>
      <c r="B214" s="141"/>
      <c r="C214" s="156" t="s">
        <v>1044</v>
      </c>
      <c r="D214" s="156" t="s">
        <v>174</v>
      </c>
      <c r="E214" s="157" t="s">
        <v>1045</v>
      </c>
      <c r="F214" s="158" t="s">
        <v>1046</v>
      </c>
      <c r="G214" s="159" t="s">
        <v>171</v>
      </c>
      <c r="H214" s="160">
        <v>11</v>
      </c>
      <c r="I214" s="161"/>
      <c r="J214" s="162">
        <f t="shared" si="20"/>
        <v>0</v>
      </c>
      <c r="K214" s="163"/>
      <c r="L214" s="164"/>
      <c r="M214" s="165" t="s">
        <v>1</v>
      </c>
      <c r="N214" s="166" t="s">
        <v>44</v>
      </c>
      <c r="O214" s="55"/>
      <c r="P214" s="152">
        <f t="shared" si="21"/>
        <v>0</v>
      </c>
      <c r="Q214" s="152">
        <v>0</v>
      </c>
      <c r="R214" s="152">
        <f t="shared" si="22"/>
        <v>0</v>
      </c>
      <c r="S214" s="152">
        <v>0</v>
      </c>
      <c r="T214" s="153">
        <f t="shared" si="23"/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54" t="s">
        <v>177</v>
      </c>
      <c r="AT214" s="154" t="s">
        <v>174</v>
      </c>
      <c r="AU214" s="154" t="s">
        <v>154</v>
      </c>
      <c r="AY214" s="14" t="s">
        <v>147</v>
      </c>
      <c r="BE214" s="155">
        <f t="shared" si="24"/>
        <v>0</v>
      </c>
      <c r="BF214" s="155">
        <f t="shared" si="25"/>
        <v>0</v>
      </c>
      <c r="BG214" s="155">
        <f t="shared" si="26"/>
        <v>0</v>
      </c>
      <c r="BH214" s="155">
        <f t="shared" si="27"/>
        <v>0</v>
      </c>
      <c r="BI214" s="155">
        <f t="shared" si="28"/>
        <v>0</v>
      </c>
      <c r="BJ214" s="14" t="s">
        <v>154</v>
      </c>
      <c r="BK214" s="155">
        <f t="shared" si="29"/>
        <v>0</v>
      </c>
      <c r="BL214" s="14" t="s">
        <v>153</v>
      </c>
      <c r="BM214" s="154" t="s">
        <v>1047</v>
      </c>
    </row>
    <row r="215" spans="1:65" s="2" customFormat="1" ht="14.5" customHeight="1">
      <c r="A215" s="29"/>
      <c r="B215" s="141"/>
      <c r="C215" s="156" t="s">
        <v>1048</v>
      </c>
      <c r="D215" s="156" t="s">
        <v>174</v>
      </c>
      <c r="E215" s="157" t="s">
        <v>1049</v>
      </c>
      <c r="F215" s="158" t="s">
        <v>1050</v>
      </c>
      <c r="G215" s="159" t="s">
        <v>171</v>
      </c>
      <c r="H215" s="160">
        <v>25</v>
      </c>
      <c r="I215" s="161"/>
      <c r="J215" s="162">
        <f t="shared" si="20"/>
        <v>0</v>
      </c>
      <c r="K215" s="163"/>
      <c r="L215" s="164"/>
      <c r="M215" s="165" t="s">
        <v>1</v>
      </c>
      <c r="N215" s="166" t="s">
        <v>44</v>
      </c>
      <c r="O215" s="55"/>
      <c r="P215" s="152">
        <f t="shared" si="21"/>
        <v>0</v>
      </c>
      <c r="Q215" s="152">
        <v>0</v>
      </c>
      <c r="R215" s="152">
        <f t="shared" si="22"/>
        <v>0</v>
      </c>
      <c r="S215" s="152">
        <v>0</v>
      </c>
      <c r="T215" s="153">
        <f t="shared" si="23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54" t="s">
        <v>177</v>
      </c>
      <c r="AT215" s="154" t="s">
        <v>174</v>
      </c>
      <c r="AU215" s="154" t="s">
        <v>154</v>
      </c>
      <c r="AY215" s="14" t="s">
        <v>147</v>
      </c>
      <c r="BE215" s="155">
        <f t="shared" si="24"/>
        <v>0</v>
      </c>
      <c r="BF215" s="155">
        <f t="shared" si="25"/>
        <v>0</v>
      </c>
      <c r="BG215" s="155">
        <f t="shared" si="26"/>
        <v>0</v>
      </c>
      <c r="BH215" s="155">
        <f t="shared" si="27"/>
        <v>0</v>
      </c>
      <c r="BI215" s="155">
        <f t="shared" si="28"/>
        <v>0</v>
      </c>
      <c r="BJ215" s="14" t="s">
        <v>154</v>
      </c>
      <c r="BK215" s="155">
        <f t="shared" si="29"/>
        <v>0</v>
      </c>
      <c r="BL215" s="14" t="s">
        <v>153</v>
      </c>
      <c r="BM215" s="154" t="s">
        <v>1051</v>
      </c>
    </row>
    <row r="216" spans="1:65" s="2" customFormat="1" ht="14.5" customHeight="1">
      <c r="A216" s="29"/>
      <c r="B216" s="141"/>
      <c r="C216" s="156" t="s">
        <v>1052</v>
      </c>
      <c r="D216" s="156" t="s">
        <v>174</v>
      </c>
      <c r="E216" s="157" t="s">
        <v>1053</v>
      </c>
      <c r="F216" s="158" t="s">
        <v>1054</v>
      </c>
      <c r="G216" s="159" t="s">
        <v>171</v>
      </c>
      <c r="H216" s="160">
        <v>15</v>
      </c>
      <c r="I216" s="161"/>
      <c r="J216" s="162">
        <f t="shared" si="20"/>
        <v>0</v>
      </c>
      <c r="K216" s="163"/>
      <c r="L216" s="164"/>
      <c r="M216" s="165" t="s">
        <v>1</v>
      </c>
      <c r="N216" s="166" t="s">
        <v>44</v>
      </c>
      <c r="O216" s="55"/>
      <c r="P216" s="152">
        <f t="shared" si="21"/>
        <v>0</v>
      </c>
      <c r="Q216" s="152">
        <v>0</v>
      </c>
      <c r="R216" s="152">
        <f t="shared" si="22"/>
        <v>0</v>
      </c>
      <c r="S216" s="152">
        <v>0</v>
      </c>
      <c r="T216" s="153">
        <f t="shared" si="23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54" t="s">
        <v>177</v>
      </c>
      <c r="AT216" s="154" t="s">
        <v>174</v>
      </c>
      <c r="AU216" s="154" t="s">
        <v>154</v>
      </c>
      <c r="AY216" s="14" t="s">
        <v>147</v>
      </c>
      <c r="BE216" s="155">
        <f t="shared" si="24"/>
        <v>0</v>
      </c>
      <c r="BF216" s="155">
        <f t="shared" si="25"/>
        <v>0</v>
      </c>
      <c r="BG216" s="155">
        <f t="shared" si="26"/>
        <v>0</v>
      </c>
      <c r="BH216" s="155">
        <f t="shared" si="27"/>
        <v>0</v>
      </c>
      <c r="BI216" s="155">
        <f t="shared" si="28"/>
        <v>0</v>
      </c>
      <c r="BJ216" s="14" t="s">
        <v>154</v>
      </c>
      <c r="BK216" s="155">
        <f t="shared" si="29"/>
        <v>0</v>
      </c>
      <c r="BL216" s="14" t="s">
        <v>153</v>
      </c>
      <c r="BM216" s="154" t="s">
        <v>1055</v>
      </c>
    </row>
    <row r="217" spans="1:65" s="2" customFormat="1" ht="14.5" customHeight="1">
      <c r="A217" s="29"/>
      <c r="B217" s="141"/>
      <c r="C217" s="156" t="s">
        <v>1056</v>
      </c>
      <c r="D217" s="156" t="s">
        <v>174</v>
      </c>
      <c r="E217" s="157" t="s">
        <v>1057</v>
      </c>
      <c r="F217" s="158" t="s">
        <v>1058</v>
      </c>
      <c r="G217" s="159" t="s">
        <v>171</v>
      </c>
      <c r="H217" s="160">
        <v>18</v>
      </c>
      <c r="I217" s="161"/>
      <c r="J217" s="162">
        <f t="shared" ref="J217:J248" si="30">ROUND(I217*H217,2)</f>
        <v>0</v>
      </c>
      <c r="K217" s="163"/>
      <c r="L217" s="164"/>
      <c r="M217" s="165" t="s">
        <v>1</v>
      </c>
      <c r="N217" s="166" t="s">
        <v>44</v>
      </c>
      <c r="O217" s="55"/>
      <c r="P217" s="152">
        <f t="shared" ref="P217:P248" si="31">O217*H217</f>
        <v>0</v>
      </c>
      <c r="Q217" s="152">
        <v>0</v>
      </c>
      <c r="R217" s="152">
        <f t="shared" ref="R217:R248" si="32">Q217*H217</f>
        <v>0</v>
      </c>
      <c r="S217" s="152">
        <v>0</v>
      </c>
      <c r="T217" s="153">
        <f t="shared" ref="T217:T248" si="33">S217*H217</f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54" t="s">
        <v>177</v>
      </c>
      <c r="AT217" s="154" t="s">
        <v>174</v>
      </c>
      <c r="AU217" s="154" t="s">
        <v>154</v>
      </c>
      <c r="AY217" s="14" t="s">
        <v>147</v>
      </c>
      <c r="BE217" s="155">
        <f t="shared" ref="BE217:BE248" si="34">IF(N217="základná",J217,0)</f>
        <v>0</v>
      </c>
      <c r="BF217" s="155">
        <f t="shared" ref="BF217:BF248" si="35">IF(N217="znížená",J217,0)</f>
        <v>0</v>
      </c>
      <c r="BG217" s="155">
        <f t="shared" ref="BG217:BG248" si="36">IF(N217="zákl. prenesená",J217,0)</f>
        <v>0</v>
      </c>
      <c r="BH217" s="155">
        <f t="shared" ref="BH217:BH248" si="37">IF(N217="zníž. prenesená",J217,0)</f>
        <v>0</v>
      </c>
      <c r="BI217" s="155">
        <f t="shared" ref="BI217:BI248" si="38">IF(N217="nulová",J217,0)</f>
        <v>0</v>
      </c>
      <c r="BJ217" s="14" t="s">
        <v>154</v>
      </c>
      <c r="BK217" s="155">
        <f t="shared" ref="BK217:BK248" si="39">ROUND(I217*H217,2)</f>
        <v>0</v>
      </c>
      <c r="BL217" s="14" t="s">
        <v>153</v>
      </c>
      <c r="BM217" s="154" t="s">
        <v>1059</v>
      </c>
    </row>
    <row r="218" spans="1:65" s="2" customFormat="1" ht="14.5" customHeight="1">
      <c r="A218" s="29"/>
      <c r="B218" s="141"/>
      <c r="C218" s="156" t="s">
        <v>1060</v>
      </c>
      <c r="D218" s="156" t="s">
        <v>174</v>
      </c>
      <c r="E218" s="157" t="s">
        <v>1061</v>
      </c>
      <c r="F218" s="158" t="s">
        <v>1062</v>
      </c>
      <c r="G218" s="159" t="s">
        <v>171</v>
      </c>
      <c r="H218" s="160">
        <v>498</v>
      </c>
      <c r="I218" s="161"/>
      <c r="J218" s="162">
        <f t="shared" si="30"/>
        <v>0</v>
      </c>
      <c r="K218" s="163"/>
      <c r="L218" s="164"/>
      <c r="M218" s="165" t="s">
        <v>1</v>
      </c>
      <c r="N218" s="166" t="s">
        <v>44</v>
      </c>
      <c r="O218" s="55"/>
      <c r="P218" s="152">
        <f t="shared" si="31"/>
        <v>0</v>
      </c>
      <c r="Q218" s="152">
        <v>0</v>
      </c>
      <c r="R218" s="152">
        <f t="shared" si="32"/>
        <v>0</v>
      </c>
      <c r="S218" s="152">
        <v>0</v>
      </c>
      <c r="T218" s="153">
        <f t="shared" si="33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54" t="s">
        <v>177</v>
      </c>
      <c r="AT218" s="154" t="s">
        <v>174</v>
      </c>
      <c r="AU218" s="154" t="s">
        <v>154</v>
      </c>
      <c r="AY218" s="14" t="s">
        <v>147</v>
      </c>
      <c r="BE218" s="155">
        <f t="shared" si="34"/>
        <v>0</v>
      </c>
      <c r="BF218" s="155">
        <f t="shared" si="35"/>
        <v>0</v>
      </c>
      <c r="BG218" s="155">
        <f t="shared" si="36"/>
        <v>0</v>
      </c>
      <c r="BH218" s="155">
        <f t="shared" si="37"/>
        <v>0</v>
      </c>
      <c r="BI218" s="155">
        <f t="shared" si="38"/>
        <v>0</v>
      </c>
      <c r="BJ218" s="14" t="s">
        <v>154</v>
      </c>
      <c r="BK218" s="155">
        <f t="shared" si="39"/>
        <v>0</v>
      </c>
      <c r="BL218" s="14" t="s">
        <v>153</v>
      </c>
      <c r="BM218" s="154" t="s">
        <v>1063</v>
      </c>
    </row>
    <row r="219" spans="1:65" s="2" customFormat="1" ht="14.5" customHeight="1">
      <c r="A219" s="29"/>
      <c r="B219" s="141"/>
      <c r="C219" s="156" t="s">
        <v>179</v>
      </c>
      <c r="D219" s="156" t="s">
        <v>174</v>
      </c>
      <c r="E219" s="157" t="s">
        <v>1064</v>
      </c>
      <c r="F219" s="158" t="s">
        <v>1065</v>
      </c>
      <c r="G219" s="159" t="s">
        <v>171</v>
      </c>
      <c r="H219" s="160">
        <v>12</v>
      </c>
      <c r="I219" s="161"/>
      <c r="J219" s="162">
        <f t="shared" si="30"/>
        <v>0</v>
      </c>
      <c r="K219" s="163"/>
      <c r="L219" s="164"/>
      <c r="M219" s="165" t="s">
        <v>1</v>
      </c>
      <c r="N219" s="166" t="s">
        <v>44</v>
      </c>
      <c r="O219" s="55"/>
      <c r="P219" s="152">
        <f t="shared" si="31"/>
        <v>0</v>
      </c>
      <c r="Q219" s="152">
        <v>0</v>
      </c>
      <c r="R219" s="152">
        <f t="shared" si="32"/>
        <v>0</v>
      </c>
      <c r="S219" s="152">
        <v>0</v>
      </c>
      <c r="T219" s="153">
        <f t="shared" si="33"/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54" t="s">
        <v>177</v>
      </c>
      <c r="AT219" s="154" t="s">
        <v>174</v>
      </c>
      <c r="AU219" s="154" t="s">
        <v>154</v>
      </c>
      <c r="AY219" s="14" t="s">
        <v>147</v>
      </c>
      <c r="BE219" s="155">
        <f t="shared" si="34"/>
        <v>0</v>
      </c>
      <c r="BF219" s="155">
        <f t="shared" si="35"/>
        <v>0</v>
      </c>
      <c r="BG219" s="155">
        <f t="shared" si="36"/>
        <v>0</v>
      </c>
      <c r="BH219" s="155">
        <f t="shared" si="37"/>
        <v>0</v>
      </c>
      <c r="BI219" s="155">
        <f t="shared" si="38"/>
        <v>0</v>
      </c>
      <c r="BJ219" s="14" t="s">
        <v>154</v>
      </c>
      <c r="BK219" s="155">
        <f t="shared" si="39"/>
        <v>0</v>
      </c>
      <c r="BL219" s="14" t="s">
        <v>153</v>
      </c>
      <c r="BM219" s="154" t="s">
        <v>1066</v>
      </c>
    </row>
    <row r="220" spans="1:65" s="2" customFormat="1" ht="14.5" customHeight="1">
      <c r="A220" s="29"/>
      <c r="B220" s="141"/>
      <c r="C220" s="156" t="s">
        <v>1067</v>
      </c>
      <c r="D220" s="156" t="s">
        <v>174</v>
      </c>
      <c r="E220" s="157" t="s">
        <v>1068</v>
      </c>
      <c r="F220" s="158" t="s">
        <v>1069</v>
      </c>
      <c r="G220" s="159" t="s">
        <v>171</v>
      </c>
      <c r="H220" s="160">
        <v>164</v>
      </c>
      <c r="I220" s="161"/>
      <c r="J220" s="162">
        <f t="shared" si="30"/>
        <v>0</v>
      </c>
      <c r="K220" s="163"/>
      <c r="L220" s="164"/>
      <c r="M220" s="165" t="s">
        <v>1</v>
      </c>
      <c r="N220" s="166" t="s">
        <v>44</v>
      </c>
      <c r="O220" s="55"/>
      <c r="P220" s="152">
        <f t="shared" si="31"/>
        <v>0</v>
      </c>
      <c r="Q220" s="152">
        <v>0</v>
      </c>
      <c r="R220" s="152">
        <f t="shared" si="32"/>
        <v>0</v>
      </c>
      <c r="S220" s="152">
        <v>0</v>
      </c>
      <c r="T220" s="153">
        <f t="shared" si="33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54" t="s">
        <v>177</v>
      </c>
      <c r="AT220" s="154" t="s">
        <v>174</v>
      </c>
      <c r="AU220" s="154" t="s">
        <v>154</v>
      </c>
      <c r="AY220" s="14" t="s">
        <v>147</v>
      </c>
      <c r="BE220" s="155">
        <f t="shared" si="34"/>
        <v>0</v>
      </c>
      <c r="BF220" s="155">
        <f t="shared" si="35"/>
        <v>0</v>
      </c>
      <c r="BG220" s="155">
        <f t="shared" si="36"/>
        <v>0</v>
      </c>
      <c r="BH220" s="155">
        <f t="shared" si="37"/>
        <v>0</v>
      </c>
      <c r="BI220" s="155">
        <f t="shared" si="38"/>
        <v>0</v>
      </c>
      <c r="BJ220" s="14" t="s">
        <v>154</v>
      </c>
      <c r="BK220" s="155">
        <f t="shared" si="39"/>
        <v>0</v>
      </c>
      <c r="BL220" s="14" t="s">
        <v>153</v>
      </c>
      <c r="BM220" s="154" t="s">
        <v>1070</v>
      </c>
    </row>
    <row r="221" spans="1:65" s="2" customFormat="1" ht="24.25" customHeight="1">
      <c r="A221" s="29"/>
      <c r="B221" s="141"/>
      <c r="C221" s="156" t="s">
        <v>1071</v>
      </c>
      <c r="D221" s="156" t="s">
        <v>174</v>
      </c>
      <c r="E221" s="157" t="s">
        <v>1072</v>
      </c>
      <c r="F221" s="158" t="s">
        <v>1073</v>
      </c>
      <c r="G221" s="159" t="s">
        <v>171</v>
      </c>
      <c r="H221" s="160">
        <v>2</v>
      </c>
      <c r="I221" s="161"/>
      <c r="J221" s="162">
        <f t="shared" si="30"/>
        <v>0</v>
      </c>
      <c r="K221" s="163"/>
      <c r="L221" s="164"/>
      <c r="M221" s="165" t="s">
        <v>1</v>
      </c>
      <c r="N221" s="166" t="s">
        <v>44</v>
      </c>
      <c r="O221" s="55"/>
      <c r="P221" s="152">
        <f t="shared" si="31"/>
        <v>0</v>
      </c>
      <c r="Q221" s="152">
        <v>0</v>
      </c>
      <c r="R221" s="152">
        <f t="shared" si="32"/>
        <v>0</v>
      </c>
      <c r="S221" s="152">
        <v>0</v>
      </c>
      <c r="T221" s="153">
        <f t="shared" si="33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54" t="s">
        <v>177</v>
      </c>
      <c r="AT221" s="154" t="s">
        <v>174</v>
      </c>
      <c r="AU221" s="154" t="s">
        <v>154</v>
      </c>
      <c r="AY221" s="14" t="s">
        <v>147</v>
      </c>
      <c r="BE221" s="155">
        <f t="shared" si="34"/>
        <v>0</v>
      </c>
      <c r="BF221" s="155">
        <f t="shared" si="35"/>
        <v>0</v>
      </c>
      <c r="BG221" s="155">
        <f t="shared" si="36"/>
        <v>0</v>
      </c>
      <c r="BH221" s="155">
        <f t="shared" si="37"/>
        <v>0</v>
      </c>
      <c r="BI221" s="155">
        <f t="shared" si="38"/>
        <v>0</v>
      </c>
      <c r="BJ221" s="14" t="s">
        <v>154</v>
      </c>
      <c r="BK221" s="155">
        <f t="shared" si="39"/>
        <v>0</v>
      </c>
      <c r="BL221" s="14" t="s">
        <v>153</v>
      </c>
      <c r="BM221" s="154" t="s">
        <v>1074</v>
      </c>
    </row>
    <row r="222" spans="1:65" s="2" customFormat="1" ht="14.5" customHeight="1">
      <c r="A222" s="29"/>
      <c r="B222" s="141"/>
      <c r="C222" s="156" t="s">
        <v>1075</v>
      </c>
      <c r="D222" s="156" t="s">
        <v>174</v>
      </c>
      <c r="E222" s="157" t="s">
        <v>1076</v>
      </c>
      <c r="F222" s="158" t="s">
        <v>1077</v>
      </c>
      <c r="G222" s="159" t="s">
        <v>171</v>
      </c>
      <c r="H222" s="160">
        <v>614</v>
      </c>
      <c r="I222" s="161"/>
      <c r="J222" s="162">
        <f t="shared" si="30"/>
        <v>0</v>
      </c>
      <c r="K222" s="163"/>
      <c r="L222" s="164"/>
      <c r="M222" s="165" t="s">
        <v>1</v>
      </c>
      <c r="N222" s="166" t="s">
        <v>44</v>
      </c>
      <c r="O222" s="55"/>
      <c r="P222" s="152">
        <f t="shared" si="31"/>
        <v>0</v>
      </c>
      <c r="Q222" s="152">
        <v>0</v>
      </c>
      <c r="R222" s="152">
        <f t="shared" si="32"/>
        <v>0</v>
      </c>
      <c r="S222" s="152">
        <v>0</v>
      </c>
      <c r="T222" s="153">
        <f t="shared" si="33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54" t="s">
        <v>177</v>
      </c>
      <c r="AT222" s="154" t="s">
        <v>174</v>
      </c>
      <c r="AU222" s="154" t="s">
        <v>154</v>
      </c>
      <c r="AY222" s="14" t="s">
        <v>147</v>
      </c>
      <c r="BE222" s="155">
        <f t="shared" si="34"/>
        <v>0</v>
      </c>
      <c r="BF222" s="155">
        <f t="shared" si="35"/>
        <v>0</v>
      </c>
      <c r="BG222" s="155">
        <f t="shared" si="36"/>
        <v>0</v>
      </c>
      <c r="BH222" s="155">
        <f t="shared" si="37"/>
        <v>0</v>
      </c>
      <c r="BI222" s="155">
        <f t="shared" si="38"/>
        <v>0</v>
      </c>
      <c r="BJ222" s="14" t="s">
        <v>154</v>
      </c>
      <c r="BK222" s="155">
        <f t="shared" si="39"/>
        <v>0</v>
      </c>
      <c r="BL222" s="14" t="s">
        <v>153</v>
      </c>
      <c r="BM222" s="154" t="s">
        <v>1078</v>
      </c>
    </row>
    <row r="223" spans="1:65" s="2" customFormat="1" ht="14.5" customHeight="1">
      <c r="A223" s="29"/>
      <c r="B223" s="141"/>
      <c r="C223" s="156" t="s">
        <v>1079</v>
      </c>
      <c r="D223" s="156" t="s">
        <v>174</v>
      </c>
      <c r="E223" s="157" t="s">
        <v>1080</v>
      </c>
      <c r="F223" s="158" t="s">
        <v>1081</v>
      </c>
      <c r="G223" s="159" t="s">
        <v>171</v>
      </c>
      <c r="H223" s="160">
        <v>7</v>
      </c>
      <c r="I223" s="161"/>
      <c r="J223" s="162">
        <f t="shared" si="30"/>
        <v>0</v>
      </c>
      <c r="K223" s="163"/>
      <c r="L223" s="164"/>
      <c r="M223" s="165" t="s">
        <v>1</v>
      </c>
      <c r="N223" s="166" t="s">
        <v>44</v>
      </c>
      <c r="O223" s="55"/>
      <c r="P223" s="152">
        <f t="shared" si="31"/>
        <v>0</v>
      </c>
      <c r="Q223" s="152">
        <v>0</v>
      </c>
      <c r="R223" s="152">
        <f t="shared" si="32"/>
        <v>0</v>
      </c>
      <c r="S223" s="152">
        <v>0</v>
      </c>
      <c r="T223" s="153">
        <f t="shared" si="33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54" t="s">
        <v>177</v>
      </c>
      <c r="AT223" s="154" t="s">
        <v>174</v>
      </c>
      <c r="AU223" s="154" t="s">
        <v>154</v>
      </c>
      <c r="AY223" s="14" t="s">
        <v>147</v>
      </c>
      <c r="BE223" s="155">
        <f t="shared" si="34"/>
        <v>0</v>
      </c>
      <c r="BF223" s="155">
        <f t="shared" si="35"/>
        <v>0</v>
      </c>
      <c r="BG223" s="155">
        <f t="shared" si="36"/>
        <v>0</v>
      </c>
      <c r="BH223" s="155">
        <f t="shared" si="37"/>
        <v>0</v>
      </c>
      <c r="BI223" s="155">
        <f t="shared" si="38"/>
        <v>0</v>
      </c>
      <c r="BJ223" s="14" t="s">
        <v>154</v>
      </c>
      <c r="BK223" s="155">
        <f t="shared" si="39"/>
        <v>0</v>
      </c>
      <c r="BL223" s="14" t="s">
        <v>153</v>
      </c>
      <c r="BM223" s="154" t="s">
        <v>1082</v>
      </c>
    </row>
    <row r="224" spans="1:65" s="2" customFormat="1" ht="14.5" customHeight="1">
      <c r="A224" s="29"/>
      <c r="B224" s="141"/>
      <c r="C224" s="156" t="s">
        <v>1083</v>
      </c>
      <c r="D224" s="156" t="s">
        <v>174</v>
      </c>
      <c r="E224" s="157" t="s">
        <v>1084</v>
      </c>
      <c r="F224" s="158" t="s">
        <v>1085</v>
      </c>
      <c r="G224" s="159" t="s">
        <v>171</v>
      </c>
      <c r="H224" s="160">
        <v>60</v>
      </c>
      <c r="I224" s="161"/>
      <c r="J224" s="162">
        <f t="shared" si="30"/>
        <v>0</v>
      </c>
      <c r="K224" s="163"/>
      <c r="L224" s="164"/>
      <c r="M224" s="165" t="s">
        <v>1</v>
      </c>
      <c r="N224" s="166" t="s">
        <v>44</v>
      </c>
      <c r="O224" s="55"/>
      <c r="P224" s="152">
        <f t="shared" si="31"/>
        <v>0</v>
      </c>
      <c r="Q224" s="152">
        <v>0</v>
      </c>
      <c r="R224" s="152">
        <f t="shared" si="32"/>
        <v>0</v>
      </c>
      <c r="S224" s="152">
        <v>0</v>
      </c>
      <c r="T224" s="153">
        <f t="shared" si="33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54" t="s">
        <v>177</v>
      </c>
      <c r="AT224" s="154" t="s">
        <v>174</v>
      </c>
      <c r="AU224" s="154" t="s">
        <v>154</v>
      </c>
      <c r="AY224" s="14" t="s">
        <v>147</v>
      </c>
      <c r="BE224" s="155">
        <f t="shared" si="34"/>
        <v>0</v>
      </c>
      <c r="BF224" s="155">
        <f t="shared" si="35"/>
        <v>0</v>
      </c>
      <c r="BG224" s="155">
        <f t="shared" si="36"/>
        <v>0</v>
      </c>
      <c r="BH224" s="155">
        <f t="shared" si="37"/>
        <v>0</v>
      </c>
      <c r="BI224" s="155">
        <f t="shared" si="38"/>
        <v>0</v>
      </c>
      <c r="BJ224" s="14" t="s">
        <v>154</v>
      </c>
      <c r="BK224" s="155">
        <f t="shared" si="39"/>
        <v>0</v>
      </c>
      <c r="BL224" s="14" t="s">
        <v>153</v>
      </c>
      <c r="BM224" s="154" t="s">
        <v>1086</v>
      </c>
    </row>
    <row r="225" spans="1:65" s="2" customFormat="1" ht="14.5" customHeight="1">
      <c r="A225" s="29"/>
      <c r="B225" s="141"/>
      <c r="C225" s="156" t="s">
        <v>1087</v>
      </c>
      <c r="D225" s="156" t="s">
        <v>174</v>
      </c>
      <c r="E225" s="157" t="s">
        <v>1088</v>
      </c>
      <c r="F225" s="158" t="s">
        <v>1089</v>
      </c>
      <c r="G225" s="159" t="s">
        <v>171</v>
      </c>
      <c r="H225" s="160">
        <v>6</v>
      </c>
      <c r="I225" s="161"/>
      <c r="J225" s="162">
        <f t="shared" si="30"/>
        <v>0</v>
      </c>
      <c r="K225" s="163"/>
      <c r="L225" s="164"/>
      <c r="M225" s="165" t="s">
        <v>1</v>
      </c>
      <c r="N225" s="166" t="s">
        <v>44</v>
      </c>
      <c r="O225" s="55"/>
      <c r="P225" s="152">
        <f t="shared" si="31"/>
        <v>0</v>
      </c>
      <c r="Q225" s="152">
        <v>0</v>
      </c>
      <c r="R225" s="152">
        <f t="shared" si="32"/>
        <v>0</v>
      </c>
      <c r="S225" s="152">
        <v>0</v>
      </c>
      <c r="T225" s="153">
        <f t="shared" si="33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54" t="s">
        <v>177</v>
      </c>
      <c r="AT225" s="154" t="s">
        <v>174</v>
      </c>
      <c r="AU225" s="154" t="s">
        <v>154</v>
      </c>
      <c r="AY225" s="14" t="s">
        <v>147</v>
      </c>
      <c r="BE225" s="155">
        <f t="shared" si="34"/>
        <v>0</v>
      </c>
      <c r="BF225" s="155">
        <f t="shared" si="35"/>
        <v>0</v>
      </c>
      <c r="BG225" s="155">
        <f t="shared" si="36"/>
        <v>0</v>
      </c>
      <c r="BH225" s="155">
        <f t="shared" si="37"/>
        <v>0</v>
      </c>
      <c r="BI225" s="155">
        <f t="shared" si="38"/>
        <v>0</v>
      </c>
      <c r="BJ225" s="14" t="s">
        <v>154</v>
      </c>
      <c r="BK225" s="155">
        <f t="shared" si="39"/>
        <v>0</v>
      </c>
      <c r="BL225" s="14" t="s">
        <v>153</v>
      </c>
      <c r="BM225" s="154" t="s">
        <v>1090</v>
      </c>
    </row>
    <row r="226" spans="1:65" s="2" customFormat="1" ht="14.5" customHeight="1">
      <c r="A226" s="29"/>
      <c r="B226" s="141"/>
      <c r="C226" s="156" t="s">
        <v>1091</v>
      </c>
      <c r="D226" s="156" t="s">
        <v>174</v>
      </c>
      <c r="E226" s="157" t="s">
        <v>1092</v>
      </c>
      <c r="F226" s="158" t="s">
        <v>1093</v>
      </c>
      <c r="G226" s="159" t="s">
        <v>171</v>
      </c>
      <c r="H226" s="160">
        <v>9</v>
      </c>
      <c r="I226" s="161"/>
      <c r="J226" s="162">
        <f t="shared" si="30"/>
        <v>0</v>
      </c>
      <c r="K226" s="163"/>
      <c r="L226" s="164"/>
      <c r="M226" s="165" t="s">
        <v>1</v>
      </c>
      <c r="N226" s="166" t="s">
        <v>44</v>
      </c>
      <c r="O226" s="55"/>
      <c r="P226" s="152">
        <f t="shared" si="31"/>
        <v>0</v>
      </c>
      <c r="Q226" s="152">
        <v>0</v>
      </c>
      <c r="R226" s="152">
        <f t="shared" si="32"/>
        <v>0</v>
      </c>
      <c r="S226" s="152">
        <v>0</v>
      </c>
      <c r="T226" s="153">
        <f t="shared" si="33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54" t="s">
        <v>177</v>
      </c>
      <c r="AT226" s="154" t="s">
        <v>174</v>
      </c>
      <c r="AU226" s="154" t="s">
        <v>154</v>
      </c>
      <c r="AY226" s="14" t="s">
        <v>147</v>
      </c>
      <c r="BE226" s="155">
        <f t="shared" si="34"/>
        <v>0</v>
      </c>
      <c r="BF226" s="155">
        <f t="shared" si="35"/>
        <v>0</v>
      </c>
      <c r="BG226" s="155">
        <f t="shared" si="36"/>
        <v>0</v>
      </c>
      <c r="BH226" s="155">
        <f t="shared" si="37"/>
        <v>0</v>
      </c>
      <c r="BI226" s="155">
        <f t="shared" si="38"/>
        <v>0</v>
      </c>
      <c r="BJ226" s="14" t="s">
        <v>154</v>
      </c>
      <c r="BK226" s="155">
        <f t="shared" si="39"/>
        <v>0</v>
      </c>
      <c r="BL226" s="14" t="s">
        <v>153</v>
      </c>
      <c r="BM226" s="154" t="s">
        <v>1094</v>
      </c>
    </row>
    <row r="227" spans="1:65" s="2" customFormat="1" ht="14.5" customHeight="1">
      <c r="A227" s="29"/>
      <c r="B227" s="141"/>
      <c r="C227" s="156" t="s">
        <v>1095</v>
      </c>
      <c r="D227" s="156" t="s">
        <v>174</v>
      </c>
      <c r="E227" s="157" t="s">
        <v>1096</v>
      </c>
      <c r="F227" s="158" t="s">
        <v>1097</v>
      </c>
      <c r="G227" s="159" t="s">
        <v>171</v>
      </c>
      <c r="H227" s="160">
        <v>4</v>
      </c>
      <c r="I227" s="161"/>
      <c r="J227" s="162">
        <f t="shared" si="30"/>
        <v>0</v>
      </c>
      <c r="K227" s="163"/>
      <c r="L227" s="164"/>
      <c r="M227" s="165" t="s">
        <v>1</v>
      </c>
      <c r="N227" s="166" t="s">
        <v>44</v>
      </c>
      <c r="O227" s="55"/>
      <c r="P227" s="152">
        <f t="shared" si="31"/>
        <v>0</v>
      </c>
      <c r="Q227" s="152">
        <v>0</v>
      </c>
      <c r="R227" s="152">
        <f t="shared" si="32"/>
        <v>0</v>
      </c>
      <c r="S227" s="152">
        <v>0</v>
      </c>
      <c r="T227" s="153">
        <f t="shared" si="33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54" t="s">
        <v>177</v>
      </c>
      <c r="AT227" s="154" t="s">
        <v>174</v>
      </c>
      <c r="AU227" s="154" t="s">
        <v>154</v>
      </c>
      <c r="AY227" s="14" t="s">
        <v>147</v>
      </c>
      <c r="BE227" s="155">
        <f t="shared" si="34"/>
        <v>0</v>
      </c>
      <c r="BF227" s="155">
        <f t="shared" si="35"/>
        <v>0</v>
      </c>
      <c r="BG227" s="155">
        <f t="shared" si="36"/>
        <v>0</v>
      </c>
      <c r="BH227" s="155">
        <f t="shared" si="37"/>
        <v>0</v>
      </c>
      <c r="BI227" s="155">
        <f t="shared" si="38"/>
        <v>0</v>
      </c>
      <c r="BJ227" s="14" t="s">
        <v>154</v>
      </c>
      <c r="BK227" s="155">
        <f t="shared" si="39"/>
        <v>0</v>
      </c>
      <c r="BL227" s="14" t="s">
        <v>153</v>
      </c>
      <c r="BM227" s="154" t="s">
        <v>1098</v>
      </c>
    </row>
    <row r="228" spans="1:65" s="2" customFormat="1" ht="14.5" customHeight="1">
      <c r="A228" s="29"/>
      <c r="B228" s="141"/>
      <c r="C228" s="156" t="s">
        <v>1099</v>
      </c>
      <c r="D228" s="156" t="s">
        <v>174</v>
      </c>
      <c r="E228" s="157" t="s">
        <v>1100</v>
      </c>
      <c r="F228" s="158" t="s">
        <v>1101</v>
      </c>
      <c r="G228" s="159" t="s">
        <v>171</v>
      </c>
      <c r="H228" s="160">
        <v>2</v>
      </c>
      <c r="I228" s="161"/>
      <c r="J228" s="162">
        <f t="shared" si="30"/>
        <v>0</v>
      </c>
      <c r="K228" s="163"/>
      <c r="L228" s="164"/>
      <c r="M228" s="165" t="s">
        <v>1</v>
      </c>
      <c r="N228" s="166" t="s">
        <v>44</v>
      </c>
      <c r="O228" s="55"/>
      <c r="P228" s="152">
        <f t="shared" si="31"/>
        <v>0</v>
      </c>
      <c r="Q228" s="152">
        <v>0</v>
      </c>
      <c r="R228" s="152">
        <f t="shared" si="32"/>
        <v>0</v>
      </c>
      <c r="S228" s="152">
        <v>0</v>
      </c>
      <c r="T228" s="153">
        <f t="shared" si="33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54" t="s">
        <v>177</v>
      </c>
      <c r="AT228" s="154" t="s">
        <v>174</v>
      </c>
      <c r="AU228" s="154" t="s">
        <v>154</v>
      </c>
      <c r="AY228" s="14" t="s">
        <v>147</v>
      </c>
      <c r="BE228" s="155">
        <f t="shared" si="34"/>
        <v>0</v>
      </c>
      <c r="BF228" s="155">
        <f t="shared" si="35"/>
        <v>0</v>
      </c>
      <c r="BG228" s="155">
        <f t="shared" si="36"/>
        <v>0</v>
      </c>
      <c r="BH228" s="155">
        <f t="shared" si="37"/>
        <v>0</v>
      </c>
      <c r="BI228" s="155">
        <f t="shared" si="38"/>
        <v>0</v>
      </c>
      <c r="BJ228" s="14" t="s">
        <v>154</v>
      </c>
      <c r="BK228" s="155">
        <f t="shared" si="39"/>
        <v>0</v>
      </c>
      <c r="BL228" s="14" t="s">
        <v>153</v>
      </c>
      <c r="BM228" s="154" t="s">
        <v>1102</v>
      </c>
    </row>
    <row r="229" spans="1:65" s="2" customFormat="1" ht="14.5" customHeight="1">
      <c r="A229" s="29"/>
      <c r="B229" s="141"/>
      <c r="C229" s="156" t="s">
        <v>1103</v>
      </c>
      <c r="D229" s="156" t="s">
        <v>174</v>
      </c>
      <c r="E229" s="157" t="s">
        <v>1104</v>
      </c>
      <c r="F229" s="158" t="s">
        <v>1105</v>
      </c>
      <c r="G229" s="159" t="s">
        <v>872</v>
      </c>
      <c r="H229" s="160">
        <v>525</v>
      </c>
      <c r="I229" s="161"/>
      <c r="J229" s="162">
        <f t="shared" si="30"/>
        <v>0</v>
      </c>
      <c r="K229" s="163"/>
      <c r="L229" s="164"/>
      <c r="M229" s="165" t="s">
        <v>1</v>
      </c>
      <c r="N229" s="166" t="s">
        <v>44</v>
      </c>
      <c r="O229" s="55"/>
      <c r="P229" s="152">
        <f t="shared" si="31"/>
        <v>0</v>
      </c>
      <c r="Q229" s="152">
        <v>0</v>
      </c>
      <c r="R229" s="152">
        <f t="shared" si="32"/>
        <v>0</v>
      </c>
      <c r="S229" s="152">
        <v>0</v>
      </c>
      <c r="T229" s="153">
        <f t="shared" si="33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54" t="s">
        <v>177</v>
      </c>
      <c r="AT229" s="154" t="s">
        <v>174</v>
      </c>
      <c r="AU229" s="154" t="s">
        <v>154</v>
      </c>
      <c r="AY229" s="14" t="s">
        <v>147</v>
      </c>
      <c r="BE229" s="155">
        <f t="shared" si="34"/>
        <v>0</v>
      </c>
      <c r="BF229" s="155">
        <f t="shared" si="35"/>
        <v>0</v>
      </c>
      <c r="BG229" s="155">
        <f t="shared" si="36"/>
        <v>0</v>
      </c>
      <c r="BH229" s="155">
        <f t="shared" si="37"/>
        <v>0</v>
      </c>
      <c r="BI229" s="155">
        <f t="shared" si="38"/>
        <v>0</v>
      </c>
      <c r="BJ229" s="14" t="s">
        <v>154</v>
      </c>
      <c r="BK229" s="155">
        <f t="shared" si="39"/>
        <v>0</v>
      </c>
      <c r="BL229" s="14" t="s">
        <v>153</v>
      </c>
      <c r="BM229" s="154" t="s">
        <v>1106</v>
      </c>
    </row>
    <row r="230" spans="1:65" s="2" customFormat="1" ht="14.5" customHeight="1">
      <c r="A230" s="29"/>
      <c r="B230" s="141"/>
      <c r="C230" s="142" t="s">
        <v>1107</v>
      </c>
      <c r="D230" s="142" t="s">
        <v>149</v>
      </c>
      <c r="E230" s="143" t="s">
        <v>710</v>
      </c>
      <c r="F230" s="144" t="s">
        <v>1108</v>
      </c>
      <c r="G230" s="145" t="s">
        <v>166</v>
      </c>
      <c r="H230" s="146">
        <v>108.4</v>
      </c>
      <c r="I230" s="147"/>
      <c r="J230" s="148">
        <f t="shared" si="30"/>
        <v>0</v>
      </c>
      <c r="K230" s="149"/>
      <c r="L230" s="30"/>
      <c r="M230" s="150" t="s">
        <v>1</v>
      </c>
      <c r="N230" s="151" t="s">
        <v>44</v>
      </c>
      <c r="O230" s="55"/>
      <c r="P230" s="152">
        <f t="shared" si="31"/>
        <v>0</v>
      </c>
      <c r="Q230" s="152">
        <v>0</v>
      </c>
      <c r="R230" s="152">
        <f t="shared" si="32"/>
        <v>0</v>
      </c>
      <c r="S230" s="152">
        <v>0</v>
      </c>
      <c r="T230" s="153">
        <f t="shared" si="33"/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54" t="s">
        <v>153</v>
      </c>
      <c r="AT230" s="154" t="s">
        <v>149</v>
      </c>
      <c r="AU230" s="154" t="s">
        <v>154</v>
      </c>
      <c r="AY230" s="14" t="s">
        <v>147</v>
      </c>
      <c r="BE230" s="155">
        <f t="shared" si="34"/>
        <v>0</v>
      </c>
      <c r="BF230" s="155">
        <f t="shared" si="35"/>
        <v>0</v>
      </c>
      <c r="BG230" s="155">
        <f t="shared" si="36"/>
        <v>0</v>
      </c>
      <c r="BH230" s="155">
        <f t="shared" si="37"/>
        <v>0</v>
      </c>
      <c r="BI230" s="155">
        <f t="shared" si="38"/>
        <v>0</v>
      </c>
      <c r="BJ230" s="14" t="s">
        <v>154</v>
      </c>
      <c r="BK230" s="155">
        <f t="shared" si="39"/>
        <v>0</v>
      </c>
      <c r="BL230" s="14" t="s">
        <v>153</v>
      </c>
      <c r="BM230" s="154" t="s">
        <v>1109</v>
      </c>
    </row>
    <row r="231" spans="1:65" s="2" customFormat="1" ht="14.5" customHeight="1">
      <c r="A231" s="29"/>
      <c r="B231" s="141"/>
      <c r="C231" s="142" t="s">
        <v>1110</v>
      </c>
      <c r="D231" s="142" t="s">
        <v>149</v>
      </c>
      <c r="E231" s="143" t="s">
        <v>713</v>
      </c>
      <c r="F231" s="144" t="s">
        <v>1111</v>
      </c>
      <c r="G231" s="145" t="s">
        <v>244</v>
      </c>
      <c r="H231" s="146">
        <v>271</v>
      </c>
      <c r="I231" s="147"/>
      <c r="J231" s="148">
        <f t="shared" si="30"/>
        <v>0</v>
      </c>
      <c r="K231" s="149"/>
      <c r="L231" s="30"/>
      <c r="M231" s="150" t="s">
        <v>1</v>
      </c>
      <c r="N231" s="151" t="s">
        <v>44</v>
      </c>
      <c r="O231" s="55"/>
      <c r="P231" s="152">
        <f t="shared" si="31"/>
        <v>0</v>
      </c>
      <c r="Q231" s="152">
        <v>0</v>
      </c>
      <c r="R231" s="152">
        <f t="shared" si="32"/>
        <v>0</v>
      </c>
      <c r="S231" s="152">
        <v>0</v>
      </c>
      <c r="T231" s="153">
        <f t="shared" si="33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54" t="s">
        <v>153</v>
      </c>
      <c r="AT231" s="154" t="s">
        <v>149</v>
      </c>
      <c r="AU231" s="154" t="s">
        <v>154</v>
      </c>
      <c r="AY231" s="14" t="s">
        <v>147</v>
      </c>
      <c r="BE231" s="155">
        <f t="shared" si="34"/>
        <v>0</v>
      </c>
      <c r="BF231" s="155">
        <f t="shared" si="35"/>
        <v>0</v>
      </c>
      <c r="BG231" s="155">
        <f t="shared" si="36"/>
        <v>0</v>
      </c>
      <c r="BH231" s="155">
        <f t="shared" si="37"/>
        <v>0</v>
      </c>
      <c r="BI231" s="155">
        <f t="shared" si="38"/>
        <v>0</v>
      </c>
      <c r="BJ231" s="14" t="s">
        <v>154</v>
      </c>
      <c r="BK231" s="155">
        <f t="shared" si="39"/>
        <v>0</v>
      </c>
      <c r="BL231" s="14" t="s">
        <v>153</v>
      </c>
      <c r="BM231" s="154" t="s">
        <v>1112</v>
      </c>
    </row>
    <row r="232" spans="1:65" s="2" customFormat="1" ht="14.5" customHeight="1">
      <c r="A232" s="29"/>
      <c r="B232" s="141"/>
      <c r="C232" s="142" t="s">
        <v>1113</v>
      </c>
      <c r="D232" s="142" t="s">
        <v>149</v>
      </c>
      <c r="E232" s="143" t="s">
        <v>1114</v>
      </c>
      <c r="F232" s="144" t="s">
        <v>1115</v>
      </c>
      <c r="G232" s="145" t="s">
        <v>244</v>
      </c>
      <c r="H232" s="146">
        <v>932.8</v>
      </c>
      <c r="I232" s="147"/>
      <c r="J232" s="148">
        <f t="shared" si="30"/>
        <v>0</v>
      </c>
      <c r="K232" s="149"/>
      <c r="L232" s="30"/>
      <c r="M232" s="150" t="s">
        <v>1</v>
      </c>
      <c r="N232" s="151" t="s">
        <v>44</v>
      </c>
      <c r="O232" s="55"/>
      <c r="P232" s="152">
        <f t="shared" si="31"/>
        <v>0</v>
      </c>
      <c r="Q232" s="152">
        <v>0</v>
      </c>
      <c r="R232" s="152">
        <f t="shared" si="32"/>
        <v>0</v>
      </c>
      <c r="S232" s="152">
        <v>0</v>
      </c>
      <c r="T232" s="153">
        <f t="shared" si="33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54" t="s">
        <v>153</v>
      </c>
      <c r="AT232" s="154" t="s">
        <v>149</v>
      </c>
      <c r="AU232" s="154" t="s">
        <v>154</v>
      </c>
      <c r="AY232" s="14" t="s">
        <v>147</v>
      </c>
      <c r="BE232" s="155">
        <f t="shared" si="34"/>
        <v>0</v>
      </c>
      <c r="BF232" s="155">
        <f t="shared" si="35"/>
        <v>0</v>
      </c>
      <c r="BG232" s="155">
        <f t="shared" si="36"/>
        <v>0</v>
      </c>
      <c r="BH232" s="155">
        <f t="shared" si="37"/>
        <v>0</v>
      </c>
      <c r="BI232" s="155">
        <f t="shared" si="38"/>
        <v>0</v>
      </c>
      <c r="BJ232" s="14" t="s">
        <v>154</v>
      </c>
      <c r="BK232" s="155">
        <f t="shared" si="39"/>
        <v>0</v>
      </c>
      <c r="BL232" s="14" t="s">
        <v>153</v>
      </c>
      <c r="BM232" s="154" t="s">
        <v>1116</v>
      </c>
    </row>
    <row r="233" spans="1:65" s="2" customFormat="1" ht="24.25" customHeight="1">
      <c r="A233" s="29"/>
      <c r="B233" s="141"/>
      <c r="C233" s="142" t="s">
        <v>1117</v>
      </c>
      <c r="D233" s="142" t="s">
        <v>149</v>
      </c>
      <c r="E233" s="143" t="s">
        <v>1118</v>
      </c>
      <c r="F233" s="144" t="s">
        <v>1119</v>
      </c>
      <c r="G233" s="145" t="s">
        <v>171</v>
      </c>
      <c r="H233" s="146">
        <v>44</v>
      </c>
      <c r="I233" s="147"/>
      <c r="J233" s="148">
        <f t="shared" si="30"/>
        <v>0</v>
      </c>
      <c r="K233" s="149"/>
      <c r="L233" s="30"/>
      <c r="M233" s="150" t="s">
        <v>1</v>
      </c>
      <c r="N233" s="151" t="s">
        <v>44</v>
      </c>
      <c r="O233" s="55"/>
      <c r="P233" s="152">
        <f t="shared" si="31"/>
        <v>0</v>
      </c>
      <c r="Q233" s="152">
        <v>0</v>
      </c>
      <c r="R233" s="152">
        <f t="shared" si="32"/>
        <v>0</v>
      </c>
      <c r="S233" s="152">
        <v>0</v>
      </c>
      <c r="T233" s="153">
        <f t="shared" si="33"/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54" t="s">
        <v>153</v>
      </c>
      <c r="AT233" s="154" t="s">
        <v>149</v>
      </c>
      <c r="AU233" s="154" t="s">
        <v>154</v>
      </c>
      <c r="AY233" s="14" t="s">
        <v>147</v>
      </c>
      <c r="BE233" s="155">
        <f t="shared" si="34"/>
        <v>0</v>
      </c>
      <c r="BF233" s="155">
        <f t="shared" si="35"/>
        <v>0</v>
      </c>
      <c r="BG233" s="155">
        <f t="shared" si="36"/>
        <v>0</v>
      </c>
      <c r="BH233" s="155">
        <f t="shared" si="37"/>
        <v>0</v>
      </c>
      <c r="BI233" s="155">
        <f t="shared" si="38"/>
        <v>0</v>
      </c>
      <c r="BJ233" s="14" t="s">
        <v>154</v>
      </c>
      <c r="BK233" s="155">
        <f t="shared" si="39"/>
        <v>0</v>
      </c>
      <c r="BL233" s="14" t="s">
        <v>153</v>
      </c>
      <c r="BM233" s="154" t="s">
        <v>1120</v>
      </c>
    </row>
    <row r="234" spans="1:65" s="2" customFormat="1" ht="14.5" customHeight="1">
      <c r="A234" s="29"/>
      <c r="B234" s="141"/>
      <c r="C234" s="156" t="s">
        <v>1121</v>
      </c>
      <c r="D234" s="156" t="s">
        <v>174</v>
      </c>
      <c r="E234" s="157" t="s">
        <v>1122</v>
      </c>
      <c r="F234" s="158" t="s">
        <v>1123</v>
      </c>
      <c r="G234" s="159" t="s">
        <v>171</v>
      </c>
      <c r="H234" s="160">
        <v>5</v>
      </c>
      <c r="I234" s="161"/>
      <c r="J234" s="162">
        <f t="shared" si="30"/>
        <v>0</v>
      </c>
      <c r="K234" s="163"/>
      <c r="L234" s="164"/>
      <c r="M234" s="165" t="s">
        <v>1</v>
      </c>
      <c r="N234" s="166" t="s">
        <v>44</v>
      </c>
      <c r="O234" s="55"/>
      <c r="P234" s="152">
        <f t="shared" si="31"/>
        <v>0</v>
      </c>
      <c r="Q234" s="152">
        <v>0</v>
      </c>
      <c r="R234" s="152">
        <f t="shared" si="32"/>
        <v>0</v>
      </c>
      <c r="S234" s="152">
        <v>0</v>
      </c>
      <c r="T234" s="153">
        <f t="shared" si="33"/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54" t="s">
        <v>177</v>
      </c>
      <c r="AT234" s="154" t="s">
        <v>174</v>
      </c>
      <c r="AU234" s="154" t="s">
        <v>154</v>
      </c>
      <c r="AY234" s="14" t="s">
        <v>147</v>
      </c>
      <c r="BE234" s="155">
        <f t="shared" si="34"/>
        <v>0</v>
      </c>
      <c r="BF234" s="155">
        <f t="shared" si="35"/>
        <v>0</v>
      </c>
      <c r="BG234" s="155">
        <f t="shared" si="36"/>
        <v>0</v>
      </c>
      <c r="BH234" s="155">
        <f t="shared" si="37"/>
        <v>0</v>
      </c>
      <c r="BI234" s="155">
        <f t="shared" si="38"/>
        <v>0</v>
      </c>
      <c r="BJ234" s="14" t="s">
        <v>154</v>
      </c>
      <c r="BK234" s="155">
        <f t="shared" si="39"/>
        <v>0</v>
      </c>
      <c r="BL234" s="14" t="s">
        <v>153</v>
      </c>
      <c r="BM234" s="154" t="s">
        <v>1124</v>
      </c>
    </row>
    <row r="235" spans="1:65" s="2" customFormat="1" ht="14.5" customHeight="1">
      <c r="A235" s="29"/>
      <c r="B235" s="141"/>
      <c r="C235" s="156" t="s">
        <v>1125</v>
      </c>
      <c r="D235" s="156" t="s">
        <v>174</v>
      </c>
      <c r="E235" s="157" t="s">
        <v>1126</v>
      </c>
      <c r="F235" s="158" t="s">
        <v>1127</v>
      </c>
      <c r="G235" s="159" t="s">
        <v>171</v>
      </c>
      <c r="H235" s="160">
        <v>3</v>
      </c>
      <c r="I235" s="161"/>
      <c r="J235" s="162">
        <f t="shared" si="30"/>
        <v>0</v>
      </c>
      <c r="K235" s="163"/>
      <c r="L235" s="164"/>
      <c r="M235" s="165" t="s">
        <v>1</v>
      </c>
      <c r="N235" s="166" t="s">
        <v>44</v>
      </c>
      <c r="O235" s="55"/>
      <c r="P235" s="152">
        <f t="shared" si="31"/>
        <v>0</v>
      </c>
      <c r="Q235" s="152">
        <v>0</v>
      </c>
      <c r="R235" s="152">
        <f t="shared" si="32"/>
        <v>0</v>
      </c>
      <c r="S235" s="152">
        <v>0</v>
      </c>
      <c r="T235" s="153">
        <f t="shared" si="33"/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54" t="s">
        <v>177</v>
      </c>
      <c r="AT235" s="154" t="s">
        <v>174</v>
      </c>
      <c r="AU235" s="154" t="s">
        <v>154</v>
      </c>
      <c r="AY235" s="14" t="s">
        <v>147</v>
      </c>
      <c r="BE235" s="155">
        <f t="shared" si="34"/>
        <v>0</v>
      </c>
      <c r="BF235" s="155">
        <f t="shared" si="35"/>
        <v>0</v>
      </c>
      <c r="BG235" s="155">
        <f t="shared" si="36"/>
        <v>0</v>
      </c>
      <c r="BH235" s="155">
        <f t="shared" si="37"/>
        <v>0</v>
      </c>
      <c r="BI235" s="155">
        <f t="shared" si="38"/>
        <v>0</v>
      </c>
      <c r="BJ235" s="14" t="s">
        <v>154</v>
      </c>
      <c r="BK235" s="155">
        <f t="shared" si="39"/>
        <v>0</v>
      </c>
      <c r="BL235" s="14" t="s">
        <v>153</v>
      </c>
      <c r="BM235" s="154" t="s">
        <v>1128</v>
      </c>
    </row>
    <row r="236" spans="1:65" s="2" customFormat="1" ht="14.5" customHeight="1">
      <c r="A236" s="29"/>
      <c r="B236" s="141"/>
      <c r="C236" s="156" t="s">
        <v>1129</v>
      </c>
      <c r="D236" s="156" t="s">
        <v>174</v>
      </c>
      <c r="E236" s="157" t="s">
        <v>1130</v>
      </c>
      <c r="F236" s="158" t="s">
        <v>1131</v>
      </c>
      <c r="G236" s="159" t="s">
        <v>171</v>
      </c>
      <c r="H236" s="160">
        <v>2</v>
      </c>
      <c r="I236" s="161"/>
      <c r="J236" s="162">
        <f t="shared" si="30"/>
        <v>0</v>
      </c>
      <c r="K236" s="163"/>
      <c r="L236" s="164"/>
      <c r="M236" s="165" t="s">
        <v>1</v>
      </c>
      <c r="N236" s="166" t="s">
        <v>44</v>
      </c>
      <c r="O236" s="55"/>
      <c r="P236" s="152">
        <f t="shared" si="31"/>
        <v>0</v>
      </c>
      <c r="Q236" s="152">
        <v>0</v>
      </c>
      <c r="R236" s="152">
        <f t="shared" si="32"/>
        <v>0</v>
      </c>
      <c r="S236" s="152">
        <v>0</v>
      </c>
      <c r="T236" s="153">
        <f t="shared" si="33"/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54" t="s">
        <v>177</v>
      </c>
      <c r="AT236" s="154" t="s">
        <v>174</v>
      </c>
      <c r="AU236" s="154" t="s">
        <v>154</v>
      </c>
      <c r="AY236" s="14" t="s">
        <v>147</v>
      </c>
      <c r="BE236" s="155">
        <f t="shared" si="34"/>
        <v>0</v>
      </c>
      <c r="BF236" s="155">
        <f t="shared" si="35"/>
        <v>0</v>
      </c>
      <c r="BG236" s="155">
        <f t="shared" si="36"/>
        <v>0</v>
      </c>
      <c r="BH236" s="155">
        <f t="shared" si="37"/>
        <v>0</v>
      </c>
      <c r="BI236" s="155">
        <f t="shared" si="38"/>
        <v>0</v>
      </c>
      <c r="BJ236" s="14" t="s">
        <v>154</v>
      </c>
      <c r="BK236" s="155">
        <f t="shared" si="39"/>
        <v>0</v>
      </c>
      <c r="BL236" s="14" t="s">
        <v>153</v>
      </c>
      <c r="BM236" s="154" t="s">
        <v>1132</v>
      </c>
    </row>
    <row r="237" spans="1:65" s="2" customFormat="1" ht="14.5" customHeight="1">
      <c r="A237" s="29"/>
      <c r="B237" s="141"/>
      <c r="C237" s="156" t="s">
        <v>1133</v>
      </c>
      <c r="D237" s="156" t="s">
        <v>174</v>
      </c>
      <c r="E237" s="157" t="s">
        <v>1134</v>
      </c>
      <c r="F237" s="158" t="s">
        <v>1135</v>
      </c>
      <c r="G237" s="159" t="s">
        <v>171</v>
      </c>
      <c r="H237" s="160">
        <v>20</v>
      </c>
      <c r="I237" s="161"/>
      <c r="J237" s="162">
        <f t="shared" si="30"/>
        <v>0</v>
      </c>
      <c r="K237" s="163"/>
      <c r="L237" s="164"/>
      <c r="M237" s="165" t="s">
        <v>1</v>
      </c>
      <c r="N237" s="166" t="s">
        <v>44</v>
      </c>
      <c r="O237" s="55"/>
      <c r="P237" s="152">
        <f t="shared" si="31"/>
        <v>0</v>
      </c>
      <c r="Q237" s="152">
        <v>0</v>
      </c>
      <c r="R237" s="152">
        <f t="shared" si="32"/>
        <v>0</v>
      </c>
      <c r="S237" s="152">
        <v>0</v>
      </c>
      <c r="T237" s="153">
        <f t="shared" si="33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54" t="s">
        <v>177</v>
      </c>
      <c r="AT237" s="154" t="s">
        <v>174</v>
      </c>
      <c r="AU237" s="154" t="s">
        <v>154</v>
      </c>
      <c r="AY237" s="14" t="s">
        <v>147</v>
      </c>
      <c r="BE237" s="155">
        <f t="shared" si="34"/>
        <v>0</v>
      </c>
      <c r="BF237" s="155">
        <f t="shared" si="35"/>
        <v>0</v>
      </c>
      <c r="BG237" s="155">
        <f t="shared" si="36"/>
        <v>0</v>
      </c>
      <c r="BH237" s="155">
        <f t="shared" si="37"/>
        <v>0</v>
      </c>
      <c r="BI237" s="155">
        <f t="shared" si="38"/>
        <v>0</v>
      </c>
      <c r="BJ237" s="14" t="s">
        <v>154</v>
      </c>
      <c r="BK237" s="155">
        <f t="shared" si="39"/>
        <v>0</v>
      </c>
      <c r="BL237" s="14" t="s">
        <v>153</v>
      </c>
      <c r="BM237" s="154" t="s">
        <v>1136</v>
      </c>
    </row>
    <row r="238" spans="1:65" s="2" customFormat="1" ht="14.5" customHeight="1">
      <c r="A238" s="29"/>
      <c r="B238" s="141"/>
      <c r="C238" s="156" t="s">
        <v>1137</v>
      </c>
      <c r="D238" s="156" t="s">
        <v>174</v>
      </c>
      <c r="E238" s="157" t="s">
        <v>1138</v>
      </c>
      <c r="F238" s="158" t="s">
        <v>1139</v>
      </c>
      <c r="G238" s="159" t="s">
        <v>171</v>
      </c>
      <c r="H238" s="160">
        <v>2</v>
      </c>
      <c r="I238" s="161"/>
      <c r="J238" s="162">
        <f t="shared" si="30"/>
        <v>0</v>
      </c>
      <c r="K238" s="163"/>
      <c r="L238" s="164"/>
      <c r="M238" s="165" t="s">
        <v>1</v>
      </c>
      <c r="N238" s="166" t="s">
        <v>44</v>
      </c>
      <c r="O238" s="55"/>
      <c r="P238" s="152">
        <f t="shared" si="31"/>
        <v>0</v>
      </c>
      <c r="Q238" s="152">
        <v>0</v>
      </c>
      <c r="R238" s="152">
        <f t="shared" si="32"/>
        <v>0</v>
      </c>
      <c r="S238" s="152">
        <v>0</v>
      </c>
      <c r="T238" s="153">
        <f t="shared" si="33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54" t="s">
        <v>177</v>
      </c>
      <c r="AT238" s="154" t="s">
        <v>174</v>
      </c>
      <c r="AU238" s="154" t="s">
        <v>154</v>
      </c>
      <c r="AY238" s="14" t="s">
        <v>147</v>
      </c>
      <c r="BE238" s="155">
        <f t="shared" si="34"/>
        <v>0</v>
      </c>
      <c r="BF238" s="155">
        <f t="shared" si="35"/>
        <v>0</v>
      </c>
      <c r="BG238" s="155">
        <f t="shared" si="36"/>
        <v>0</v>
      </c>
      <c r="BH238" s="155">
        <f t="shared" si="37"/>
        <v>0</v>
      </c>
      <c r="BI238" s="155">
        <f t="shared" si="38"/>
        <v>0</v>
      </c>
      <c r="BJ238" s="14" t="s">
        <v>154</v>
      </c>
      <c r="BK238" s="155">
        <f t="shared" si="39"/>
        <v>0</v>
      </c>
      <c r="BL238" s="14" t="s">
        <v>153</v>
      </c>
      <c r="BM238" s="154" t="s">
        <v>1140</v>
      </c>
    </row>
    <row r="239" spans="1:65" s="2" customFormat="1" ht="14.5" customHeight="1">
      <c r="A239" s="29"/>
      <c r="B239" s="141"/>
      <c r="C239" s="156" t="s">
        <v>1141</v>
      </c>
      <c r="D239" s="156" t="s">
        <v>174</v>
      </c>
      <c r="E239" s="157" t="s">
        <v>1142</v>
      </c>
      <c r="F239" s="158" t="s">
        <v>1143</v>
      </c>
      <c r="G239" s="159" t="s">
        <v>171</v>
      </c>
      <c r="H239" s="160">
        <v>5</v>
      </c>
      <c r="I239" s="161"/>
      <c r="J239" s="162">
        <f t="shared" si="30"/>
        <v>0</v>
      </c>
      <c r="K239" s="163"/>
      <c r="L239" s="164"/>
      <c r="M239" s="165" t="s">
        <v>1</v>
      </c>
      <c r="N239" s="166" t="s">
        <v>44</v>
      </c>
      <c r="O239" s="55"/>
      <c r="P239" s="152">
        <f t="shared" si="31"/>
        <v>0</v>
      </c>
      <c r="Q239" s="152">
        <v>0</v>
      </c>
      <c r="R239" s="152">
        <f t="shared" si="32"/>
        <v>0</v>
      </c>
      <c r="S239" s="152">
        <v>0</v>
      </c>
      <c r="T239" s="153">
        <f t="shared" si="33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54" t="s">
        <v>177</v>
      </c>
      <c r="AT239" s="154" t="s">
        <v>174</v>
      </c>
      <c r="AU239" s="154" t="s">
        <v>154</v>
      </c>
      <c r="AY239" s="14" t="s">
        <v>147</v>
      </c>
      <c r="BE239" s="155">
        <f t="shared" si="34"/>
        <v>0</v>
      </c>
      <c r="BF239" s="155">
        <f t="shared" si="35"/>
        <v>0</v>
      </c>
      <c r="BG239" s="155">
        <f t="shared" si="36"/>
        <v>0</v>
      </c>
      <c r="BH239" s="155">
        <f t="shared" si="37"/>
        <v>0</v>
      </c>
      <c r="BI239" s="155">
        <f t="shared" si="38"/>
        <v>0</v>
      </c>
      <c r="BJ239" s="14" t="s">
        <v>154</v>
      </c>
      <c r="BK239" s="155">
        <f t="shared" si="39"/>
        <v>0</v>
      </c>
      <c r="BL239" s="14" t="s">
        <v>153</v>
      </c>
      <c r="BM239" s="154" t="s">
        <v>1144</v>
      </c>
    </row>
    <row r="240" spans="1:65" s="2" customFormat="1" ht="14.5" customHeight="1">
      <c r="A240" s="29"/>
      <c r="B240" s="141"/>
      <c r="C240" s="156" t="s">
        <v>1145</v>
      </c>
      <c r="D240" s="156" t="s">
        <v>174</v>
      </c>
      <c r="E240" s="157" t="s">
        <v>1146</v>
      </c>
      <c r="F240" s="158" t="s">
        <v>1147</v>
      </c>
      <c r="G240" s="159" t="s">
        <v>171</v>
      </c>
      <c r="H240" s="160">
        <v>7</v>
      </c>
      <c r="I240" s="161"/>
      <c r="J240" s="162">
        <f t="shared" si="30"/>
        <v>0</v>
      </c>
      <c r="K240" s="163"/>
      <c r="L240" s="164"/>
      <c r="M240" s="165" t="s">
        <v>1</v>
      </c>
      <c r="N240" s="166" t="s">
        <v>44</v>
      </c>
      <c r="O240" s="55"/>
      <c r="P240" s="152">
        <f t="shared" si="31"/>
        <v>0</v>
      </c>
      <c r="Q240" s="152">
        <v>0</v>
      </c>
      <c r="R240" s="152">
        <f t="shared" si="32"/>
        <v>0</v>
      </c>
      <c r="S240" s="152">
        <v>0</v>
      </c>
      <c r="T240" s="153">
        <f t="shared" si="33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54" t="s">
        <v>177</v>
      </c>
      <c r="AT240" s="154" t="s">
        <v>174</v>
      </c>
      <c r="AU240" s="154" t="s">
        <v>154</v>
      </c>
      <c r="AY240" s="14" t="s">
        <v>147</v>
      </c>
      <c r="BE240" s="155">
        <f t="shared" si="34"/>
        <v>0</v>
      </c>
      <c r="BF240" s="155">
        <f t="shared" si="35"/>
        <v>0</v>
      </c>
      <c r="BG240" s="155">
        <f t="shared" si="36"/>
        <v>0</v>
      </c>
      <c r="BH240" s="155">
        <f t="shared" si="37"/>
        <v>0</v>
      </c>
      <c r="BI240" s="155">
        <f t="shared" si="38"/>
        <v>0</v>
      </c>
      <c r="BJ240" s="14" t="s">
        <v>154</v>
      </c>
      <c r="BK240" s="155">
        <f t="shared" si="39"/>
        <v>0</v>
      </c>
      <c r="BL240" s="14" t="s">
        <v>153</v>
      </c>
      <c r="BM240" s="154" t="s">
        <v>1148</v>
      </c>
    </row>
    <row r="241" spans="1:65" s="2" customFormat="1" ht="14.5" customHeight="1">
      <c r="A241" s="29"/>
      <c r="B241" s="141"/>
      <c r="C241" s="142" t="s">
        <v>1149</v>
      </c>
      <c r="D241" s="142" t="s">
        <v>149</v>
      </c>
      <c r="E241" s="143" t="s">
        <v>716</v>
      </c>
      <c r="F241" s="144" t="s">
        <v>1150</v>
      </c>
      <c r="G241" s="145" t="s">
        <v>166</v>
      </c>
      <c r="H241" s="146">
        <v>70.459999999999994</v>
      </c>
      <c r="I241" s="147"/>
      <c r="J241" s="148">
        <f t="shared" si="30"/>
        <v>0</v>
      </c>
      <c r="K241" s="149"/>
      <c r="L241" s="30"/>
      <c r="M241" s="150" t="s">
        <v>1</v>
      </c>
      <c r="N241" s="151" t="s">
        <v>44</v>
      </c>
      <c r="O241" s="55"/>
      <c r="P241" s="152">
        <f t="shared" si="31"/>
        <v>0</v>
      </c>
      <c r="Q241" s="152">
        <v>0</v>
      </c>
      <c r="R241" s="152">
        <f t="shared" si="32"/>
        <v>0</v>
      </c>
      <c r="S241" s="152">
        <v>0</v>
      </c>
      <c r="T241" s="153">
        <f t="shared" si="33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54" t="s">
        <v>153</v>
      </c>
      <c r="AT241" s="154" t="s">
        <v>149</v>
      </c>
      <c r="AU241" s="154" t="s">
        <v>154</v>
      </c>
      <c r="AY241" s="14" t="s">
        <v>147</v>
      </c>
      <c r="BE241" s="155">
        <f t="shared" si="34"/>
        <v>0</v>
      </c>
      <c r="BF241" s="155">
        <f t="shared" si="35"/>
        <v>0</v>
      </c>
      <c r="BG241" s="155">
        <f t="shared" si="36"/>
        <v>0</v>
      </c>
      <c r="BH241" s="155">
        <f t="shared" si="37"/>
        <v>0</v>
      </c>
      <c r="BI241" s="155">
        <f t="shared" si="38"/>
        <v>0</v>
      </c>
      <c r="BJ241" s="14" t="s">
        <v>154</v>
      </c>
      <c r="BK241" s="155">
        <f t="shared" si="39"/>
        <v>0</v>
      </c>
      <c r="BL241" s="14" t="s">
        <v>153</v>
      </c>
      <c r="BM241" s="154" t="s">
        <v>1151</v>
      </c>
    </row>
    <row r="242" spans="1:65" s="2" customFormat="1" ht="24.25" customHeight="1">
      <c r="A242" s="29"/>
      <c r="B242" s="141"/>
      <c r="C242" s="142" t="s">
        <v>1152</v>
      </c>
      <c r="D242" s="142" t="s">
        <v>149</v>
      </c>
      <c r="E242" s="143" t="s">
        <v>1153</v>
      </c>
      <c r="F242" s="144" t="s">
        <v>1154</v>
      </c>
      <c r="G242" s="145" t="s">
        <v>171</v>
      </c>
      <c r="H242" s="146">
        <v>44</v>
      </c>
      <c r="I242" s="147"/>
      <c r="J242" s="148">
        <f t="shared" si="30"/>
        <v>0</v>
      </c>
      <c r="K242" s="149"/>
      <c r="L242" s="30"/>
      <c r="M242" s="150" t="s">
        <v>1</v>
      </c>
      <c r="N242" s="151" t="s">
        <v>44</v>
      </c>
      <c r="O242" s="55"/>
      <c r="P242" s="152">
        <f t="shared" si="31"/>
        <v>0</v>
      </c>
      <c r="Q242" s="152">
        <v>0</v>
      </c>
      <c r="R242" s="152">
        <f t="shared" si="32"/>
        <v>0</v>
      </c>
      <c r="S242" s="152">
        <v>0</v>
      </c>
      <c r="T242" s="153">
        <f t="shared" si="33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54" t="s">
        <v>153</v>
      </c>
      <c r="AT242" s="154" t="s">
        <v>149</v>
      </c>
      <c r="AU242" s="154" t="s">
        <v>154</v>
      </c>
      <c r="AY242" s="14" t="s">
        <v>147</v>
      </c>
      <c r="BE242" s="155">
        <f t="shared" si="34"/>
        <v>0</v>
      </c>
      <c r="BF242" s="155">
        <f t="shared" si="35"/>
        <v>0</v>
      </c>
      <c r="BG242" s="155">
        <f t="shared" si="36"/>
        <v>0</v>
      </c>
      <c r="BH242" s="155">
        <f t="shared" si="37"/>
        <v>0</v>
      </c>
      <c r="BI242" s="155">
        <f t="shared" si="38"/>
        <v>0</v>
      </c>
      <c r="BJ242" s="14" t="s">
        <v>154</v>
      </c>
      <c r="BK242" s="155">
        <f t="shared" si="39"/>
        <v>0</v>
      </c>
      <c r="BL242" s="14" t="s">
        <v>153</v>
      </c>
      <c r="BM242" s="154" t="s">
        <v>1155</v>
      </c>
    </row>
    <row r="243" spans="1:65" s="2" customFormat="1" ht="24.25" customHeight="1">
      <c r="A243" s="29"/>
      <c r="B243" s="141"/>
      <c r="C243" s="156" t="s">
        <v>1156</v>
      </c>
      <c r="D243" s="156" t="s">
        <v>174</v>
      </c>
      <c r="E243" s="157" t="s">
        <v>1157</v>
      </c>
      <c r="F243" s="158" t="s">
        <v>1158</v>
      </c>
      <c r="G243" s="159" t="s">
        <v>196</v>
      </c>
      <c r="H243" s="160">
        <v>150</v>
      </c>
      <c r="I243" s="161"/>
      <c r="J243" s="162">
        <f t="shared" si="30"/>
        <v>0</v>
      </c>
      <c r="K243" s="163"/>
      <c r="L243" s="164"/>
      <c r="M243" s="165" t="s">
        <v>1</v>
      </c>
      <c r="N243" s="166" t="s">
        <v>44</v>
      </c>
      <c r="O243" s="55"/>
      <c r="P243" s="152">
        <f t="shared" si="31"/>
        <v>0</v>
      </c>
      <c r="Q243" s="152">
        <v>0</v>
      </c>
      <c r="R243" s="152">
        <f t="shared" si="32"/>
        <v>0</v>
      </c>
      <c r="S243" s="152">
        <v>0</v>
      </c>
      <c r="T243" s="153">
        <f t="shared" si="33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54" t="s">
        <v>177</v>
      </c>
      <c r="AT243" s="154" t="s">
        <v>174</v>
      </c>
      <c r="AU243" s="154" t="s">
        <v>154</v>
      </c>
      <c r="AY243" s="14" t="s">
        <v>147</v>
      </c>
      <c r="BE243" s="155">
        <f t="shared" si="34"/>
        <v>0</v>
      </c>
      <c r="BF243" s="155">
        <f t="shared" si="35"/>
        <v>0</v>
      </c>
      <c r="BG243" s="155">
        <f t="shared" si="36"/>
        <v>0</v>
      </c>
      <c r="BH243" s="155">
        <f t="shared" si="37"/>
        <v>0</v>
      </c>
      <c r="BI243" s="155">
        <f t="shared" si="38"/>
        <v>0</v>
      </c>
      <c r="BJ243" s="14" t="s">
        <v>154</v>
      </c>
      <c r="BK243" s="155">
        <f t="shared" si="39"/>
        <v>0</v>
      </c>
      <c r="BL243" s="14" t="s">
        <v>153</v>
      </c>
      <c r="BM243" s="154" t="s">
        <v>1159</v>
      </c>
    </row>
    <row r="244" spans="1:65" s="2" customFormat="1" ht="14.5" customHeight="1">
      <c r="A244" s="29"/>
      <c r="B244" s="141"/>
      <c r="C244" s="142" t="s">
        <v>1160</v>
      </c>
      <c r="D244" s="142" t="s">
        <v>149</v>
      </c>
      <c r="E244" s="143" t="s">
        <v>1161</v>
      </c>
      <c r="F244" s="144" t="s">
        <v>1162</v>
      </c>
      <c r="G244" s="145" t="s">
        <v>171</v>
      </c>
      <c r="H244" s="146">
        <v>44</v>
      </c>
      <c r="I244" s="147"/>
      <c r="J244" s="148">
        <f t="shared" si="30"/>
        <v>0</v>
      </c>
      <c r="K244" s="149"/>
      <c r="L244" s="30"/>
      <c r="M244" s="150" t="s">
        <v>1</v>
      </c>
      <c r="N244" s="151" t="s">
        <v>44</v>
      </c>
      <c r="O244" s="55"/>
      <c r="P244" s="152">
        <f t="shared" si="31"/>
        <v>0</v>
      </c>
      <c r="Q244" s="152">
        <v>0</v>
      </c>
      <c r="R244" s="152">
        <f t="shared" si="32"/>
        <v>0</v>
      </c>
      <c r="S244" s="152">
        <v>0</v>
      </c>
      <c r="T244" s="153">
        <f t="shared" si="33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54" t="s">
        <v>153</v>
      </c>
      <c r="AT244" s="154" t="s">
        <v>149</v>
      </c>
      <c r="AU244" s="154" t="s">
        <v>154</v>
      </c>
      <c r="AY244" s="14" t="s">
        <v>147</v>
      </c>
      <c r="BE244" s="155">
        <f t="shared" si="34"/>
        <v>0</v>
      </c>
      <c r="BF244" s="155">
        <f t="shared" si="35"/>
        <v>0</v>
      </c>
      <c r="BG244" s="155">
        <f t="shared" si="36"/>
        <v>0</v>
      </c>
      <c r="BH244" s="155">
        <f t="shared" si="37"/>
        <v>0</v>
      </c>
      <c r="BI244" s="155">
        <f t="shared" si="38"/>
        <v>0</v>
      </c>
      <c r="BJ244" s="14" t="s">
        <v>154</v>
      </c>
      <c r="BK244" s="155">
        <f t="shared" si="39"/>
        <v>0</v>
      </c>
      <c r="BL244" s="14" t="s">
        <v>153</v>
      </c>
      <c r="BM244" s="154" t="s">
        <v>1163</v>
      </c>
    </row>
    <row r="245" spans="1:65" s="2" customFormat="1" ht="24.25" customHeight="1">
      <c r="A245" s="29"/>
      <c r="B245" s="141"/>
      <c r="C245" s="156" t="s">
        <v>1164</v>
      </c>
      <c r="D245" s="156" t="s">
        <v>174</v>
      </c>
      <c r="E245" s="157" t="s">
        <v>1165</v>
      </c>
      <c r="F245" s="158" t="s">
        <v>1166</v>
      </c>
      <c r="G245" s="159" t="s">
        <v>171</v>
      </c>
      <c r="H245" s="160">
        <v>132</v>
      </c>
      <c r="I245" s="161"/>
      <c r="J245" s="162">
        <f t="shared" si="30"/>
        <v>0</v>
      </c>
      <c r="K245" s="163"/>
      <c r="L245" s="164"/>
      <c r="M245" s="165" t="s">
        <v>1</v>
      </c>
      <c r="N245" s="166" t="s">
        <v>44</v>
      </c>
      <c r="O245" s="55"/>
      <c r="P245" s="152">
        <f t="shared" si="31"/>
        <v>0</v>
      </c>
      <c r="Q245" s="152">
        <v>0</v>
      </c>
      <c r="R245" s="152">
        <f t="shared" si="32"/>
        <v>0</v>
      </c>
      <c r="S245" s="152">
        <v>0</v>
      </c>
      <c r="T245" s="153">
        <f t="shared" si="33"/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54" t="s">
        <v>177</v>
      </c>
      <c r="AT245" s="154" t="s">
        <v>174</v>
      </c>
      <c r="AU245" s="154" t="s">
        <v>154</v>
      </c>
      <c r="AY245" s="14" t="s">
        <v>147</v>
      </c>
      <c r="BE245" s="155">
        <f t="shared" si="34"/>
        <v>0</v>
      </c>
      <c r="BF245" s="155">
        <f t="shared" si="35"/>
        <v>0</v>
      </c>
      <c r="BG245" s="155">
        <f t="shared" si="36"/>
        <v>0</v>
      </c>
      <c r="BH245" s="155">
        <f t="shared" si="37"/>
        <v>0</v>
      </c>
      <c r="BI245" s="155">
        <f t="shared" si="38"/>
        <v>0</v>
      </c>
      <c r="BJ245" s="14" t="s">
        <v>154</v>
      </c>
      <c r="BK245" s="155">
        <f t="shared" si="39"/>
        <v>0</v>
      </c>
      <c r="BL245" s="14" t="s">
        <v>153</v>
      </c>
      <c r="BM245" s="154" t="s">
        <v>1167</v>
      </c>
    </row>
    <row r="246" spans="1:65" s="2" customFormat="1" ht="24.25" customHeight="1">
      <c r="A246" s="29"/>
      <c r="B246" s="141"/>
      <c r="C246" s="156" t="s">
        <v>1168</v>
      </c>
      <c r="D246" s="156" t="s">
        <v>174</v>
      </c>
      <c r="E246" s="157" t="s">
        <v>1169</v>
      </c>
      <c r="F246" s="158" t="s">
        <v>1170</v>
      </c>
      <c r="G246" s="159" t="s">
        <v>171</v>
      </c>
      <c r="H246" s="160">
        <v>88</v>
      </c>
      <c r="I246" s="161"/>
      <c r="J246" s="162">
        <f t="shared" si="30"/>
        <v>0</v>
      </c>
      <c r="K246" s="163"/>
      <c r="L246" s="164"/>
      <c r="M246" s="165" t="s">
        <v>1</v>
      </c>
      <c r="N246" s="166" t="s">
        <v>44</v>
      </c>
      <c r="O246" s="55"/>
      <c r="P246" s="152">
        <f t="shared" si="31"/>
        <v>0</v>
      </c>
      <c r="Q246" s="152">
        <v>0</v>
      </c>
      <c r="R246" s="152">
        <f t="shared" si="32"/>
        <v>0</v>
      </c>
      <c r="S246" s="152">
        <v>0</v>
      </c>
      <c r="T246" s="153">
        <f t="shared" si="33"/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54" t="s">
        <v>177</v>
      </c>
      <c r="AT246" s="154" t="s">
        <v>174</v>
      </c>
      <c r="AU246" s="154" t="s">
        <v>154</v>
      </c>
      <c r="AY246" s="14" t="s">
        <v>147</v>
      </c>
      <c r="BE246" s="155">
        <f t="shared" si="34"/>
        <v>0</v>
      </c>
      <c r="BF246" s="155">
        <f t="shared" si="35"/>
        <v>0</v>
      </c>
      <c r="BG246" s="155">
        <f t="shared" si="36"/>
        <v>0</v>
      </c>
      <c r="BH246" s="155">
        <f t="shared" si="37"/>
        <v>0</v>
      </c>
      <c r="BI246" s="155">
        <f t="shared" si="38"/>
        <v>0</v>
      </c>
      <c r="BJ246" s="14" t="s">
        <v>154</v>
      </c>
      <c r="BK246" s="155">
        <f t="shared" si="39"/>
        <v>0</v>
      </c>
      <c r="BL246" s="14" t="s">
        <v>153</v>
      </c>
      <c r="BM246" s="154" t="s">
        <v>1171</v>
      </c>
    </row>
    <row r="247" spans="1:65" s="2" customFormat="1" ht="24.25" customHeight="1">
      <c r="A247" s="29"/>
      <c r="B247" s="141"/>
      <c r="C247" s="142" t="s">
        <v>1172</v>
      </c>
      <c r="D247" s="142" t="s">
        <v>149</v>
      </c>
      <c r="E247" s="143" t="s">
        <v>719</v>
      </c>
      <c r="F247" s="144" t="s">
        <v>1173</v>
      </c>
      <c r="G247" s="145" t="s">
        <v>244</v>
      </c>
      <c r="H247" s="146">
        <v>271</v>
      </c>
      <c r="I247" s="147"/>
      <c r="J247" s="148">
        <f t="shared" si="30"/>
        <v>0</v>
      </c>
      <c r="K247" s="149"/>
      <c r="L247" s="30"/>
      <c r="M247" s="150" t="s">
        <v>1</v>
      </c>
      <c r="N247" s="151" t="s">
        <v>44</v>
      </c>
      <c r="O247" s="55"/>
      <c r="P247" s="152">
        <f t="shared" si="31"/>
        <v>0</v>
      </c>
      <c r="Q247" s="152">
        <v>0</v>
      </c>
      <c r="R247" s="152">
        <f t="shared" si="32"/>
        <v>0</v>
      </c>
      <c r="S247" s="152">
        <v>0</v>
      </c>
      <c r="T247" s="153">
        <f t="shared" si="33"/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54" t="s">
        <v>153</v>
      </c>
      <c r="AT247" s="154" t="s">
        <v>149</v>
      </c>
      <c r="AU247" s="154" t="s">
        <v>154</v>
      </c>
      <c r="AY247" s="14" t="s">
        <v>147</v>
      </c>
      <c r="BE247" s="155">
        <f t="shared" si="34"/>
        <v>0</v>
      </c>
      <c r="BF247" s="155">
        <f t="shared" si="35"/>
        <v>0</v>
      </c>
      <c r="BG247" s="155">
        <f t="shared" si="36"/>
        <v>0</v>
      </c>
      <c r="BH247" s="155">
        <f t="shared" si="37"/>
        <v>0</v>
      </c>
      <c r="BI247" s="155">
        <f t="shared" si="38"/>
        <v>0</v>
      </c>
      <c r="BJ247" s="14" t="s">
        <v>154</v>
      </c>
      <c r="BK247" s="155">
        <f t="shared" si="39"/>
        <v>0</v>
      </c>
      <c r="BL247" s="14" t="s">
        <v>153</v>
      </c>
      <c r="BM247" s="154" t="s">
        <v>1174</v>
      </c>
    </row>
    <row r="248" spans="1:65" s="2" customFormat="1" ht="24.25" customHeight="1">
      <c r="A248" s="29"/>
      <c r="B248" s="141"/>
      <c r="C248" s="142" t="s">
        <v>1175</v>
      </c>
      <c r="D248" s="142" t="s">
        <v>149</v>
      </c>
      <c r="E248" s="143" t="s">
        <v>1176</v>
      </c>
      <c r="F248" s="144" t="s">
        <v>1177</v>
      </c>
      <c r="G248" s="145" t="s">
        <v>171</v>
      </c>
      <c r="H248" s="146">
        <v>44</v>
      </c>
      <c r="I248" s="147"/>
      <c r="J248" s="148">
        <f t="shared" si="30"/>
        <v>0</v>
      </c>
      <c r="K248" s="149"/>
      <c r="L248" s="30"/>
      <c r="M248" s="150" t="s">
        <v>1</v>
      </c>
      <c r="N248" s="151" t="s">
        <v>44</v>
      </c>
      <c r="O248" s="55"/>
      <c r="P248" s="152">
        <f t="shared" si="31"/>
        <v>0</v>
      </c>
      <c r="Q248" s="152">
        <v>0</v>
      </c>
      <c r="R248" s="152">
        <f t="shared" si="32"/>
        <v>0</v>
      </c>
      <c r="S248" s="152">
        <v>0</v>
      </c>
      <c r="T248" s="153">
        <f t="shared" si="33"/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54" t="s">
        <v>153</v>
      </c>
      <c r="AT248" s="154" t="s">
        <v>149</v>
      </c>
      <c r="AU248" s="154" t="s">
        <v>154</v>
      </c>
      <c r="AY248" s="14" t="s">
        <v>147</v>
      </c>
      <c r="BE248" s="155">
        <f t="shared" si="34"/>
        <v>0</v>
      </c>
      <c r="BF248" s="155">
        <f t="shared" si="35"/>
        <v>0</v>
      </c>
      <c r="BG248" s="155">
        <f t="shared" si="36"/>
        <v>0</v>
      </c>
      <c r="BH248" s="155">
        <f t="shared" si="37"/>
        <v>0</v>
      </c>
      <c r="BI248" s="155">
        <f t="shared" si="38"/>
        <v>0</v>
      </c>
      <c r="BJ248" s="14" t="s">
        <v>154</v>
      </c>
      <c r="BK248" s="155">
        <f t="shared" si="39"/>
        <v>0</v>
      </c>
      <c r="BL248" s="14" t="s">
        <v>153</v>
      </c>
      <c r="BM248" s="154" t="s">
        <v>1178</v>
      </c>
    </row>
    <row r="249" spans="1:65" s="2" customFormat="1" ht="24.25" customHeight="1">
      <c r="A249" s="29"/>
      <c r="B249" s="141"/>
      <c r="C249" s="142" t="s">
        <v>1179</v>
      </c>
      <c r="D249" s="142" t="s">
        <v>149</v>
      </c>
      <c r="E249" s="143" t="s">
        <v>1180</v>
      </c>
      <c r="F249" s="144" t="s">
        <v>1181</v>
      </c>
      <c r="G249" s="145" t="s">
        <v>171</v>
      </c>
      <c r="H249" s="146">
        <v>44</v>
      </c>
      <c r="I249" s="147"/>
      <c r="J249" s="148">
        <f t="shared" ref="J249:J280" si="40">ROUND(I249*H249,2)</f>
        <v>0</v>
      </c>
      <c r="K249" s="149"/>
      <c r="L249" s="30"/>
      <c r="M249" s="150" t="s">
        <v>1</v>
      </c>
      <c r="N249" s="151" t="s">
        <v>44</v>
      </c>
      <c r="O249" s="55"/>
      <c r="P249" s="152">
        <f t="shared" ref="P249:P280" si="41">O249*H249</f>
        <v>0</v>
      </c>
      <c r="Q249" s="152">
        <v>0</v>
      </c>
      <c r="R249" s="152">
        <f t="shared" ref="R249:R280" si="42">Q249*H249</f>
        <v>0</v>
      </c>
      <c r="S249" s="152">
        <v>0</v>
      </c>
      <c r="T249" s="153">
        <f t="shared" ref="T249:T280" si="43">S249*H249</f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54" t="s">
        <v>153</v>
      </c>
      <c r="AT249" s="154" t="s">
        <v>149</v>
      </c>
      <c r="AU249" s="154" t="s">
        <v>154</v>
      </c>
      <c r="AY249" s="14" t="s">
        <v>147</v>
      </c>
      <c r="BE249" s="155">
        <f t="shared" ref="BE249:BE256" si="44">IF(N249="základná",J249,0)</f>
        <v>0</v>
      </c>
      <c r="BF249" s="155">
        <f t="shared" ref="BF249:BF256" si="45">IF(N249="znížená",J249,0)</f>
        <v>0</v>
      </c>
      <c r="BG249" s="155">
        <f t="shared" ref="BG249:BG256" si="46">IF(N249="zákl. prenesená",J249,0)</f>
        <v>0</v>
      </c>
      <c r="BH249" s="155">
        <f t="shared" ref="BH249:BH256" si="47">IF(N249="zníž. prenesená",J249,0)</f>
        <v>0</v>
      </c>
      <c r="BI249" s="155">
        <f t="shared" ref="BI249:BI256" si="48">IF(N249="nulová",J249,0)</f>
        <v>0</v>
      </c>
      <c r="BJ249" s="14" t="s">
        <v>154</v>
      </c>
      <c r="BK249" s="155">
        <f t="shared" ref="BK249:BK256" si="49">ROUND(I249*H249,2)</f>
        <v>0</v>
      </c>
      <c r="BL249" s="14" t="s">
        <v>153</v>
      </c>
      <c r="BM249" s="154" t="s">
        <v>1182</v>
      </c>
    </row>
    <row r="250" spans="1:65" s="2" customFormat="1" ht="14.5" customHeight="1">
      <c r="A250" s="29"/>
      <c r="B250" s="141"/>
      <c r="C250" s="142" t="s">
        <v>1183</v>
      </c>
      <c r="D250" s="142" t="s">
        <v>149</v>
      </c>
      <c r="E250" s="143" t="s">
        <v>1184</v>
      </c>
      <c r="F250" s="144" t="s">
        <v>1185</v>
      </c>
      <c r="G250" s="145" t="s">
        <v>171</v>
      </c>
      <c r="H250" s="146">
        <v>44</v>
      </c>
      <c r="I250" s="147"/>
      <c r="J250" s="148">
        <f t="shared" si="40"/>
        <v>0</v>
      </c>
      <c r="K250" s="149"/>
      <c r="L250" s="30"/>
      <c r="M250" s="150" t="s">
        <v>1</v>
      </c>
      <c r="N250" s="151" t="s">
        <v>44</v>
      </c>
      <c r="O250" s="55"/>
      <c r="P250" s="152">
        <f t="shared" si="41"/>
        <v>0</v>
      </c>
      <c r="Q250" s="152">
        <v>0</v>
      </c>
      <c r="R250" s="152">
        <f t="shared" si="42"/>
        <v>0</v>
      </c>
      <c r="S250" s="152">
        <v>0</v>
      </c>
      <c r="T250" s="153">
        <f t="shared" si="43"/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54" t="s">
        <v>153</v>
      </c>
      <c r="AT250" s="154" t="s">
        <v>149</v>
      </c>
      <c r="AU250" s="154" t="s">
        <v>154</v>
      </c>
      <c r="AY250" s="14" t="s">
        <v>147</v>
      </c>
      <c r="BE250" s="155">
        <f t="shared" si="44"/>
        <v>0</v>
      </c>
      <c r="BF250" s="155">
        <f t="shared" si="45"/>
        <v>0</v>
      </c>
      <c r="BG250" s="155">
        <f t="shared" si="46"/>
        <v>0</v>
      </c>
      <c r="BH250" s="155">
        <f t="shared" si="47"/>
        <v>0</v>
      </c>
      <c r="BI250" s="155">
        <f t="shared" si="48"/>
        <v>0</v>
      </c>
      <c r="BJ250" s="14" t="s">
        <v>154</v>
      </c>
      <c r="BK250" s="155">
        <f t="shared" si="49"/>
        <v>0</v>
      </c>
      <c r="BL250" s="14" t="s">
        <v>153</v>
      </c>
      <c r="BM250" s="154" t="s">
        <v>1186</v>
      </c>
    </row>
    <row r="251" spans="1:65" s="2" customFormat="1" ht="14.5" customHeight="1">
      <c r="A251" s="29"/>
      <c r="B251" s="141"/>
      <c r="C251" s="142" t="s">
        <v>1187</v>
      </c>
      <c r="D251" s="142" t="s">
        <v>149</v>
      </c>
      <c r="E251" s="143" t="s">
        <v>1188</v>
      </c>
      <c r="F251" s="144" t="s">
        <v>1189</v>
      </c>
      <c r="G251" s="145" t="s">
        <v>171</v>
      </c>
      <c r="H251" s="146">
        <v>44</v>
      </c>
      <c r="I251" s="147"/>
      <c r="J251" s="148">
        <f t="shared" si="40"/>
        <v>0</v>
      </c>
      <c r="K251" s="149"/>
      <c r="L251" s="30"/>
      <c r="M251" s="150" t="s">
        <v>1</v>
      </c>
      <c r="N251" s="151" t="s">
        <v>44</v>
      </c>
      <c r="O251" s="55"/>
      <c r="P251" s="152">
        <f t="shared" si="41"/>
        <v>0</v>
      </c>
      <c r="Q251" s="152">
        <v>0</v>
      </c>
      <c r="R251" s="152">
        <f t="shared" si="42"/>
        <v>0</v>
      </c>
      <c r="S251" s="152">
        <v>0</v>
      </c>
      <c r="T251" s="153">
        <f t="shared" si="43"/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54" t="s">
        <v>153</v>
      </c>
      <c r="AT251" s="154" t="s">
        <v>149</v>
      </c>
      <c r="AU251" s="154" t="s">
        <v>154</v>
      </c>
      <c r="AY251" s="14" t="s">
        <v>147</v>
      </c>
      <c r="BE251" s="155">
        <f t="shared" si="44"/>
        <v>0</v>
      </c>
      <c r="BF251" s="155">
        <f t="shared" si="45"/>
        <v>0</v>
      </c>
      <c r="BG251" s="155">
        <f t="shared" si="46"/>
        <v>0</v>
      </c>
      <c r="BH251" s="155">
        <f t="shared" si="47"/>
        <v>0</v>
      </c>
      <c r="BI251" s="155">
        <f t="shared" si="48"/>
        <v>0</v>
      </c>
      <c r="BJ251" s="14" t="s">
        <v>154</v>
      </c>
      <c r="BK251" s="155">
        <f t="shared" si="49"/>
        <v>0</v>
      </c>
      <c r="BL251" s="14" t="s">
        <v>153</v>
      </c>
      <c r="BM251" s="154" t="s">
        <v>1190</v>
      </c>
    </row>
    <row r="252" spans="1:65" s="2" customFormat="1" ht="14.5" customHeight="1">
      <c r="A252" s="29"/>
      <c r="B252" s="141"/>
      <c r="C252" s="156" t="s">
        <v>1191</v>
      </c>
      <c r="D252" s="156" t="s">
        <v>174</v>
      </c>
      <c r="E252" s="157" t="s">
        <v>1192</v>
      </c>
      <c r="F252" s="158" t="s">
        <v>1193</v>
      </c>
      <c r="G252" s="159" t="s">
        <v>171</v>
      </c>
      <c r="H252" s="160">
        <v>44</v>
      </c>
      <c r="I252" s="161"/>
      <c r="J252" s="162">
        <f t="shared" si="40"/>
        <v>0</v>
      </c>
      <c r="K252" s="163"/>
      <c r="L252" s="164"/>
      <c r="M252" s="165" t="s">
        <v>1</v>
      </c>
      <c r="N252" s="166" t="s">
        <v>44</v>
      </c>
      <c r="O252" s="55"/>
      <c r="P252" s="152">
        <f t="shared" si="41"/>
        <v>0</v>
      </c>
      <c r="Q252" s="152">
        <v>0</v>
      </c>
      <c r="R252" s="152">
        <f t="shared" si="42"/>
        <v>0</v>
      </c>
      <c r="S252" s="152">
        <v>0</v>
      </c>
      <c r="T252" s="153">
        <f t="shared" si="43"/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54" t="s">
        <v>177</v>
      </c>
      <c r="AT252" s="154" t="s">
        <v>174</v>
      </c>
      <c r="AU252" s="154" t="s">
        <v>154</v>
      </c>
      <c r="AY252" s="14" t="s">
        <v>147</v>
      </c>
      <c r="BE252" s="155">
        <f t="shared" si="44"/>
        <v>0</v>
      </c>
      <c r="BF252" s="155">
        <f t="shared" si="45"/>
        <v>0</v>
      </c>
      <c r="BG252" s="155">
        <f t="shared" si="46"/>
        <v>0</v>
      </c>
      <c r="BH252" s="155">
        <f t="shared" si="47"/>
        <v>0</v>
      </c>
      <c r="BI252" s="155">
        <f t="shared" si="48"/>
        <v>0</v>
      </c>
      <c r="BJ252" s="14" t="s">
        <v>154</v>
      </c>
      <c r="BK252" s="155">
        <f t="shared" si="49"/>
        <v>0</v>
      </c>
      <c r="BL252" s="14" t="s">
        <v>153</v>
      </c>
      <c r="BM252" s="154" t="s">
        <v>1194</v>
      </c>
    </row>
    <row r="253" spans="1:65" s="2" customFormat="1" ht="24.25" customHeight="1">
      <c r="A253" s="29"/>
      <c r="B253" s="141"/>
      <c r="C253" s="142" t="s">
        <v>1195</v>
      </c>
      <c r="D253" s="142" t="s">
        <v>149</v>
      </c>
      <c r="E253" s="143" t="s">
        <v>1196</v>
      </c>
      <c r="F253" s="144" t="s">
        <v>1197</v>
      </c>
      <c r="G253" s="145" t="s">
        <v>171</v>
      </c>
      <c r="H253" s="146">
        <v>2936</v>
      </c>
      <c r="I253" s="147"/>
      <c r="J253" s="148">
        <f t="shared" si="40"/>
        <v>0</v>
      </c>
      <c r="K253" s="149"/>
      <c r="L253" s="30"/>
      <c r="M253" s="150" t="s">
        <v>1</v>
      </c>
      <c r="N253" s="151" t="s">
        <v>44</v>
      </c>
      <c r="O253" s="55"/>
      <c r="P253" s="152">
        <f t="shared" si="41"/>
        <v>0</v>
      </c>
      <c r="Q253" s="152">
        <v>0</v>
      </c>
      <c r="R253" s="152">
        <f t="shared" si="42"/>
        <v>0</v>
      </c>
      <c r="S253" s="152">
        <v>0</v>
      </c>
      <c r="T253" s="153">
        <f t="shared" si="43"/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54" t="s">
        <v>153</v>
      </c>
      <c r="AT253" s="154" t="s">
        <v>149</v>
      </c>
      <c r="AU253" s="154" t="s">
        <v>154</v>
      </c>
      <c r="AY253" s="14" t="s">
        <v>147</v>
      </c>
      <c r="BE253" s="155">
        <f t="shared" si="44"/>
        <v>0</v>
      </c>
      <c r="BF253" s="155">
        <f t="shared" si="45"/>
        <v>0</v>
      </c>
      <c r="BG253" s="155">
        <f t="shared" si="46"/>
        <v>0</v>
      </c>
      <c r="BH253" s="155">
        <f t="shared" si="47"/>
        <v>0</v>
      </c>
      <c r="BI253" s="155">
        <f t="shared" si="48"/>
        <v>0</v>
      </c>
      <c r="BJ253" s="14" t="s">
        <v>154</v>
      </c>
      <c r="BK253" s="155">
        <f t="shared" si="49"/>
        <v>0</v>
      </c>
      <c r="BL253" s="14" t="s">
        <v>153</v>
      </c>
      <c r="BM253" s="154" t="s">
        <v>1198</v>
      </c>
    </row>
    <row r="254" spans="1:65" s="2" customFormat="1" ht="24.25" customHeight="1">
      <c r="A254" s="29"/>
      <c r="B254" s="141"/>
      <c r="C254" s="156" t="s">
        <v>1199</v>
      </c>
      <c r="D254" s="156" t="s">
        <v>174</v>
      </c>
      <c r="E254" s="157" t="s">
        <v>1200</v>
      </c>
      <c r="F254" s="158" t="s">
        <v>1201</v>
      </c>
      <c r="G254" s="159" t="s">
        <v>171</v>
      </c>
      <c r="H254" s="160">
        <v>2936</v>
      </c>
      <c r="I254" s="161"/>
      <c r="J254" s="162">
        <f t="shared" si="40"/>
        <v>0</v>
      </c>
      <c r="K254" s="163"/>
      <c r="L254" s="164"/>
      <c r="M254" s="165" t="s">
        <v>1</v>
      </c>
      <c r="N254" s="166" t="s">
        <v>44</v>
      </c>
      <c r="O254" s="55"/>
      <c r="P254" s="152">
        <f t="shared" si="41"/>
        <v>0</v>
      </c>
      <c r="Q254" s="152">
        <v>0</v>
      </c>
      <c r="R254" s="152">
        <f t="shared" si="42"/>
        <v>0</v>
      </c>
      <c r="S254" s="152">
        <v>0</v>
      </c>
      <c r="T254" s="153">
        <f t="shared" si="43"/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54" t="s">
        <v>177</v>
      </c>
      <c r="AT254" s="154" t="s">
        <v>174</v>
      </c>
      <c r="AU254" s="154" t="s">
        <v>154</v>
      </c>
      <c r="AY254" s="14" t="s">
        <v>147</v>
      </c>
      <c r="BE254" s="155">
        <f t="shared" si="44"/>
        <v>0</v>
      </c>
      <c r="BF254" s="155">
        <f t="shared" si="45"/>
        <v>0</v>
      </c>
      <c r="BG254" s="155">
        <f t="shared" si="46"/>
        <v>0</v>
      </c>
      <c r="BH254" s="155">
        <f t="shared" si="47"/>
        <v>0</v>
      </c>
      <c r="BI254" s="155">
        <f t="shared" si="48"/>
        <v>0</v>
      </c>
      <c r="BJ254" s="14" t="s">
        <v>154</v>
      </c>
      <c r="BK254" s="155">
        <f t="shared" si="49"/>
        <v>0</v>
      </c>
      <c r="BL254" s="14" t="s">
        <v>153</v>
      </c>
      <c r="BM254" s="154" t="s">
        <v>1202</v>
      </c>
    </row>
    <row r="255" spans="1:65" s="2" customFormat="1" ht="14.5" customHeight="1">
      <c r="A255" s="29"/>
      <c r="B255" s="141"/>
      <c r="C255" s="142" t="s">
        <v>1203</v>
      </c>
      <c r="D255" s="142" t="s">
        <v>149</v>
      </c>
      <c r="E255" s="143" t="s">
        <v>1204</v>
      </c>
      <c r="F255" s="144" t="s">
        <v>1205</v>
      </c>
      <c r="G255" s="145" t="s">
        <v>171</v>
      </c>
      <c r="H255" s="146">
        <v>44</v>
      </c>
      <c r="I255" s="147"/>
      <c r="J255" s="148">
        <f t="shared" si="40"/>
        <v>0</v>
      </c>
      <c r="K255" s="149"/>
      <c r="L255" s="30"/>
      <c r="M255" s="150" t="s">
        <v>1</v>
      </c>
      <c r="N255" s="151" t="s">
        <v>44</v>
      </c>
      <c r="O255" s="55"/>
      <c r="P255" s="152">
        <f t="shared" si="41"/>
        <v>0</v>
      </c>
      <c r="Q255" s="152">
        <v>0</v>
      </c>
      <c r="R255" s="152">
        <f t="shared" si="42"/>
        <v>0</v>
      </c>
      <c r="S255" s="152">
        <v>0</v>
      </c>
      <c r="T255" s="153">
        <f t="shared" si="43"/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54" t="s">
        <v>153</v>
      </c>
      <c r="AT255" s="154" t="s">
        <v>149</v>
      </c>
      <c r="AU255" s="154" t="s">
        <v>154</v>
      </c>
      <c r="AY255" s="14" t="s">
        <v>147</v>
      </c>
      <c r="BE255" s="155">
        <f t="shared" si="44"/>
        <v>0</v>
      </c>
      <c r="BF255" s="155">
        <f t="shared" si="45"/>
        <v>0</v>
      </c>
      <c r="BG255" s="155">
        <f t="shared" si="46"/>
        <v>0</v>
      </c>
      <c r="BH255" s="155">
        <f t="shared" si="47"/>
        <v>0</v>
      </c>
      <c r="BI255" s="155">
        <f t="shared" si="48"/>
        <v>0</v>
      </c>
      <c r="BJ255" s="14" t="s">
        <v>154</v>
      </c>
      <c r="BK255" s="155">
        <f t="shared" si="49"/>
        <v>0</v>
      </c>
      <c r="BL255" s="14" t="s">
        <v>153</v>
      </c>
      <c r="BM255" s="154" t="s">
        <v>1206</v>
      </c>
    </row>
    <row r="256" spans="1:65" s="2" customFormat="1" ht="14.5" customHeight="1">
      <c r="A256" s="29"/>
      <c r="B256" s="141"/>
      <c r="C256" s="156" t="s">
        <v>1207</v>
      </c>
      <c r="D256" s="156" t="s">
        <v>174</v>
      </c>
      <c r="E256" s="157" t="s">
        <v>1208</v>
      </c>
      <c r="F256" s="158" t="s">
        <v>1209</v>
      </c>
      <c r="G256" s="159" t="s">
        <v>171</v>
      </c>
      <c r="H256" s="160">
        <v>44</v>
      </c>
      <c r="I256" s="161"/>
      <c r="J256" s="162">
        <f t="shared" si="40"/>
        <v>0</v>
      </c>
      <c r="K256" s="163"/>
      <c r="L256" s="164"/>
      <c r="M256" s="172" t="s">
        <v>1</v>
      </c>
      <c r="N256" s="173" t="s">
        <v>44</v>
      </c>
      <c r="O256" s="169"/>
      <c r="P256" s="170">
        <f t="shared" si="41"/>
        <v>0</v>
      </c>
      <c r="Q256" s="170">
        <v>0</v>
      </c>
      <c r="R256" s="170">
        <f t="shared" si="42"/>
        <v>0</v>
      </c>
      <c r="S256" s="170">
        <v>0</v>
      </c>
      <c r="T256" s="171">
        <f t="shared" si="43"/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54" t="s">
        <v>177</v>
      </c>
      <c r="AT256" s="154" t="s">
        <v>174</v>
      </c>
      <c r="AU256" s="154" t="s">
        <v>154</v>
      </c>
      <c r="AY256" s="14" t="s">
        <v>147</v>
      </c>
      <c r="BE256" s="155">
        <f t="shared" si="44"/>
        <v>0</v>
      </c>
      <c r="BF256" s="155">
        <f t="shared" si="45"/>
        <v>0</v>
      </c>
      <c r="BG256" s="155">
        <f t="shared" si="46"/>
        <v>0</v>
      </c>
      <c r="BH256" s="155">
        <f t="shared" si="47"/>
        <v>0</v>
      </c>
      <c r="BI256" s="155">
        <f t="shared" si="48"/>
        <v>0</v>
      </c>
      <c r="BJ256" s="14" t="s">
        <v>154</v>
      </c>
      <c r="BK256" s="155">
        <f t="shared" si="49"/>
        <v>0</v>
      </c>
      <c r="BL256" s="14" t="s">
        <v>153</v>
      </c>
      <c r="BM256" s="154" t="s">
        <v>1210</v>
      </c>
    </row>
    <row r="257" spans="1:31" s="2" customFormat="1" ht="7" customHeight="1">
      <c r="A257" s="29"/>
      <c r="B257" s="44"/>
      <c r="C257" s="45"/>
      <c r="D257" s="45"/>
      <c r="E257" s="45"/>
      <c r="F257" s="45"/>
      <c r="G257" s="45"/>
      <c r="H257" s="45"/>
      <c r="I257" s="45"/>
      <c r="J257" s="45"/>
      <c r="K257" s="45"/>
      <c r="L257" s="30"/>
      <c r="M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</row>
  </sheetData>
  <autoFilter ref="C117:K256" xr:uid="{00000000-0009-0000-0000-000006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50"/>
  <sheetViews>
    <sheetView showGridLines="0" workbookViewId="0"/>
  </sheetViews>
  <sheetFormatPr baseColWidth="10" defaultRowHeight="16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1.5" style="1" customWidth="1"/>
    <col min="9" max="10" width="20.25" style="1" customWidth="1"/>
    <col min="11" max="11" width="20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46" s="1" customFormat="1" ht="37" customHeight="1">
      <c r="L2" s="200" t="s">
        <v>5</v>
      </c>
      <c r="M2" s="185"/>
      <c r="N2" s="185"/>
      <c r="O2" s="185"/>
      <c r="P2" s="185"/>
      <c r="Q2" s="185"/>
      <c r="R2" s="185"/>
      <c r="S2" s="185"/>
      <c r="T2" s="185"/>
      <c r="U2" s="185"/>
      <c r="V2" s="185"/>
      <c r="AT2" s="14" t="s">
        <v>105</v>
      </c>
    </row>
    <row r="3" spans="1:46" s="1" customFormat="1" ht="7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78</v>
      </c>
    </row>
    <row r="4" spans="1:46" s="1" customFormat="1" ht="25" customHeight="1">
      <c r="B4" s="17"/>
      <c r="D4" s="18" t="s">
        <v>115</v>
      </c>
      <c r="L4" s="17"/>
      <c r="M4" s="90" t="s">
        <v>9</v>
      </c>
      <c r="AT4" s="14" t="s">
        <v>3</v>
      </c>
    </row>
    <row r="5" spans="1:46" s="1" customFormat="1" ht="7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13" t="str">
        <f>'Rekapitulácia stavby'!K6</f>
        <v>Revitalizácia centra s ohľadom na zmenu klímy</v>
      </c>
      <c r="F7" s="214"/>
      <c r="G7" s="214"/>
      <c r="H7" s="214"/>
      <c r="L7" s="17"/>
    </row>
    <row r="8" spans="1:46" s="2" customFormat="1" ht="12" customHeight="1">
      <c r="A8" s="29"/>
      <c r="B8" s="30"/>
      <c r="C8" s="29"/>
      <c r="D8" s="24" t="s">
        <v>116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78" t="s">
        <v>1211</v>
      </c>
      <c r="F9" s="215"/>
      <c r="G9" s="215"/>
      <c r="H9" s="2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2" t="str">
        <f>'Rekapitulácia stavby'!AN8</f>
        <v>14. 4. 2025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75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23</v>
      </c>
      <c r="E14" s="29"/>
      <c r="F14" s="29"/>
      <c r="G14" s="29"/>
      <c r="H14" s="29"/>
      <c r="I14" s="24" t="s">
        <v>24</v>
      </c>
      <c r="J14" s="22" t="s">
        <v>25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26</v>
      </c>
      <c r="F15" s="29"/>
      <c r="G15" s="29"/>
      <c r="H15" s="29"/>
      <c r="I15" s="24" t="s">
        <v>27</v>
      </c>
      <c r="J15" s="22" t="s">
        <v>28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7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29</v>
      </c>
      <c r="E17" s="29"/>
      <c r="F17" s="29"/>
      <c r="G17" s="29"/>
      <c r="H17" s="29"/>
      <c r="I17" s="24" t="s">
        <v>24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16" t="str">
        <f>'Rekapitulácia stavby'!E14</f>
        <v>Vyplň údaj</v>
      </c>
      <c r="F18" s="184"/>
      <c r="G18" s="184"/>
      <c r="H18" s="184"/>
      <c r="I18" s="24" t="s">
        <v>27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7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31</v>
      </c>
      <c r="E20" s="29"/>
      <c r="F20" s="29"/>
      <c r="G20" s="29"/>
      <c r="H20" s="29"/>
      <c r="I20" s="24" t="s">
        <v>24</v>
      </c>
      <c r="J20" s="22" t="s">
        <v>1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32</v>
      </c>
      <c r="F21" s="29"/>
      <c r="G21" s="29"/>
      <c r="H21" s="29"/>
      <c r="I21" s="24" t="s">
        <v>27</v>
      </c>
      <c r="J21" s="22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7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34</v>
      </c>
      <c r="E23" s="29"/>
      <c r="F23" s="29"/>
      <c r="G23" s="29"/>
      <c r="H23" s="29"/>
      <c r="I23" s="24" t="s">
        <v>24</v>
      </c>
      <c r="J23" s="22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27</v>
      </c>
      <c r="J24" s="22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7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36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83.25" customHeight="1">
      <c r="A27" s="91"/>
      <c r="B27" s="92"/>
      <c r="C27" s="91"/>
      <c r="D27" s="91"/>
      <c r="E27" s="189" t="s">
        <v>37</v>
      </c>
      <c r="F27" s="189"/>
      <c r="G27" s="189"/>
      <c r="H27" s="189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7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7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5" customHeight="1">
      <c r="A30" s="29"/>
      <c r="B30" s="30"/>
      <c r="C30" s="29"/>
      <c r="D30" s="94" t="s">
        <v>38</v>
      </c>
      <c r="E30" s="29"/>
      <c r="F30" s="29"/>
      <c r="G30" s="29"/>
      <c r="H30" s="29"/>
      <c r="I30" s="29"/>
      <c r="J30" s="68">
        <f>ROUND(J121,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7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5" customHeight="1">
      <c r="A32" s="29"/>
      <c r="B32" s="30"/>
      <c r="C32" s="29"/>
      <c r="D32" s="29"/>
      <c r="E32" s="29"/>
      <c r="F32" s="33" t="s">
        <v>40</v>
      </c>
      <c r="G32" s="29"/>
      <c r="H32" s="29"/>
      <c r="I32" s="33" t="s">
        <v>39</v>
      </c>
      <c r="J32" s="33" t="s">
        <v>41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5" customHeight="1">
      <c r="A33" s="29"/>
      <c r="B33" s="30"/>
      <c r="C33" s="29"/>
      <c r="D33" s="95" t="s">
        <v>42</v>
      </c>
      <c r="E33" s="24" t="s">
        <v>43</v>
      </c>
      <c r="F33" s="96">
        <f>ROUND((SUM(BE121:BE149)),  2)</f>
        <v>0</v>
      </c>
      <c r="G33" s="29"/>
      <c r="H33" s="29"/>
      <c r="I33" s="97">
        <v>0.23</v>
      </c>
      <c r="J33" s="96">
        <f>ROUND(((SUM(BE121:BE149))*I33),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5" customHeight="1">
      <c r="A34" s="29"/>
      <c r="B34" s="30"/>
      <c r="C34" s="29"/>
      <c r="D34" s="29"/>
      <c r="E34" s="24" t="s">
        <v>44</v>
      </c>
      <c r="F34" s="96">
        <f>ROUND((SUM(BF121:BF149)),  2)</f>
        <v>0</v>
      </c>
      <c r="G34" s="29"/>
      <c r="H34" s="29"/>
      <c r="I34" s="97">
        <v>0.23</v>
      </c>
      <c r="J34" s="96">
        <f>ROUND(((SUM(BF121:BF149))*I34),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5" hidden="1" customHeight="1">
      <c r="A35" s="29"/>
      <c r="B35" s="30"/>
      <c r="C35" s="29"/>
      <c r="D35" s="29"/>
      <c r="E35" s="24" t="s">
        <v>45</v>
      </c>
      <c r="F35" s="96">
        <f>ROUND((SUM(BG121:BG149)),  2)</f>
        <v>0</v>
      </c>
      <c r="G35" s="29"/>
      <c r="H35" s="29"/>
      <c r="I35" s="97">
        <v>0.23</v>
      </c>
      <c r="J35" s="96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5" hidden="1" customHeight="1">
      <c r="A36" s="29"/>
      <c r="B36" s="30"/>
      <c r="C36" s="29"/>
      <c r="D36" s="29"/>
      <c r="E36" s="24" t="s">
        <v>46</v>
      </c>
      <c r="F36" s="96">
        <f>ROUND((SUM(BH121:BH149)),  2)</f>
        <v>0</v>
      </c>
      <c r="G36" s="29"/>
      <c r="H36" s="29"/>
      <c r="I36" s="97">
        <v>0.23</v>
      </c>
      <c r="J36" s="96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5" hidden="1" customHeight="1">
      <c r="A37" s="29"/>
      <c r="B37" s="30"/>
      <c r="C37" s="29"/>
      <c r="D37" s="29"/>
      <c r="E37" s="24" t="s">
        <v>47</v>
      </c>
      <c r="F37" s="96">
        <f>ROUND((SUM(BI121:BI149)),  2)</f>
        <v>0</v>
      </c>
      <c r="G37" s="29"/>
      <c r="H37" s="29"/>
      <c r="I37" s="97">
        <v>0</v>
      </c>
      <c r="J37" s="96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7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5" customHeight="1">
      <c r="A39" s="29"/>
      <c r="B39" s="30"/>
      <c r="C39" s="98"/>
      <c r="D39" s="99" t="s">
        <v>48</v>
      </c>
      <c r="E39" s="57"/>
      <c r="F39" s="57"/>
      <c r="G39" s="100" t="s">
        <v>49</v>
      </c>
      <c r="H39" s="101" t="s">
        <v>50</v>
      </c>
      <c r="I39" s="57"/>
      <c r="J39" s="102">
        <f>SUM(J30:J37)</f>
        <v>0</v>
      </c>
      <c r="K39" s="103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5" customHeight="1">
      <c r="B41" s="17"/>
      <c r="L41" s="17"/>
    </row>
    <row r="42" spans="1:31" s="1" customFormat="1" ht="14.5" customHeight="1">
      <c r="B42" s="17"/>
      <c r="L42" s="17"/>
    </row>
    <row r="43" spans="1:31" s="1" customFormat="1" ht="14.5" customHeight="1">
      <c r="B43" s="17"/>
      <c r="L43" s="17"/>
    </row>
    <row r="44" spans="1:31" s="1" customFormat="1" ht="14.5" customHeight="1">
      <c r="B44" s="17"/>
      <c r="L44" s="17"/>
    </row>
    <row r="45" spans="1:31" s="1" customFormat="1" ht="14.5" customHeight="1">
      <c r="B45" s="17"/>
      <c r="L45" s="17"/>
    </row>
    <row r="46" spans="1:31" s="1" customFormat="1" ht="14.5" customHeight="1">
      <c r="B46" s="17"/>
      <c r="L46" s="17"/>
    </row>
    <row r="47" spans="1:31" s="1" customFormat="1" ht="14.5" customHeight="1">
      <c r="B47" s="17"/>
      <c r="L47" s="17"/>
    </row>
    <row r="48" spans="1:31" s="1" customFormat="1" ht="14.5" customHeight="1">
      <c r="B48" s="17"/>
      <c r="L48" s="17"/>
    </row>
    <row r="49" spans="1:31" s="1" customFormat="1" ht="14.5" customHeight="1">
      <c r="B49" s="17"/>
      <c r="L49" s="17"/>
    </row>
    <row r="50" spans="1:31" s="2" customFormat="1" ht="14.5" customHeight="1">
      <c r="B50" s="39"/>
      <c r="D50" s="40" t="s">
        <v>51</v>
      </c>
      <c r="E50" s="41"/>
      <c r="F50" s="41"/>
      <c r="G50" s="40" t="s">
        <v>52</v>
      </c>
      <c r="H50" s="41"/>
      <c r="I50" s="41"/>
      <c r="J50" s="41"/>
      <c r="K50" s="41"/>
      <c r="L50" s="39"/>
    </row>
    <row r="51" spans="1:31" ht="11">
      <c r="B51" s="17"/>
      <c r="L51" s="17"/>
    </row>
    <row r="52" spans="1:31" ht="11">
      <c r="B52" s="17"/>
      <c r="L52" s="17"/>
    </row>
    <row r="53" spans="1:31" ht="11">
      <c r="B53" s="17"/>
      <c r="L53" s="17"/>
    </row>
    <row r="54" spans="1:31" ht="11">
      <c r="B54" s="17"/>
      <c r="L54" s="17"/>
    </row>
    <row r="55" spans="1:31" ht="11">
      <c r="B55" s="17"/>
      <c r="L55" s="17"/>
    </row>
    <row r="56" spans="1:31" ht="11">
      <c r="B56" s="17"/>
      <c r="L56" s="17"/>
    </row>
    <row r="57" spans="1:31" ht="11">
      <c r="B57" s="17"/>
      <c r="L57" s="17"/>
    </row>
    <row r="58" spans="1:31" ht="11">
      <c r="B58" s="17"/>
      <c r="L58" s="17"/>
    </row>
    <row r="59" spans="1:31" ht="11">
      <c r="B59" s="17"/>
      <c r="L59" s="17"/>
    </row>
    <row r="60" spans="1:31" ht="11">
      <c r="B60" s="17"/>
      <c r="L60" s="17"/>
    </row>
    <row r="61" spans="1:31" s="2" customFormat="1" ht="13">
      <c r="A61" s="29"/>
      <c r="B61" s="30"/>
      <c r="C61" s="29"/>
      <c r="D61" s="42" t="s">
        <v>53</v>
      </c>
      <c r="E61" s="32"/>
      <c r="F61" s="104" t="s">
        <v>54</v>
      </c>
      <c r="G61" s="42" t="s">
        <v>53</v>
      </c>
      <c r="H61" s="32"/>
      <c r="I61" s="32"/>
      <c r="J61" s="105" t="s">
        <v>54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">
      <c r="B62" s="17"/>
      <c r="L62" s="17"/>
    </row>
    <row r="63" spans="1:31" ht="11">
      <c r="B63" s="17"/>
      <c r="L63" s="17"/>
    </row>
    <row r="64" spans="1:31" ht="11">
      <c r="B64" s="17"/>
      <c r="L64" s="17"/>
    </row>
    <row r="65" spans="1:31" s="2" customFormat="1" ht="13">
      <c r="A65" s="29"/>
      <c r="B65" s="30"/>
      <c r="C65" s="29"/>
      <c r="D65" s="40" t="s">
        <v>55</v>
      </c>
      <c r="E65" s="43"/>
      <c r="F65" s="43"/>
      <c r="G65" s="40" t="s">
        <v>56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">
      <c r="B66" s="17"/>
      <c r="L66" s="17"/>
    </row>
    <row r="67" spans="1:31" ht="11">
      <c r="B67" s="17"/>
      <c r="L67" s="17"/>
    </row>
    <row r="68" spans="1:31" ht="11">
      <c r="B68" s="17"/>
      <c r="L68" s="17"/>
    </row>
    <row r="69" spans="1:31" ht="11">
      <c r="B69" s="17"/>
      <c r="L69" s="17"/>
    </row>
    <row r="70" spans="1:31" ht="11">
      <c r="B70" s="17"/>
      <c r="L70" s="17"/>
    </row>
    <row r="71" spans="1:31" ht="11">
      <c r="B71" s="17"/>
      <c r="L71" s="17"/>
    </row>
    <row r="72" spans="1:31" ht="11">
      <c r="B72" s="17"/>
      <c r="L72" s="17"/>
    </row>
    <row r="73" spans="1:31" ht="11">
      <c r="B73" s="17"/>
      <c r="L73" s="17"/>
    </row>
    <row r="74" spans="1:31" ht="11">
      <c r="B74" s="17"/>
      <c r="L74" s="17"/>
    </row>
    <row r="75" spans="1:31" ht="11">
      <c r="B75" s="17"/>
      <c r="L75" s="17"/>
    </row>
    <row r="76" spans="1:31" s="2" customFormat="1" ht="13">
      <c r="A76" s="29"/>
      <c r="B76" s="30"/>
      <c r="C76" s="29"/>
      <c r="D76" s="42" t="s">
        <v>53</v>
      </c>
      <c r="E76" s="32"/>
      <c r="F76" s="104" t="s">
        <v>54</v>
      </c>
      <c r="G76" s="42" t="s">
        <v>53</v>
      </c>
      <c r="H76" s="32"/>
      <c r="I76" s="32"/>
      <c r="J76" s="105" t="s">
        <v>54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7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5" customHeight="1">
      <c r="A82" s="29"/>
      <c r="B82" s="30"/>
      <c r="C82" s="18" t="s">
        <v>118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7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13" t="str">
        <f>E7</f>
        <v>Revitalizácia centra s ohľadom na zmenu klímy</v>
      </c>
      <c r="F85" s="214"/>
      <c r="G85" s="214"/>
      <c r="H85" s="214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116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78" t="str">
        <f>E9</f>
        <v>SO12 - Spevnené plochy</v>
      </c>
      <c r="F87" s="215"/>
      <c r="G87" s="215"/>
      <c r="H87" s="2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7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>k.ú.Kostolná pri Dunaji,p.č.56/1,2,57/1,2,66/1,2</v>
      </c>
      <c r="G89" s="29"/>
      <c r="H89" s="29"/>
      <c r="I89" s="24" t="s">
        <v>21</v>
      </c>
      <c r="J89" s="52" t="str">
        <f>IF(J12="","",J12)</f>
        <v>14. 4. 2025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7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40" customHeight="1">
      <c r="A91" s="29"/>
      <c r="B91" s="30"/>
      <c r="C91" s="24" t="s">
        <v>23</v>
      </c>
      <c r="D91" s="29"/>
      <c r="E91" s="29"/>
      <c r="F91" s="22" t="str">
        <f>E15</f>
        <v>Obec Kostolná pri Dunaji,59, 903 01</v>
      </c>
      <c r="G91" s="29"/>
      <c r="H91" s="29"/>
      <c r="I91" s="24" t="s">
        <v>31</v>
      </c>
      <c r="J91" s="27" t="str">
        <f>E21</f>
        <v>Ing.arch Zuzana Kierulfová, Ing. Matej Orolín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5" customHeight="1">
      <c r="A92" s="29"/>
      <c r="B92" s="30"/>
      <c r="C92" s="24" t="s">
        <v>29</v>
      </c>
      <c r="D92" s="29"/>
      <c r="E92" s="29"/>
      <c r="F92" s="22" t="str">
        <f>IF(E18="","",E18)</f>
        <v>Vyplň údaj</v>
      </c>
      <c r="G92" s="29"/>
      <c r="H92" s="29"/>
      <c r="I92" s="24" t="s">
        <v>34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2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6" t="s">
        <v>119</v>
      </c>
      <c r="D94" s="98"/>
      <c r="E94" s="98"/>
      <c r="F94" s="98"/>
      <c r="G94" s="98"/>
      <c r="H94" s="98"/>
      <c r="I94" s="98"/>
      <c r="J94" s="107" t="s">
        <v>120</v>
      </c>
      <c r="K94" s="98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2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75" customHeight="1">
      <c r="A96" s="29"/>
      <c r="B96" s="30"/>
      <c r="C96" s="108" t="s">
        <v>121</v>
      </c>
      <c r="D96" s="29"/>
      <c r="E96" s="29"/>
      <c r="F96" s="29"/>
      <c r="G96" s="29"/>
      <c r="H96" s="29"/>
      <c r="I96" s="29"/>
      <c r="J96" s="68">
        <f>J121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122</v>
      </c>
    </row>
    <row r="97" spans="1:31" s="9" customFormat="1" ht="25" customHeight="1">
      <c r="B97" s="109"/>
      <c r="D97" s="110" t="s">
        <v>123</v>
      </c>
      <c r="E97" s="111"/>
      <c r="F97" s="111"/>
      <c r="G97" s="111"/>
      <c r="H97" s="111"/>
      <c r="I97" s="111"/>
      <c r="J97" s="112">
        <f>J122</f>
        <v>0</v>
      </c>
      <c r="L97" s="109"/>
    </row>
    <row r="98" spans="1:31" s="10" customFormat="1" ht="20" customHeight="1">
      <c r="B98" s="113"/>
      <c r="D98" s="114" t="s">
        <v>124</v>
      </c>
      <c r="E98" s="115"/>
      <c r="F98" s="115"/>
      <c r="G98" s="115"/>
      <c r="H98" s="115"/>
      <c r="I98" s="115"/>
      <c r="J98" s="116">
        <f>J123</f>
        <v>0</v>
      </c>
      <c r="L98" s="113"/>
    </row>
    <row r="99" spans="1:31" s="10" customFormat="1" ht="20" customHeight="1">
      <c r="B99" s="113"/>
      <c r="D99" s="114" t="s">
        <v>1212</v>
      </c>
      <c r="E99" s="115"/>
      <c r="F99" s="115"/>
      <c r="G99" s="115"/>
      <c r="H99" s="115"/>
      <c r="I99" s="115"/>
      <c r="J99" s="116">
        <f>J127</f>
        <v>0</v>
      </c>
      <c r="L99" s="113"/>
    </row>
    <row r="100" spans="1:31" s="10" customFormat="1" ht="20" customHeight="1">
      <c r="B100" s="113"/>
      <c r="D100" s="114" t="s">
        <v>1213</v>
      </c>
      <c r="E100" s="115"/>
      <c r="F100" s="115"/>
      <c r="G100" s="115"/>
      <c r="H100" s="115"/>
      <c r="I100" s="115"/>
      <c r="J100" s="116">
        <f>J143</f>
        <v>0</v>
      </c>
      <c r="L100" s="113"/>
    </row>
    <row r="101" spans="1:31" s="10" customFormat="1" ht="20" customHeight="1">
      <c r="B101" s="113"/>
      <c r="D101" s="114" t="s">
        <v>126</v>
      </c>
      <c r="E101" s="115"/>
      <c r="F101" s="115"/>
      <c r="G101" s="115"/>
      <c r="H101" s="115"/>
      <c r="I101" s="115"/>
      <c r="J101" s="116">
        <f>J148</f>
        <v>0</v>
      </c>
      <c r="L101" s="113"/>
    </row>
    <row r="102" spans="1:31" s="2" customFormat="1" ht="21.75" customHeight="1">
      <c r="A102" s="29"/>
      <c r="B102" s="30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31" s="2" customFormat="1" ht="7" customHeight="1">
      <c r="A103" s="29"/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7" spans="1:31" s="2" customFormat="1" ht="7" customHeight="1">
      <c r="A107" s="29"/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25" customHeight="1">
      <c r="A108" s="29"/>
      <c r="B108" s="30"/>
      <c r="C108" s="18" t="s">
        <v>133</v>
      </c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7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2" customHeight="1">
      <c r="A110" s="29"/>
      <c r="B110" s="30"/>
      <c r="C110" s="24" t="s">
        <v>15</v>
      </c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6.5" customHeight="1">
      <c r="A111" s="29"/>
      <c r="B111" s="30"/>
      <c r="C111" s="29"/>
      <c r="D111" s="29"/>
      <c r="E111" s="213" t="str">
        <f>E7</f>
        <v>Revitalizácia centra s ohľadom na zmenu klímy</v>
      </c>
      <c r="F111" s="214"/>
      <c r="G111" s="214"/>
      <c r="H111" s="214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>
      <c r="A112" s="29"/>
      <c r="B112" s="30"/>
      <c r="C112" s="24" t="s">
        <v>116</v>
      </c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6.5" customHeight="1">
      <c r="A113" s="29"/>
      <c r="B113" s="30"/>
      <c r="C113" s="29"/>
      <c r="D113" s="29"/>
      <c r="E113" s="178" t="str">
        <f>E9</f>
        <v>SO12 - Spevnené plochy</v>
      </c>
      <c r="F113" s="215"/>
      <c r="G113" s="215"/>
      <c r="H113" s="215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7" customHeight="1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2" customHeight="1">
      <c r="A115" s="29"/>
      <c r="B115" s="30"/>
      <c r="C115" s="24" t="s">
        <v>19</v>
      </c>
      <c r="D115" s="29"/>
      <c r="E115" s="29"/>
      <c r="F115" s="22" t="str">
        <f>F12</f>
        <v>k.ú.Kostolná pri Dunaji,p.č.56/1,2,57/1,2,66/1,2</v>
      </c>
      <c r="G115" s="29"/>
      <c r="H115" s="29"/>
      <c r="I115" s="24" t="s">
        <v>21</v>
      </c>
      <c r="J115" s="52" t="str">
        <f>IF(J12="","",J12)</f>
        <v>14. 4. 2025</v>
      </c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7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40" customHeight="1">
      <c r="A117" s="29"/>
      <c r="B117" s="30"/>
      <c r="C117" s="24" t="s">
        <v>23</v>
      </c>
      <c r="D117" s="29"/>
      <c r="E117" s="29"/>
      <c r="F117" s="22" t="str">
        <f>E15</f>
        <v>Obec Kostolná pri Dunaji,59, 903 01</v>
      </c>
      <c r="G117" s="29"/>
      <c r="H117" s="29"/>
      <c r="I117" s="24" t="s">
        <v>31</v>
      </c>
      <c r="J117" s="27" t="str">
        <f>E21</f>
        <v>Ing.arch Zuzana Kierulfová, Ing. Matej Orolín</v>
      </c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5" customHeight="1">
      <c r="A118" s="29"/>
      <c r="B118" s="30"/>
      <c r="C118" s="24" t="s">
        <v>29</v>
      </c>
      <c r="D118" s="29"/>
      <c r="E118" s="29"/>
      <c r="F118" s="22" t="str">
        <f>IF(E18="","",E18)</f>
        <v>Vyplň údaj</v>
      </c>
      <c r="G118" s="29"/>
      <c r="H118" s="29"/>
      <c r="I118" s="24" t="s">
        <v>34</v>
      </c>
      <c r="J118" s="27" t="str">
        <f>E24</f>
        <v xml:space="preserve"> 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0.2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1" customFormat="1" ht="29.25" customHeight="1">
      <c r="A120" s="117"/>
      <c r="B120" s="118"/>
      <c r="C120" s="119" t="s">
        <v>134</v>
      </c>
      <c r="D120" s="120" t="s">
        <v>63</v>
      </c>
      <c r="E120" s="120" t="s">
        <v>59</v>
      </c>
      <c r="F120" s="120" t="s">
        <v>60</v>
      </c>
      <c r="G120" s="120" t="s">
        <v>135</v>
      </c>
      <c r="H120" s="120" t="s">
        <v>136</v>
      </c>
      <c r="I120" s="120" t="s">
        <v>137</v>
      </c>
      <c r="J120" s="121" t="s">
        <v>120</v>
      </c>
      <c r="K120" s="122" t="s">
        <v>138</v>
      </c>
      <c r="L120" s="123"/>
      <c r="M120" s="59" t="s">
        <v>1</v>
      </c>
      <c r="N120" s="60" t="s">
        <v>42</v>
      </c>
      <c r="O120" s="60" t="s">
        <v>139</v>
      </c>
      <c r="P120" s="60" t="s">
        <v>140</v>
      </c>
      <c r="Q120" s="60" t="s">
        <v>141</v>
      </c>
      <c r="R120" s="60" t="s">
        <v>142</v>
      </c>
      <c r="S120" s="60" t="s">
        <v>143</v>
      </c>
      <c r="T120" s="61" t="s">
        <v>144</v>
      </c>
      <c r="U120" s="117"/>
      <c r="V120" s="117"/>
      <c r="W120" s="117"/>
      <c r="X120" s="117"/>
      <c r="Y120" s="117"/>
      <c r="Z120" s="117"/>
      <c r="AA120" s="117"/>
      <c r="AB120" s="117"/>
      <c r="AC120" s="117"/>
      <c r="AD120" s="117"/>
      <c r="AE120" s="117"/>
    </row>
    <row r="121" spans="1:65" s="2" customFormat="1" ht="22.75" customHeight="1">
      <c r="A121" s="29"/>
      <c r="B121" s="30"/>
      <c r="C121" s="66" t="s">
        <v>121</v>
      </c>
      <c r="D121" s="29"/>
      <c r="E121" s="29"/>
      <c r="F121" s="29"/>
      <c r="G121" s="29"/>
      <c r="H121" s="29"/>
      <c r="I121" s="29"/>
      <c r="J121" s="124">
        <f>BK121</f>
        <v>0</v>
      </c>
      <c r="K121" s="29"/>
      <c r="L121" s="30"/>
      <c r="M121" s="62"/>
      <c r="N121" s="53"/>
      <c r="O121" s="63"/>
      <c r="P121" s="125">
        <f>P122</f>
        <v>0</v>
      </c>
      <c r="Q121" s="63"/>
      <c r="R121" s="125">
        <f>R122</f>
        <v>1592.3019680000002</v>
      </c>
      <c r="S121" s="63"/>
      <c r="T121" s="126">
        <f>T122</f>
        <v>101.4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T121" s="14" t="s">
        <v>77</v>
      </c>
      <c r="AU121" s="14" t="s">
        <v>122</v>
      </c>
      <c r="BK121" s="127">
        <f>BK122</f>
        <v>0</v>
      </c>
    </row>
    <row r="122" spans="1:65" s="12" customFormat="1" ht="26" customHeight="1">
      <c r="B122" s="128"/>
      <c r="D122" s="129" t="s">
        <v>77</v>
      </c>
      <c r="E122" s="130" t="s">
        <v>145</v>
      </c>
      <c r="F122" s="130" t="s">
        <v>146</v>
      </c>
      <c r="I122" s="131"/>
      <c r="J122" s="132">
        <f>BK122</f>
        <v>0</v>
      </c>
      <c r="L122" s="128"/>
      <c r="M122" s="133"/>
      <c r="N122" s="134"/>
      <c r="O122" s="134"/>
      <c r="P122" s="135">
        <f>P123+P127+P143+P148</f>
        <v>0</v>
      </c>
      <c r="Q122" s="134"/>
      <c r="R122" s="135">
        <f>R123+R127+R143+R148</f>
        <v>1592.3019680000002</v>
      </c>
      <c r="S122" s="134"/>
      <c r="T122" s="136">
        <f>T123+T127+T143+T148</f>
        <v>101.4</v>
      </c>
      <c r="AR122" s="129" t="s">
        <v>86</v>
      </c>
      <c r="AT122" s="137" t="s">
        <v>77</v>
      </c>
      <c r="AU122" s="137" t="s">
        <v>78</v>
      </c>
      <c r="AY122" s="129" t="s">
        <v>147</v>
      </c>
      <c r="BK122" s="138">
        <f>BK123+BK127+BK143+BK148</f>
        <v>0</v>
      </c>
    </row>
    <row r="123" spans="1:65" s="12" customFormat="1" ht="22.75" customHeight="1">
      <c r="B123" s="128"/>
      <c r="D123" s="129" t="s">
        <v>77</v>
      </c>
      <c r="E123" s="139" t="s">
        <v>86</v>
      </c>
      <c r="F123" s="139" t="s">
        <v>148</v>
      </c>
      <c r="I123" s="131"/>
      <c r="J123" s="140">
        <f>BK123</f>
        <v>0</v>
      </c>
      <c r="L123" s="128"/>
      <c r="M123" s="133"/>
      <c r="N123" s="134"/>
      <c r="O123" s="134"/>
      <c r="P123" s="135">
        <f>SUM(P124:P126)</f>
        <v>0</v>
      </c>
      <c r="Q123" s="134"/>
      <c r="R123" s="135">
        <f>SUM(R124:R126)</f>
        <v>0</v>
      </c>
      <c r="S123" s="134"/>
      <c r="T123" s="136">
        <f>SUM(T124:T126)</f>
        <v>101.4</v>
      </c>
      <c r="AR123" s="129" t="s">
        <v>86</v>
      </c>
      <c r="AT123" s="137" t="s">
        <v>77</v>
      </c>
      <c r="AU123" s="137" t="s">
        <v>86</v>
      </c>
      <c r="AY123" s="129" t="s">
        <v>147</v>
      </c>
      <c r="BK123" s="138">
        <f>SUM(BK124:BK126)</f>
        <v>0</v>
      </c>
    </row>
    <row r="124" spans="1:65" s="2" customFormat="1" ht="24.25" customHeight="1">
      <c r="A124" s="29"/>
      <c r="B124" s="141"/>
      <c r="C124" s="142" t="s">
        <v>86</v>
      </c>
      <c r="D124" s="142" t="s">
        <v>149</v>
      </c>
      <c r="E124" s="143" t="s">
        <v>1214</v>
      </c>
      <c r="F124" s="144" t="s">
        <v>1215</v>
      </c>
      <c r="G124" s="145" t="s">
        <v>244</v>
      </c>
      <c r="H124" s="146">
        <v>390</v>
      </c>
      <c r="I124" s="147"/>
      <c r="J124" s="148">
        <f>ROUND(I124*H124,2)</f>
        <v>0</v>
      </c>
      <c r="K124" s="149"/>
      <c r="L124" s="30"/>
      <c r="M124" s="150" t="s">
        <v>1</v>
      </c>
      <c r="N124" s="151" t="s">
        <v>44</v>
      </c>
      <c r="O124" s="55"/>
      <c r="P124" s="152">
        <f>O124*H124</f>
        <v>0</v>
      </c>
      <c r="Q124" s="152">
        <v>0</v>
      </c>
      <c r="R124" s="152">
        <f>Q124*H124</f>
        <v>0</v>
      </c>
      <c r="S124" s="152">
        <v>0.26</v>
      </c>
      <c r="T124" s="153">
        <f>S124*H124</f>
        <v>101.4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54" t="s">
        <v>153</v>
      </c>
      <c r="AT124" s="154" t="s">
        <v>149</v>
      </c>
      <c r="AU124" s="154" t="s">
        <v>154</v>
      </c>
      <c r="AY124" s="14" t="s">
        <v>147</v>
      </c>
      <c r="BE124" s="155">
        <f>IF(N124="základná",J124,0)</f>
        <v>0</v>
      </c>
      <c r="BF124" s="155">
        <f>IF(N124="znížená",J124,0)</f>
        <v>0</v>
      </c>
      <c r="BG124" s="155">
        <f>IF(N124="zákl. prenesená",J124,0)</f>
        <v>0</v>
      </c>
      <c r="BH124" s="155">
        <f>IF(N124="zníž. prenesená",J124,0)</f>
        <v>0</v>
      </c>
      <c r="BI124" s="155">
        <f>IF(N124="nulová",J124,0)</f>
        <v>0</v>
      </c>
      <c r="BJ124" s="14" t="s">
        <v>154</v>
      </c>
      <c r="BK124" s="155">
        <f>ROUND(I124*H124,2)</f>
        <v>0</v>
      </c>
      <c r="BL124" s="14" t="s">
        <v>153</v>
      </c>
      <c r="BM124" s="154" t="s">
        <v>1216</v>
      </c>
    </row>
    <row r="125" spans="1:65" s="2" customFormat="1" ht="24.25" customHeight="1">
      <c r="A125" s="29"/>
      <c r="B125" s="141"/>
      <c r="C125" s="142" t="s">
        <v>154</v>
      </c>
      <c r="D125" s="142" t="s">
        <v>149</v>
      </c>
      <c r="E125" s="143" t="s">
        <v>1217</v>
      </c>
      <c r="F125" s="144" t="s">
        <v>1218</v>
      </c>
      <c r="G125" s="145" t="s">
        <v>152</v>
      </c>
      <c r="H125" s="146">
        <v>408.53399999999999</v>
      </c>
      <c r="I125" s="147"/>
      <c r="J125" s="148">
        <f>ROUND(I125*H125,2)</f>
        <v>0</v>
      </c>
      <c r="K125" s="149"/>
      <c r="L125" s="30"/>
      <c r="M125" s="150" t="s">
        <v>1</v>
      </c>
      <c r="N125" s="151" t="s">
        <v>44</v>
      </c>
      <c r="O125" s="55"/>
      <c r="P125" s="152">
        <f>O125*H125</f>
        <v>0</v>
      </c>
      <c r="Q125" s="152">
        <v>0</v>
      </c>
      <c r="R125" s="152">
        <f>Q125*H125</f>
        <v>0</v>
      </c>
      <c r="S125" s="152">
        <v>0</v>
      </c>
      <c r="T125" s="153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4" t="s">
        <v>153</v>
      </c>
      <c r="AT125" s="154" t="s">
        <v>149</v>
      </c>
      <c r="AU125" s="154" t="s">
        <v>154</v>
      </c>
      <c r="AY125" s="14" t="s">
        <v>147</v>
      </c>
      <c r="BE125" s="155">
        <f>IF(N125="základná",J125,0)</f>
        <v>0</v>
      </c>
      <c r="BF125" s="155">
        <f>IF(N125="znížená",J125,0)</f>
        <v>0</v>
      </c>
      <c r="BG125" s="155">
        <f>IF(N125="zákl. prenesená",J125,0)</f>
        <v>0</v>
      </c>
      <c r="BH125" s="155">
        <f>IF(N125="zníž. prenesená",J125,0)</f>
        <v>0</v>
      </c>
      <c r="BI125" s="155">
        <f>IF(N125="nulová",J125,0)</f>
        <v>0</v>
      </c>
      <c r="BJ125" s="14" t="s">
        <v>154</v>
      </c>
      <c r="BK125" s="155">
        <f>ROUND(I125*H125,2)</f>
        <v>0</v>
      </c>
      <c r="BL125" s="14" t="s">
        <v>153</v>
      </c>
      <c r="BM125" s="154" t="s">
        <v>1219</v>
      </c>
    </row>
    <row r="126" spans="1:65" s="2" customFormat="1" ht="24.25" customHeight="1">
      <c r="A126" s="29"/>
      <c r="B126" s="141"/>
      <c r="C126" s="142" t="s">
        <v>160</v>
      </c>
      <c r="D126" s="142" t="s">
        <v>149</v>
      </c>
      <c r="E126" s="143" t="s">
        <v>1220</v>
      </c>
      <c r="F126" s="144" t="s">
        <v>1221</v>
      </c>
      <c r="G126" s="145" t="s">
        <v>152</v>
      </c>
      <c r="H126" s="146">
        <v>408.53399999999999</v>
      </c>
      <c r="I126" s="147"/>
      <c r="J126" s="148">
        <f>ROUND(I126*H126,2)</f>
        <v>0</v>
      </c>
      <c r="K126" s="149"/>
      <c r="L126" s="30"/>
      <c r="M126" s="150" t="s">
        <v>1</v>
      </c>
      <c r="N126" s="151" t="s">
        <v>44</v>
      </c>
      <c r="O126" s="55"/>
      <c r="P126" s="152">
        <f>O126*H126</f>
        <v>0</v>
      </c>
      <c r="Q126" s="152">
        <v>0</v>
      </c>
      <c r="R126" s="152">
        <f>Q126*H126</f>
        <v>0</v>
      </c>
      <c r="S126" s="152">
        <v>0</v>
      </c>
      <c r="T126" s="153">
        <f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54" t="s">
        <v>153</v>
      </c>
      <c r="AT126" s="154" t="s">
        <v>149</v>
      </c>
      <c r="AU126" s="154" t="s">
        <v>154</v>
      </c>
      <c r="AY126" s="14" t="s">
        <v>147</v>
      </c>
      <c r="BE126" s="155">
        <f>IF(N126="základná",J126,0)</f>
        <v>0</v>
      </c>
      <c r="BF126" s="155">
        <f>IF(N126="znížená",J126,0)</f>
        <v>0</v>
      </c>
      <c r="BG126" s="155">
        <f>IF(N126="zákl. prenesená",J126,0)</f>
        <v>0</v>
      </c>
      <c r="BH126" s="155">
        <f>IF(N126="zníž. prenesená",J126,0)</f>
        <v>0</v>
      </c>
      <c r="BI126" s="155">
        <f>IF(N126="nulová",J126,0)</f>
        <v>0</v>
      </c>
      <c r="BJ126" s="14" t="s">
        <v>154</v>
      </c>
      <c r="BK126" s="155">
        <f>ROUND(I126*H126,2)</f>
        <v>0</v>
      </c>
      <c r="BL126" s="14" t="s">
        <v>153</v>
      </c>
      <c r="BM126" s="154" t="s">
        <v>1222</v>
      </c>
    </row>
    <row r="127" spans="1:65" s="12" customFormat="1" ht="22.75" customHeight="1">
      <c r="B127" s="128"/>
      <c r="D127" s="129" t="s">
        <v>77</v>
      </c>
      <c r="E127" s="139" t="s">
        <v>168</v>
      </c>
      <c r="F127" s="139" t="s">
        <v>1223</v>
      </c>
      <c r="I127" s="131"/>
      <c r="J127" s="140">
        <f>BK127</f>
        <v>0</v>
      </c>
      <c r="L127" s="128"/>
      <c r="M127" s="133"/>
      <c r="N127" s="134"/>
      <c r="O127" s="134"/>
      <c r="P127" s="135">
        <f>SUM(P128:P142)</f>
        <v>0</v>
      </c>
      <c r="Q127" s="134"/>
      <c r="R127" s="135">
        <f>SUM(R128:R142)</f>
        <v>1582.8101980000001</v>
      </c>
      <c r="S127" s="134"/>
      <c r="T127" s="136">
        <f>SUM(T128:T142)</f>
        <v>0</v>
      </c>
      <c r="AR127" s="129" t="s">
        <v>86</v>
      </c>
      <c r="AT127" s="137" t="s">
        <v>77</v>
      </c>
      <c r="AU127" s="137" t="s">
        <v>86</v>
      </c>
      <c r="AY127" s="129" t="s">
        <v>147</v>
      </c>
      <c r="BK127" s="138">
        <f>SUM(BK128:BK142)</f>
        <v>0</v>
      </c>
    </row>
    <row r="128" spans="1:65" s="2" customFormat="1" ht="24.25" customHeight="1">
      <c r="A128" s="29"/>
      <c r="B128" s="141"/>
      <c r="C128" s="142" t="s">
        <v>153</v>
      </c>
      <c r="D128" s="142" t="s">
        <v>149</v>
      </c>
      <c r="E128" s="143" t="s">
        <v>1224</v>
      </c>
      <c r="F128" s="144" t="s">
        <v>1225</v>
      </c>
      <c r="G128" s="145" t="s">
        <v>152</v>
      </c>
      <c r="H128" s="146">
        <v>5.1440000000000001</v>
      </c>
      <c r="I128" s="147"/>
      <c r="J128" s="148">
        <f t="shared" ref="J128:J142" si="0">ROUND(I128*H128,2)</f>
        <v>0</v>
      </c>
      <c r="K128" s="149"/>
      <c r="L128" s="30"/>
      <c r="M128" s="150" t="s">
        <v>1</v>
      </c>
      <c r="N128" s="151" t="s">
        <v>44</v>
      </c>
      <c r="O128" s="55"/>
      <c r="P128" s="152">
        <f t="shared" ref="P128:P142" si="1">O128*H128</f>
        <v>0</v>
      </c>
      <c r="Q128" s="152">
        <v>1.6519999999999999</v>
      </c>
      <c r="R128" s="152">
        <f t="shared" ref="R128:R142" si="2">Q128*H128</f>
        <v>8.4978879999999997</v>
      </c>
      <c r="S128" s="152">
        <v>0</v>
      </c>
      <c r="T128" s="153">
        <f t="shared" ref="T128:T142" si="3"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54" t="s">
        <v>153</v>
      </c>
      <c r="AT128" s="154" t="s">
        <v>149</v>
      </c>
      <c r="AU128" s="154" t="s">
        <v>154</v>
      </c>
      <c r="AY128" s="14" t="s">
        <v>147</v>
      </c>
      <c r="BE128" s="155">
        <f t="shared" ref="BE128:BE142" si="4">IF(N128="základná",J128,0)</f>
        <v>0</v>
      </c>
      <c r="BF128" s="155">
        <f t="shared" ref="BF128:BF142" si="5">IF(N128="znížená",J128,0)</f>
        <v>0</v>
      </c>
      <c r="BG128" s="155">
        <f t="shared" ref="BG128:BG142" si="6">IF(N128="zákl. prenesená",J128,0)</f>
        <v>0</v>
      </c>
      <c r="BH128" s="155">
        <f t="shared" ref="BH128:BH142" si="7">IF(N128="zníž. prenesená",J128,0)</f>
        <v>0</v>
      </c>
      <c r="BI128" s="155">
        <f t="shared" ref="BI128:BI142" si="8">IF(N128="nulová",J128,0)</f>
        <v>0</v>
      </c>
      <c r="BJ128" s="14" t="s">
        <v>154</v>
      </c>
      <c r="BK128" s="155">
        <f t="shared" ref="BK128:BK142" si="9">ROUND(I128*H128,2)</f>
        <v>0</v>
      </c>
      <c r="BL128" s="14" t="s">
        <v>153</v>
      </c>
      <c r="BM128" s="154" t="s">
        <v>1226</v>
      </c>
    </row>
    <row r="129" spans="1:65" s="2" customFormat="1" ht="14.5" customHeight="1">
      <c r="A129" s="29"/>
      <c r="B129" s="141"/>
      <c r="C129" s="142" t="s">
        <v>168</v>
      </c>
      <c r="D129" s="142" t="s">
        <v>149</v>
      </c>
      <c r="E129" s="143" t="s">
        <v>1227</v>
      </c>
      <c r="F129" s="144" t="s">
        <v>1228</v>
      </c>
      <c r="G129" s="145" t="s">
        <v>152</v>
      </c>
      <c r="H129" s="146">
        <v>281.00400000000002</v>
      </c>
      <c r="I129" s="147"/>
      <c r="J129" s="148">
        <f t="shared" si="0"/>
        <v>0</v>
      </c>
      <c r="K129" s="149"/>
      <c r="L129" s="30"/>
      <c r="M129" s="150" t="s">
        <v>1</v>
      </c>
      <c r="N129" s="151" t="s">
        <v>44</v>
      </c>
      <c r="O129" s="55"/>
      <c r="P129" s="152">
        <f t="shared" si="1"/>
        <v>0</v>
      </c>
      <c r="Q129" s="152">
        <v>2.0659999999999998</v>
      </c>
      <c r="R129" s="152">
        <f t="shared" si="2"/>
        <v>580.55426399999999</v>
      </c>
      <c r="S129" s="152">
        <v>0</v>
      </c>
      <c r="T129" s="153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4" t="s">
        <v>153</v>
      </c>
      <c r="AT129" s="154" t="s">
        <v>149</v>
      </c>
      <c r="AU129" s="154" t="s">
        <v>154</v>
      </c>
      <c r="AY129" s="14" t="s">
        <v>147</v>
      </c>
      <c r="BE129" s="155">
        <f t="shared" si="4"/>
        <v>0</v>
      </c>
      <c r="BF129" s="155">
        <f t="shared" si="5"/>
        <v>0</v>
      </c>
      <c r="BG129" s="155">
        <f t="shared" si="6"/>
        <v>0</v>
      </c>
      <c r="BH129" s="155">
        <f t="shared" si="7"/>
        <v>0</v>
      </c>
      <c r="BI129" s="155">
        <f t="shared" si="8"/>
        <v>0</v>
      </c>
      <c r="BJ129" s="14" t="s">
        <v>154</v>
      </c>
      <c r="BK129" s="155">
        <f t="shared" si="9"/>
        <v>0</v>
      </c>
      <c r="BL129" s="14" t="s">
        <v>153</v>
      </c>
      <c r="BM129" s="154" t="s">
        <v>1229</v>
      </c>
    </row>
    <row r="130" spans="1:65" s="2" customFormat="1" ht="14.5" customHeight="1">
      <c r="A130" s="29"/>
      <c r="B130" s="141"/>
      <c r="C130" s="142" t="s">
        <v>173</v>
      </c>
      <c r="D130" s="142" t="s">
        <v>149</v>
      </c>
      <c r="E130" s="143" t="s">
        <v>1230</v>
      </c>
      <c r="F130" s="144" t="s">
        <v>1231</v>
      </c>
      <c r="G130" s="145" t="s">
        <v>152</v>
      </c>
      <c r="H130" s="146">
        <v>44.426000000000002</v>
      </c>
      <c r="I130" s="147"/>
      <c r="J130" s="148">
        <f t="shared" si="0"/>
        <v>0</v>
      </c>
      <c r="K130" s="149"/>
      <c r="L130" s="30"/>
      <c r="M130" s="150" t="s">
        <v>1</v>
      </c>
      <c r="N130" s="151" t="s">
        <v>44</v>
      </c>
      <c r="O130" s="55"/>
      <c r="P130" s="152">
        <f t="shared" si="1"/>
        <v>0</v>
      </c>
      <c r="Q130" s="152">
        <v>2.0659999999999998</v>
      </c>
      <c r="R130" s="152">
        <f t="shared" si="2"/>
        <v>91.784115999999997</v>
      </c>
      <c r="S130" s="152">
        <v>0</v>
      </c>
      <c r="T130" s="153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4" t="s">
        <v>153</v>
      </c>
      <c r="AT130" s="154" t="s">
        <v>149</v>
      </c>
      <c r="AU130" s="154" t="s">
        <v>154</v>
      </c>
      <c r="AY130" s="14" t="s">
        <v>147</v>
      </c>
      <c r="BE130" s="155">
        <f t="shared" si="4"/>
        <v>0</v>
      </c>
      <c r="BF130" s="155">
        <f t="shared" si="5"/>
        <v>0</v>
      </c>
      <c r="BG130" s="155">
        <f t="shared" si="6"/>
        <v>0</v>
      </c>
      <c r="BH130" s="155">
        <f t="shared" si="7"/>
        <v>0</v>
      </c>
      <c r="BI130" s="155">
        <f t="shared" si="8"/>
        <v>0</v>
      </c>
      <c r="BJ130" s="14" t="s">
        <v>154</v>
      </c>
      <c r="BK130" s="155">
        <f t="shared" si="9"/>
        <v>0</v>
      </c>
      <c r="BL130" s="14" t="s">
        <v>153</v>
      </c>
      <c r="BM130" s="154" t="s">
        <v>1232</v>
      </c>
    </row>
    <row r="131" spans="1:65" s="2" customFormat="1" ht="14.5" customHeight="1">
      <c r="A131" s="29"/>
      <c r="B131" s="141"/>
      <c r="C131" s="142" t="s">
        <v>181</v>
      </c>
      <c r="D131" s="142" t="s">
        <v>149</v>
      </c>
      <c r="E131" s="143" t="s">
        <v>1233</v>
      </c>
      <c r="F131" s="144" t="s">
        <v>1234</v>
      </c>
      <c r="G131" s="145" t="s">
        <v>152</v>
      </c>
      <c r="H131" s="146">
        <v>18.704000000000001</v>
      </c>
      <c r="I131" s="147"/>
      <c r="J131" s="148">
        <f t="shared" si="0"/>
        <v>0</v>
      </c>
      <c r="K131" s="149"/>
      <c r="L131" s="30"/>
      <c r="M131" s="150" t="s">
        <v>1</v>
      </c>
      <c r="N131" s="151" t="s">
        <v>44</v>
      </c>
      <c r="O131" s="55"/>
      <c r="P131" s="152">
        <f t="shared" si="1"/>
        <v>0</v>
      </c>
      <c r="Q131" s="152">
        <v>2.0659999999999998</v>
      </c>
      <c r="R131" s="152">
        <f t="shared" si="2"/>
        <v>38.642463999999997</v>
      </c>
      <c r="S131" s="152">
        <v>0</v>
      </c>
      <c r="T131" s="153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4" t="s">
        <v>153</v>
      </c>
      <c r="AT131" s="154" t="s">
        <v>149</v>
      </c>
      <c r="AU131" s="154" t="s">
        <v>154</v>
      </c>
      <c r="AY131" s="14" t="s">
        <v>147</v>
      </c>
      <c r="BE131" s="155">
        <f t="shared" si="4"/>
        <v>0</v>
      </c>
      <c r="BF131" s="155">
        <f t="shared" si="5"/>
        <v>0</v>
      </c>
      <c r="BG131" s="155">
        <f t="shared" si="6"/>
        <v>0</v>
      </c>
      <c r="BH131" s="155">
        <f t="shared" si="7"/>
        <v>0</v>
      </c>
      <c r="BI131" s="155">
        <f t="shared" si="8"/>
        <v>0</v>
      </c>
      <c r="BJ131" s="14" t="s">
        <v>154</v>
      </c>
      <c r="BK131" s="155">
        <f t="shared" si="9"/>
        <v>0</v>
      </c>
      <c r="BL131" s="14" t="s">
        <v>153</v>
      </c>
      <c r="BM131" s="154" t="s">
        <v>1235</v>
      </c>
    </row>
    <row r="132" spans="1:65" s="2" customFormat="1" ht="24.25" customHeight="1">
      <c r="A132" s="29"/>
      <c r="B132" s="141"/>
      <c r="C132" s="142" t="s">
        <v>177</v>
      </c>
      <c r="D132" s="142" t="s">
        <v>149</v>
      </c>
      <c r="E132" s="143" t="s">
        <v>1236</v>
      </c>
      <c r="F132" s="144" t="s">
        <v>1237</v>
      </c>
      <c r="G132" s="145" t="s">
        <v>152</v>
      </c>
      <c r="H132" s="146">
        <v>61.24</v>
      </c>
      <c r="I132" s="147"/>
      <c r="J132" s="148">
        <f t="shared" si="0"/>
        <v>0</v>
      </c>
      <c r="K132" s="149"/>
      <c r="L132" s="30"/>
      <c r="M132" s="150" t="s">
        <v>1</v>
      </c>
      <c r="N132" s="151" t="s">
        <v>44</v>
      </c>
      <c r="O132" s="55"/>
      <c r="P132" s="152">
        <f t="shared" si="1"/>
        <v>0</v>
      </c>
      <c r="Q132" s="152">
        <v>2.0663999999999998</v>
      </c>
      <c r="R132" s="152">
        <f t="shared" si="2"/>
        <v>126.546336</v>
      </c>
      <c r="S132" s="152">
        <v>0</v>
      </c>
      <c r="T132" s="153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4" t="s">
        <v>153</v>
      </c>
      <c r="AT132" s="154" t="s">
        <v>149</v>
      </c>
      <c r="AU132" s="154" t="s">
        <v>154</v>
      </c>
      <c r="AY132" s="14" t="s">
        <v>147</v>
      </c>
      <c r="BE132" s="155">
        <f t="shared" si="4"/>
        <v>0</v>
      </c>
      <c r="BF132" s="155">
        <f t="shared" si="5"/>
        <v>0</v>
      </c>
      <c r="BG132" s="155">
        <f t="shared" si="6"/>
        <v>0</v>
      </c>
      <c r="BH132" s="155">
        <f t="shared" si="7"/>
        <v>0</v>
      </c>
      <c r="BI132" s="155">
        <f t="shared" si="8"/>
        <v>0</v>
      </c>
      <c r="BJ132" s="14" t="s">
        <v>154</v>
      </c>
      <c r="BK132" s="155">
        <f t="shared" si="9"/>
        <v>0</v>
      </c>
      <c r="BL132" s="14" t="s">
        <v>153</v>
      </c>
      <c r="BM132" s="154" t="s">
        <v>1238</v>
      </c>
    </row>
    <row r="133" spans="1:65" s="2" customFormat="1" ht="24.25" customHeight="1">
      <c r="A133" s="29"/>
      <c r="B133" s="141"/>
      <c r="C133" s="142" t="s">
        <v>193</v>
      </c>
      <c r="D133" s="142" t="s">
        <v>149</v>
      </c>
      <c r="E133" s="143" t="s">
        <v>1239</v>
      </c>
      <c r="F133" s="144" t="s">
        <v>1240</v>
      </c>
      <c r="G133" s="145" t="s">
        <v>244</v>
      </c>
      <c r="H133" s="146">
        <v>693</v>
      </c>
      <c r="I133" s="147"/>
      <c r="J133" s="148">
        <f t="shared" si="0"/>
        <v>0</v>
      </c>
      <c r="K133" s="149"/>
      <c r="L133" s="30"/>
      <c r="M133" s="150" t="s">
        <v>1</v>
      </c>
      <c r="N133" s="151" t="s">
        <v>44</v>
      </c>
      <c r="O133" s="55"/>
      <c r="P133" s="152">
        <f t="shared" si="1"/>
        <v>0</v>
      </c>
      <c r="Q133" s="152">
        <v>9.2499999999999999E-2</v>
      </c>
      <c r="R133" s="152">
        <f t="shared" si="2"/>
        <v>64.102500000000006</v>
      </c>
      <c r="S133" s="152">
        <v>0</v>
      </c>
      <c r="T133" s="153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4" t="s">
        <v>153</v>
      </c>
      <c r="AT133" s="154" t="s">
        <v>149</v>
      </c>
      <c r="AU133" s="154" t="s">
        <v>154</v>
      </c>
      <c r="AY133" s="14" t="s">
        <v>147</v>
      </c>
      <c r="BE133" s="155">
        <f t="shared" si="4"/>
        <v>0</v>
      </c>
      <c r="BF133" s="155">
        <f t="shared" si="5"/>
        <v>0</v>
      </c>
      <c r="BG133" s="155">
        <f t="shared" si="6"/>
        <v>0</v>
      </c>
      <c r="BH133" s="155">
        <f t="shared" si="7"/>
        <v>0</v>
      </c>
      <c r="BI133" s="155">
        <f t="shared" si="8"/>
        <v>0</v>
      </c>
      <c r="BJ133" s="14" t="s">
        <v>154</v>
      </c>
      <c r="BK133" s="155">
        <f t="shared" si="9"/>
        <v>0</v>
      </c>
      <c r="BL133" s="14" t="s">
        <v>153</v>
      </c>
      <c r="BM133" s="154" t="s">
        <v>1241</v>
      </c>
    </row>
    <row r="134" spans="1:65" s="2" customFormat="1" ht="14.5" customHeight="1">
      <c r="A134" s="29"/>
      <c r="B134" s="141"/>
      <c r="C134" s="156" t="s">
        <v>198</v>
      </c>
      <c r="D134" s="156" t="s">
        <v>174</v>
      </c>
      <c r="E134" s="157" t="s">
        <v>1242</v>
      </c>
      <c r="F134" s="158" t="s">
        <v>1243</v>
      </c>
      <c r="G134" s="159" t="s">
        <v>244</v>
      </c>
      <c r="H134" s="160">
        <v>706.86</v>
      </c>
      <c r="I134" s="161"/>
      <c r="J134" s="162">
        <f t="shared" si="0"/>
        <v>0</v>
      </c>
      <c r="K134" s="163"/>
      <c r="L134" s="164"/>
      <c r="M134" s="165" t="s">
        <v>1</v>
      </c>
      <c r="N134" s="166" t="s">
        <v>44</v>
      </c>
      <c r="O134" s="55"/>
      <c r="P134" s="152">
        <f t="shared" si="1"/>
        <v>0</v>
      </c>
      <c r="Q134" s="152">
        <v>0.13</v>
      </c>
      <c r="R134" s="152">
        <f t="shared" si="2"/>
        <v>91.891800000000003</v>
      </c>
      <c r="S134" s="152">
        <v>0</v>
      </c>
      <c r="T134" s="153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4" t="s">
        <v>177</v>
      </c>
      <c r="AT134" s="154" t="s">
        <v>174</v>
      </c>
      <c r="AU134" s="154" t="s">
        <v>154</v>
      </c>
      <c r="AY134" s="14" t="s">
        <v>147</v>
      </c>
      <c r="BE134" s="155">
        <f t="shared" si="4"/>
        <v>0</v>
      </c>
      <c r="BF134" s="155">
        <f t="shared" si="5"/>
        <v>0</v>
      </c>
      <c r="BG134" s="155">
        <f t="shared" si="6"/>
        <v>0</v>
      </c>
      <c r="BH134" s="155">
        <f t="shared" si="7"/>
        <v>0</v>
      </c>
      <c r="BI134" s="155">
        <f t="shared" si="8"/>
        <v>0</v>
      </c>
      <c r="BJ134" s="14" t="s">
        <v>154</v>
      </c>
      <c r="BK134" s="155">
        <f t="shared" si="9"/>
        <v>0</v>
      </c>
      <c r="BL134" s="14" t="s">
        <v>153</v>
      </c>
      <c r="BM134" s="154" t="s">
        <v>1244</v>
      </c>
    </row>
    <row r="135" spans="1:65" s="2" customFormat="1" ht="24.25" customHeight="1">
      <c r="A135" s="29"/>
      <c r="B135" s="141"/>
      <c r="C135" s="142" t="s">
        <v>203</v>
      </c>
      <c r="D135" s="142" t="s">
        <v>149</v>
      </c>
      <c r="E135" s="143" t="s">
        <v>1245</v>
      </c>
      <c r="F135" s="144" t="s">
        <v>1246</v>
      </c>
      <c r="G135" s="145" t="s">
        <v>244</v>
      </c>
      <c r="H135" s="146">
        <v>75</v>
      </c>
      <c r="I135" s="147"/>
      <c r="J135" s="148">
        <f t="shared" si="0"/>
        <v>0</v>
      </c>
      <c r="K135" s="149"/>
      <c r="L135" s="30"/>
      <c r="M135" s="150" t="s">
        <v>1</v>
      </c>
      <c r="N135" s="151" t="s">
        <v>44</v>
      </c>
      <c r="O135" s="55"/>
      <c r="P135" s="152">
        <f t="shared" si="1"/>
        <v>0</v>
      </c>
      <c r="Q135" s="152">
        <v>9.2499999999999999E-2</v>
      </c>
      <c r="R135" s="152">
        <f t="shared" si="2"/>
        <v>6.9375</v>
      </c>
      <c r="S135" s="152">
        <v>0</v>
      </c>
      <c r="T135" s="153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4" t="s">
        <v>153</v>
      </c>
      <c r="AT135" s="154" t="s">
        <v>149</v>
      </c>
      <c r="AU135" s="154" t="s">
        <v>154</v>
      </c>
      <c r="AY135" s="14" t="s">
        <v>147</v>
      </c>
      <c r="BE135" s="155">
        <f t="shared" si="4"/>
        <v>0</v>
      </c>
      <c r="BF135" s="155">
        <f t="shared" si="5"/>
        <v>0</v>
      </c>
      <c r="BG135" s="155">
        <f t="shared" si="6"/>
        <v>0</v>
      </c>
      <c r="BH135" s="155">
        <f t="shared" si="7"/>
        <v>0</v>
      </c>
      <c r="BI135" s="155">
        <f t="shared" si="8"/>
        <v>0</v>
      </c>
      <c r="BJ135" s="14" t="s">
        <v>154</v>
      </c>
      <c r="BK135" s="155">
        <f t="shared" si="9"/>
        <v>0</v>
      </c>
      <c r="BL135" s="14" t="s">
        <v>153</v>
      </c>
      <c r="BM135" s="154" t="s">
        <v>1247</v>
      </c>
    </row>
    <row r="136" spans="1:65" s="2" customFormat="1" ht="24.25" customHeight="1">
      <c r="A136" s="29"/>
      <c r="B136" s="141"/>
      <c r="C136" s="156" t="s">
        <v>207</v>
      </c>
      <c r="D136" s="156" t="s">
        <v>174</v>
      </c>
      <c r="E136" s="157" t="s">
        <v>1248</v>
      </c>
      <c r="F136" s="158" t="s">
        <v>1249</v>
      </c>
      <c r="G136" s="159" t="s">
        <v>244</v>
      </c>
      <c r="H136" s="160">
        <v>76.5</v>
      </c>
      <c r="I136" s="161"/>
      <c r="J136" s="162">
        <f t="shared" si="0"/>
        <v>0</v>
      </c>
      <c r="K136" s="163"/>
      <c r="L136" s="164"/>
      <c r="M136" s="165" t="s">
        <v>1</v>
      </c>
      <c r="N136" s="166" t="s">
        <v>44</v>
      </c>
      <c r="O136" s="55"/>
      <c r="P136" s="152">
        <f t="shared" si="1"/>
        <v>0</v>
      </c>
      <c r="Q136" s="152">
        <v>0.184</v>
      </c>
      <c r="R136" s="152">
        <f t="shared" si="2"/>
        <v>14.076000000000001</v>
      </c>
      <c r="S136" s="152">
        <v>0</v>
      </c>
      <c r="T136" s="153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4" t="s">
        <v>177</v>
      </c>
      <c r="AT136" s="154" t="s">
        <v>174</v>
      </c>
      <c r="AU136" s="154" t="s">
        <v>154</v>
      </c>
      <c r="AY136" s="14" t="s">
        <v>147</v>
      </c>
      <c r="BE136" s="155">
        <f t="shared" si="4"/>
        <v>0</v>
      </c>
      <c r="BF136" s="155">
        <f t="shared" si="5"/>
        <v>0</v>
      </c>
      <c r="BG136" s="155">
        <f t="shared" si="6"/>
        <v>0</v>
      </c>
      <c r="BH136" s="155">
        <f t="shared" si="7"/>
        <v>0</v>
      </c>
      <c r="BI136" s="155">
        <f t="shared" si="8"/>
        <v>0</v>
      </c>
      <c r="BJ136" s="14" t="s">
        <v>154</v>
      </c>
      <c r="BK136" s="155">
        <f t="shared" si="9"/>
        <v>0</v>
      </c>
      <c r="BL136" s="14" t="s">
        <v>153</v>
      </c>
      <c r="BM136" s="154" t="s">
        <v>1250</v>
      </c>
    </row>
    <row r="137" spans="1:65" s="2" customFormat="1" ht="24.25" customHeight="1">
      <c r="A137" s="29"/>
      <c r="B137" s="141"/>
      <c r="C137" s="142" t="s">
        <v>211</v>
      </c>
      <c r="D137" s="142" t="s">
        <v>149</v>
      </c>
      <c r="E137" s="143" t="s">
        <v>1251</v>
      </c>
      <c r="F137" s="144" t="s">
        <v>1252</v>
      </c>
      <c r="G137" s="145" t="s">
        <v>244</v>
      </c>
      <c r="H137" s="146">
        <v>763</v>
      </c>
      <c r="I137" s="147"/>
      <c r="J137" s="148">
        <f t="shared" si="0"/>
        <v>0</v>
      </c>
      <c r="K137" s="149"/>
      <c r="L137" s="30"/>
      <c r="M137" s="150" t="s">
        <v>1</v>
      </c>
      <c r="N137" s="151" t="s">
        <v>44</v>
      </c>
      <c r="O137" s="55"/>
      <c r="P137" s="152">
        <f t="shared" si="1"/>
        <v>0</v>
      </c>
      <c r="Q137" s="152">
        <v>0.21192</v>
      </c>
      <c r="R137" s="152">
        <f t="shared" si="2"/>
        <v>161.69496000000001</v>
      </c>
      <c r="S137" s="152">
        <v>0</v>
      </c>
      <c r="T137" s="153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4" t="s">
        <v>153</v>
      </c>
      <c r="AT137" s="154" t="s">
        <v>149</v>
      </c>
      <c r="AU137" s="154" t="s">
        <v>154</v>
      </c>
      <c r="AY137" s="14" t="s">
        <v>147</v>
      </c>
      <c r="BE137" s="155">
        <f t="shared" si="4"/>
        <v>0</v>
      </c>
      <c r="BF137" s="155">
        <f t="shared" si="5"/>
        <v>0</v>
      </c>
      <c r="BG137" s="155">
        <f t="shared" si="6"/>
        <v>0</v>
      </c>
      <c r="BH137" s="155">
        <f t="shared" si="7"/>
        <v>0</v>
      </c>
      <c r="BI137" s="155">
        <f t="shared" si="8"/>
        <v>0</v>
      </c>
      <c r="BJ137" s="14" t="s">
        <v>154</v>
      </c>
      <c r="BK137" s="155">
        <f t="shared" si="9"/>
        <v>0</v>
      </c>
      <c r="BL137" s="14" t="s">
        <v>153</v>
      </c>
      <c r="BM137" s="154" t="s">
        <v>1253</v>
      </c>
    </row>
    <row r="138" spans="1:65" s="2" customFormat="1" ht="14.5" customHeight="1">
      <c r="A138" s="29"/>
      <c r="B138" s="141"/>
      <c r="C138" s="156" t="s">
        <v>215</v>
      </c>
      <c r="D138" s="156" t="s">
        <v>174</v>
      </c>
      <c r="E138" s="157" t="s">
        <v>1254</v>
      </c>
      <c r="F138" s="158" t="s">
        <v>1255</v>
      </c>
      <c r="G138" s="159" t="s">
        <v>244</v>
      </c>
      <c r="H138" s="160">
        <v>770.63</v>
      </c>
      <c r="I138" s="161"/>
      <c r="J138" s="162">
        <f t="shared" si="0"/>
        <v>0</v>
      </c>
      <c r="K138" s="163"/>
      <c r="L138" s="164"/>
      <c r="M138" s="165" t="s">
        <v>1</v>
      </c>
      <c r="N138" s="166" t="s">
        <v>44</v>
      </c>
      <c r="O138" s="55"/>
      <c r="P138" s="152">
        <f t="shared" si="1"/>
        <v>0</v>
      </c>
      <c r="Q138" s="152">
        <v>0.11799999999999999</v>
      </c>
      <c r="R138" s="152">
        <f t="shared" si="2"/>
        <v>90.934339999999992</v>
      </c>
      <c r="S138" s="152">
        <v>0</v>
      </c>
      <c r="T138" s="153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4" t="s">
        <v>177</v>
      </c>
      <c r="AT138" s="154" t="s">
        <v>174</v>
      </c>
      <c r="AU138" s="154" t="s">
        <v>154</v>
      </c>
      <c r="AY138" s="14" t="s">
        <v>147</v>
      </c>
      <c r="BE138" s="155">
        <f t="shared" si="4"/>
        <v>0</v>
      </c>
      <c r="BF138" s="155">
        <f t="shared" si="5"/>
        <v>0</v>
      </c>
      <c r="BG138" s="155">
        <f t="shared" si="6"/>
        <v>0</v>
      </c>
      <c r="BH138" s="155">
        <f t="shared" si="7"/>
        <v>0</v>
      </c>
      <c r="BI138" s="155">
        <f t="shared" si="8"/>
        <v>0</v>
      </c>
      <c r="BJ138" s="14" t="s">
        <v>154</v>
      </c>
      <c r="BK138" s="155">
        <f t="shared" si="9"/>
        <v>0</v>
      </c>
      <c r="BL138" s="14" t="s">
        <v>153</v>
      </c>
      <c r="BM138" s="154" t="s">
        <v>1256</v>
      </c>
    </row>
    <row r="139" spans="1:65" s="2" customFormat="1" ht="37.75" customHeight="1">
      <c r="A139" s="29"/>
      <c r="B139" s="141"/>
      <c r="C139" s="142" t="s">
        <v>217</v>
      </c>
      <c r="D139" s="142" t="s">
        <v>149</v>
      </c>
      <c r="E139" s="143" t="s">
        <v>1257</v>
      </c>
      <c r="F139" s="144" t="s">
        <v>1258</v>
      </c>
      <c r="G139" s="145" t="s">
        <v>196</v>
      </c>
      <c r="H139" s="146">
        <v>1239</v>
      </c>
      <c r="I139" s="147"/>
      <c r="J139" s="148">
        <f t="shared" si="0"/>
        <v>0</v>
      </c>
      <c r="K139" s="149"/>
      <c r="L139" s="30"/>
      <c r="M139" s="150" t="s">
        <v>1</v>
      </c>
      <c r="N139" s="151" t="s">
        <v>44</v>
      </c>
      <c r="O139" s="55"/>
      <c r="P139" s="152">
        <f t="shared" si="1"/>
        <v>0</v>
      </c>
      <c r="Q139" s="152">
        <v>9.7930000000000003E-2</v>
      </c>
      <c r="R139" s="152">
        <f t="shared" si="2"/>
        <v>121.33527000000001</v>
      </c>
      <c r="S139" s="152">
        <v>0</v>
      </c>
      <c r="T139" s="153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4" t="s">
        <v>153</v>
      </c>
      <c r="AT139" s="154" t="s">
        <v>149</v>
      </c>
      <c r="AU139" s="154" t="s">
        <v>154</v>
      </c>
      <c r="AY139" s="14" t="s">
        <v>147</v>
      </c>
      <c r="BE139" s="155">
        <f t="shared" si="4"/>
        <v>0</v>
      </c>
      <c r="BF139" s="155">
        <f t="shared" si="5"/>
        <v>0</v>
      </c>
      <c r="BG139" s="155">
        <f t="shared" si="6"/>
        <v>0</v>
      </c>
      <c r="BH139" s="155">
        <f t="shared" si="7"/>
        <v>0</v>
      </c>
      <c r="BI139" s="155">
        <f t="shared" si="8"/>
        <v>0</v>
      </c>
      <c r="BJ139" s="14" t="s">
        <v>154</v>
      </c>
      <c r="BK139" s="155">
        <f t="shared" si="9"/>
        <v>0</v>
      </c>
      <c r="BL139" s="14" t="s">
        <v>153</v>
      </c>
      <c r="BM139" s="154" t="s">
        <v>1259</v>
      </c>
    </row>
    <row r="140" spans="1:65" s="2" customFormat="1" ht="24.25" customHeight="1">
      <c r="A140" s="29"/>
      <c r="B140" s="141"/>
      <c r="C140" s="156" t="s">
        <v>191</v>
      </c>
      <c r="D140" s="156" t="s">
        <v>174</v>
      </c>
      <c r="E140" s="157" t="s">
        <v>1260</v>
      </c>
      <c r="F140" s="158" t="s">
        <v>1261</v>
      </c>
      <c r="G140" s="159" t="s">
        <v>171</v>
      </c>
      <c r="H140" s="160">
        <v>1240</v>
      </c>
      <c r="I140" s="161"/>
      <c r="J140" s="162">
        <f t="shared" si="0"/>
        <v>0</v>
      </c>
      <c r="K140" s="163"/>
      <c r="L140" s="164"/>
      <c r="M140" s="165" t="s">
        <v>1</v>
      </c>
      <c r="N140" s="166" t="s">
        <v>44</v>
      </c>
      <c r="O140" s="55"/>
      <c r="P140" s="152">
        <f t="shared" si="1"/>
        <v>0</v>
      </c>
      <c r="Q140" s="152">
        <v>2.1999999999999999E-2</v>
      </c>
      <c r="R140" s="152">
        <f t="shared" si="2"/>
        <v>27.279999999999998</v>
      </c>
      <c r="S140" s="152">
        <v>0</v>
      </c>
      <c r="T140" s="153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4" t="s">
        <v>177</v>
      </c>
      <c r="AT140" s="154" t="s">
        <v>174</v>
      </c>
      <c r="AU140" s="154" t="s">
        <v>154</v>
      </c>
      <c r="AY140" s="14" t="s">
        <v>147</v>
      </c>
      <c r="BE140" s="155">
        <f t="shared" si="4"/>
        <v>0</v>
      </c>
      <c r="BF140" s="155">
        <f t="shared" si="5"/>
        <v>0</v>
      </c>
      <c r="BG140" s="155">
        <f t="shared" si="6"/>
        <v>0</v>
      </c>
      <c r="BH140" s="155">
        <f t="shared" si="7"/>
        <v>0</v>
      </c>
      <c r="BI140" s="155">
        <f t="shared" si="8"/>
        <v>0</v>
      </c>
      <c r="BJ140" s="14" t="s">
        <v>154</v>
      </c>
      <c r="BK140" s="155">
        <f t="shared" si="9"/>
        <v>0</v>
      </c>
      <c r="BL140" s="14" t="s">
        <v>153</v>
      </c>
      <c r="BM140" s="154" t="s">
        <v>1262</v>
      </c>
    </row>
    <row r="141" spans="1:65" s="2" customFormat="1" ht="14.5" customHeight="1">
      <c r="A141" s="29"/>
      <c r="B141" s="141"/>
      <c r="C141" s="142" t="s">
        <v>227</v>
      </c>
      <c r="D141" s="142" t="s">
        <v>149</v>
      </c>
      <c r="E141" s="143" t="s">
        <v>1263</v>
      </c>
      <c r="F141" s="144" t="s">
        <v>1264</v>
      </c>
      <c r="G141" s="145" t="s">
        <v>196</v>
      </c>
      <c r="H141" s="146">
        <v>1302</v>
      </c>
      <c r="I141" s="147"/>
      <c r="J141" s="148">
        <f t="shared" si="0"/>
        <v>0</v>
      </c>
      <c r="K141" s="149"/>
      <c r="L141" s="30"/>
      <c r="M141" s="150" t="s">
        <v>1</v>
      </c>
      <c r="N141" s="151" t="s">
        <v>44</v>
      </c>
      <c r="O141" s="55"/>
      <c r="P141" s="152">
        <f t="shared" si="1"/>
        <v>0</v>
      </c>
      <c r="Q141" s="152">
        <v>1.0000000000000001E-5</v>
      </c>
      <c r="R141" s="152">
        <f t="shared" si="2"/>
        <v>1.302E-2</v>
      </c>
      <c r="S141" s="152">
        <v>0</v>
      </c>
      <c r="T141" s="153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4" t="s">
        <v>153</v>
      </c>
      <c r="AT141" s="154" t="s">
        <v>149</v>
      </c>
      <c r="AU141" s="154" t="s">
        <v>154</v>
      </c>
      <c r="AY141" s="14" t="s">
        <v>147</v>
      </c>
      <c r="BE141" s="155">
        <f t="shared" si="4"/>
        <v>0</v>
      </c>
      <c r="BF141" s="155">
        <f t="shared" si="5"/>
        <v>0</v>
      </c>
      <c r="BG141" s="155">
        <f t="shared" si="6"/>
        <v>0</v>
      </c>
      <c r="BH141" s="155">
        <f t="shared" si="7"/>
        <v>0</v>
      </c>
      <c r="BI141" s="155">
        <f t="shared" si="8"/>
        <v>0</v>
      </c>
      <c r="BJ141" s="14" t="s">
        <v>154</v>
      </c>
      <c r="BK141" s="155">
        <f t="shared" si="9"/>
        <v>0</v>
      </c>
      <c r="BL141" s="14" t="s">
        <v>153</v>
      </c>
      <c r="BM141" s="154" t="s">
        <v>1265</v>
      </c>
    </row>
    <row r="142" spans="1:65" s="2" customFormat="1" ht="24.25" customHeight="1">
      <c r="A142" s="29"/>
      <c r="B142" s="141"/>
      <c r="C142" s="142" t="s">
        <v>231</v>
      </c>
      <c r="D142" s="142" t="s">
        <v>149</v>
      </c>
      <c r="E142" s="143" t="s">
        <v>1266</v>
      </c>
      <c r="F142" s="144" t="s">
        <v>1267</v>
      </c>
      <c r="G142" s="145" t="s">
        <v>244</v>
      </c>
      <c r="H142" s="146">
        <v>1531</v>
      </c>
      <c r="I142" s="147"/>
      <c r="J142" s="148">
        <f t="shared" si="0"/>
        <v>0</v>
      </c>
      <c r="K142" s="149"/>
      <c r="L142" s="30"/>
      <c r="M142" s="150" t="s">
        <v>1</v>
      </c>
      <c r="N142" s="151" t="s">
        <v>44</v>
      </c>
      <c r="O142" s="55"/>
      <c r="P142" s="152">
        <f t="shared" si="1"/>
        <v>0</v>
      </c>
      <c r="Q142" s="152">
        <v>0.10353999999999999</v>
      </c>
      <c r="R142" s="152">
        <f t="shared" si="2"/>
        <v>158.51973999999998</v>
      </c>
      <c r="S142" s="152">
        <v>0</v>
      </c>
      <c r="T142" s="153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4" t="s">
        <v>153</v>
      </c>
      <c r="AT142" s="154" t="s">
        <v>149</v>
      </c>
      <c r="AU142" s="154" t="s">
        <v>154</v>
      </c>
      <c r="AY142" s="14" t="s">
        <v>147</v>
      </c>
      <c r="BE142" s="155">
        <f t="shared" si="4"/>
        <v>0</v>
      </c>
      <c r="BF142" s="155">
        <f t="shared" si="5"/>
        <v>0</v>
      </c>
      <c r="BG142" s="155">
        <f t="shared" si="6"/>
        <v>0</v>
      </c>
      <c r="BH142" s="155">
        <f t="shared" si="7"/>
        <v>0</v>
      </c>
      <c r="BI142" s="155">
        <f t="shared" si="8"/>
        <v>0</v>
      </c>
      <c r="BJ142" s="14" t="s">
        <v>154</v>
      </c>
      <c r="BK142" s="155">
        <f t="shared" si="9"/>
        <v>0</v>
      </c>
      <c r="BL142" s="14" t="s">
        <v>153</v>
      </c>
      <c r="BM142" s="154" t="s">
        <v>1268</v>
      </c>
    </row>
    <row r="143" spans="1:65" s="12" customFormat="1" ht="22.75" customHeight="1">
      <c r="B143" s="128"/>
      <c r="D143" s="129" t="s">
        <v>77</v>
      </c>
      <c r="E143" s="139" t="s">
        <v>193</v>
      </c>
      <c r="F143" s="139" t="s">
        <v>1269</v>
      </c>
      <c r="I143" s="131"/>
      <c r="J143" s="140">
        <f>BK143</f>
        <v>0</v>
      </c>
      <c r="L143" s="128"/>
      <c r="M143" s="133"/>
      <c r="N143" s="134"/>
      <c r="O143" s="134"/>
      <c r="P143" s="135">
        <f>SUM(P144:P147)</f>
        <v>0</v>
      </c>
      <c r="Q143" s="134"/>
      <c r="R143" s="135">
        <f>SUM(R144:R147)</f>
        <v>9.4917700000000007</v>
      </c>
      <c r="S143" s="134"/>
      <c r="T143" s="136">
        <f>SUM(T144:T147)</f>
        <v>0</v>
      </c>
      <c r="AR143" s="129" t="s">
        <v>86</v>
      </c>
      <c r="AT143" s="137" t="s">
        <v>77</v>
      </c>
      <c r="AU143" s="137" t="s">
        <v>86</v>
      </c>
      <c r="AY143" s="129" t="s">
        <v>147</v>
      </c>
      <c r="BK143" s="138">
        <f>SUM(BK144:BK147)</f>
        <v>0</v>
      </c>
    </row>
    <row r="144" spans="1:65" s="2" customFormat="1" ht="37.75" customHeight="1">
      <c r="A144" s="29"/>
      <c r="B144" s="141"/>
      <c r="C144" s="142" t="s">
        <v>235</v>
      </c>
      <c r="D144" s="142" t="s">
        <v>149</v>
      </c>
      <c r="E144" s="143" t="s">
        <v>1270</v>
      </c>
      <c r="F144" s="144" t="s">
        <v>1271</v>
      </c>
      <c r="G144" s="145" t="s">
        <v>196</v>
      </c>
      <c r="H144" s="146">
        <v>25</v>
      </c>
      <c r="I144" s="147"/>
      <c r="J144" s="148">
        <f>ROUND(I144*H144,2)</f>
        <v>0</v>
      </c>
      <c r="K144" s="149"/>
      <c r="L144" s="30"/>
      <c r="M144" s="150" t="s">
        <v>1</v>
      </c>
      <c r="N144" s="151" t="s">
        <v>44</v>
      </c>
      <c r="O144" s="55"/>
      <c r="P144" s="152">
        <f>O144*H144</f>
        <v>0</v>
      </c>
      <c r="Q144" s="152">
        <v>9.9250000000000005E-2</v>
      </c>
      <c r="R144" s="152">
        <f>Q144*H144</f>
        <v>2.4812500000000002</v>
      </c>
      <c r="S144" s="152">
        <v>0</v>
      </c>
      <c r="T144" s="153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4" t="s">
        <v>153</v>
      </c>
      <c r="AT144" s="154" t="s">
        <v>149</v>
      </c>
      <c r="AU144" s="154" t="s">
        <v>154</v>
      </c>
      <c r="AY144" s="14" t="s">
        <v>147</v>
      </c>
      <c r="BE144" s="155">
        <f>IF(N144="základná",J144,0)</f>
        <v>0</v>
      </c>
      <c r="BF144" s="155">
        <f>IF(N144="znížená",J144,0)</f>
        <v>0</v>
      </c>
      <c r="BG144" s="155">
        <f>IF(N144="zákl. prenesená",J144,0)</f>
        <v>0</v>
      </c>
      <c r="BH144" s="155">
        <f>IF(N144="zníž. prenesená",J144,0)</f>
        <v>0</v>
      </c>
      <c r="BI144" s="155">
        <f>IF(N144="nulová",J144,0)</f>
        <v>0</v>
      </c>
      <c r="BJ144" s="14" t="s">
        <v>154</v>
      </c>
      <c r="BK144" s="155">
        <f>ROUND(I144*H144,2)</f>
        <v>0</v>
      </c>
      <c r="BL144" s="14" t="s">
        <v>153</v>
      </c>
      <c r="BM144" s="154" t="s">
        <v>1272</v>
      </c>
    </row>
    <row r="145" spans="1:65" s="2" customFormat="1" ht="14.5" customHeight="1">
      <c r="A145" s="29"/>
      <c r="B145" s="141"/>
      <c r="C145" s="156" t="s">
        <v>241</v>
      </c>
      <c r="D145" s="156" t="s">
        <v>174</v>
      </c>
      <c r="E145" s="157" t="s">
        <v>1273</v>
      </c>
      <c r="F145" s="158" t="s">
        <v>1274</v>
      </c>
      <c r="G145" s="159" t="s">
        <v>171</v>
      </c>
      <c r="H145" s="160">
        <v>30</v>
      </c>
      <c r="I145" s="161"/>
      <c r="J145" s="162">
        <f>ROUND(I145*H145,2)</f>
        <v>0</v>
      </c>
      <c r="K145" s="163"/>
      <c r="L145" s="164"/>
      <c r="M145" s="165" t="s">
        <v>1</v>
      </c>
      <c r="N145" s="166" t="s">
        <v>44</v>
      </c>
      <c r="O145" s="55"/>
      <c r="P145" s="152">
        <f>O145*H145</f>
        <v>0</v>
      </c>
      <c r="Q145" s="152">
        <v>4.8000000000000001E-2</v>
      </c>
      <c r="R145" s="152">
        <f>Q145*H145</f>
        <v>1.44</v>
      </c>
      <c r="S145" s="152">
        <v>0</v>
      </c>
      <c r="T145" s="153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4" t="s">
        <v>177</v>
      </c>
      <c r="AT145" s="154" t="s">
        <v>174</v>
      </c>
      <c r="AU145" s="154" t="s">
        <v>154</v>
      </c>
      <c r="AY145" s="14" t="s">
        <v>147</v>
      </c>
      <c r="BE145" s="155">
        <f>IF(N145="základná",J145,0)</f>
        <v>0</v>
      </c>
      <c r="BF145" s="155">
        <f>IF(N145="znížená",J145,0)</f>
        <v>0</v>
      </c>
      <c r="BG145" s="155">
        <f>IF(N145="zákl. prenesená",J145,0)</f>
        <v>0</v>
      </c>
      <c r="BH145" s="155">
        <f>IF(N145="zníž. prenesená",J145,0)</f>
        <v>0</v>
      </c>
      <c r="BI145" s="155">
        <f>IF(N145="nulová",J145,0)</f>
        <v>0</v>
      </c>
      <c r="BJ145" s="14" t="s">
        <v>154</v>
      </c>
      <c r="BK145" s="155">
        <f>ROUND(I145*H145,2)</f>
        <v>0</v>
      </c>
      <c r="BL145" s="14" t="s">
        <v>153</v>
      </c>
      <c r="BM145" s="154" t="s">
        <v>1275</v>
      </c>
    </row>
    <row r="146" spans="1:65" s="2" customFormat="1" ht="37.75" customHeight="1">
      <c r="A146" s="29"/>
      <c r="B146" s="141"/>
      <c r="C146" s="142" t="s">
        <v>246</v>
      </c>
      <c r="D146" s="142" t="s">
        <v>149</v>
      </c>
      <c r="E146" s="143" t="s">
        <v>1276</v>
      </c>
      <c r="F146" s="144" t="s">
        <v>1271</v>
      </c>
      <c r="G146" s="145" t="s">
        <v>196</v>
      </c>
      <c r="H146" s="146">
        <v>38</v>
      </c>
      <c r="I146" s="147"/>
      <c r="J146" s="148">
        <f>ROUND(I146*H146,2)</f>
        <v>0</v>
      </c>
      <c r="K146" s="149"/>
      <c r="L146" s="30"/>
      <c r="M146" s="150" t="s">
        <v>1</v>
      </c>
      <c r="N146" s="151" t="s">
        <v>44</v>
      </c>
      <c r="O146" s="55"/>
      <c r="P146" s="152">
        <f>O146*H146</f>
        <v>0</v>
      </c>
      <c r="Q146" s="152">
        <v>0.12249</v>
      </c>
      <c r="R146" s="152">
        <f>Q146*H146</f>
        <v>4.6546200000000004</v>
      </c>
      <c r="S146" s="152">
        <v>0</v>
      </c>
      <c r="T146" s="153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4" t="s">
        <v>153</v>
      </c>
      <c r="AT146" s="154" t="s">
        <v>149</v>
      </c>
      <c r="AU146" s="154" t="s">
        <v>154</v>
      </c>
      <c r="AY146" s="14" t="s">
        <v>147</v>
      </c>
      <c r="BE146" s="155">
        <f>IF(N146="základná",J146,0)</f>
        <v>0</v>
      </c>
      <c r="BF146" s="155">
        <f>IF(N146="znížená",J146,0)</f>
        <v>0</v>
      </c>
      <c r="BG146" s="155">
        <f>IF(N146="zákl. prenesená",J146,0)</f>
        <v>0</v>
      </c>
      <c r="BH146" s="155">
        <f>IF(N146="zníž. prenesená",J146,0)</f>
        <v>0</v>
      </c>
      <c r="BI146" s="155">
        <f>IF(N146="nulová",J146,0)</f>
        <v>0</v>
      </c>
      <c r="BJ146" s="14" t="s">
        <v>154</v>
      </c>
      <c r="BK146" s="155">
        <f>ROUND(I146*H146,2)</f>
        <v>0</v>
      </c>
      <c r="BL146" s="14" t="s">
        <v>153</v>
      </c>
      <c r="BM146" s="154" t="s">
        <v>1277</v>
      </c>
    </row>
    <row r="147" spans="1:65" s="2" customFormat="1" ht="14.5" customHeight="1">
      <c r="A147" s="29"/>
      <c r="B147" s="141"/>
      <c r="C147" s="156" t="s">
        <v>250</v>
      </c>
      <c r="D147" s="156" t="s">
        <v>174</v>
      </c>
      <c r="E147" s="157" t="s">
        <v>1278</v>
      </c>
      <c r="F147" s="158" t="s">
        <v>1279</v>
      </c>
      <c r="G147" s="159" t="s">
        <v>171</v>
      </c>
      <c r="H147" s="160">
        <v>43</v>
      </c>
      <c r="I147" s="161"/>
      <c r="J147" s="162">
        <f>ROUND(I147*H147,2)</f>
        <v>0</v>
      </c>
      <c r="K147" s="163"/>
      <c r="L147" s="164"/>
      <c r="M147" s="165" t="s">
        <v>1</v>
      </c>
      <c r="N147" s="166" t="s">
        <v>44</v>
      </c>
      <c r="O147" s="55"/>
      <c r="P147" s="152">
        <f>O147*H147</f>
        <v>0</v>
      </c>
      <c r="Q147" s="152">
        <v>2.1299999999999999E-2</v>
      </c>
      <c r="R147" s="152">
        <f>Q147*H147</f>
        <v>0.91589999999999994</v>
      </c>
      <c r="S147" s="152">
        <v>0</v>
      </c>
      <c r="T147" s="153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4" t="s">
        <v>177</v>
      </c>
      <c r="AT147" s="154" t="s">
        <v>174</v>
      </c>
      <c r="AU147" s="154" t="s">
        <v>154</v>
      </c>
      <c r="AY147" s="14" t="s">
        <v>147</v>
      </c>
      <c r="BE147" s="155">
        <f>IF(N147="základná",J147,0)</f>
        <v>0</v>
      </c>
      <c r="BF147" s="155">
        <f>IF(N147="znížená",J147,0)</f>
        <v>0</v>
      </c>
      <c r="BG147" s="155">
        <f>IF(N147="zákl. prenesená",J147,0)</f>
        <v>0</v>
      </c>
      <c r="BH147" s="155">
        <f>IF(N147="zníž. prenesená",J147,0)</f>
        <v>0</v>
      </c>
      <c r="BI147" s="155">
        <f>IF(N147="nulová",J147,0)</f>
        <v>0</v>
      </c>
      <c r="BJ147" s="14" t="s">
        <v>154</v>
      </c>
      <c r="BK147" s="155">
        <f>ROUND(I147*H147,2)</f>
        <v>0</v>
      </c>
      <c r="BL147" s="14" t="s">
        <v>153</v>
      </c>
      <c r="BM147" s="154" t="s">
        <v>1280</v>
      </c>
    </row>
    <row r="148" spans="1:65" s="12" customFormat="1" ht="22.75" customHeight="1">
      <c r="B148" s="128"/>
      <c r="D148" s="129" t="s">
        <v>77</v>
      </c>
      <c r="E148" s="139" t="s">
        <v>179</v>
      </c>
      <c r="F148" s="139" t="s">
        <v>180</v>
      </c>
      <c r="I148" s="131"/>
      <c r="J148" s="140">
        <f>BK148</f>
        <v>0</v>
      </c>
      <c r="L148" s="128"/>
      <c r="M148" s="133"/>
      <c r="N148" s="134"/>
      <c r="O148" s="134"/>
      <c r="P148" s="135">
        <f>P149</f>
        <v>0</v>
      </c>
      <c r="Q148" s="134"/>
      <c r="R148" s="135">
        <f>R149</f>
        <v>0</v>
      </c>
      <c r="S148" s="134"/>
      <c r="T148" s="136">
        <f>T149</f>
        <v>0</v>
      </c>
      <c r="AR148" s="129" t="s">
        <v>86</v>
      </c>
      <c r="AT148" s="137" t="s">
        <v>77</v>
      </c>
      <c r="AU148" s="137" t="s">
        <v>86</v>
      </c>
      <c r="AY148" s="129" t="s">
        <v>147</v>
      </c>
      <c r="BK148" s="138">
        <f>BK149</f>
        <v>0</v>
      </c>
    </row>
    <row r="149" spans="1:65" s="2" customFormat="1" ht="24.25" customHeight="1">
      <c r="A149" s="29"/>
      <c r="B149" s="141"/>
      <c r="C149" s="142" t="s">
        <v>7</v>
      </c>
      <c r="D149" s="142" t="s">
        <v>149</v>
      </c>
      <c r="E149" s="143" t="s">
        <v>1281</v>
      </c>
      <c r="F149" s="144" t="s">
        <v>1282</v>
      </c>
      <c r="G149" s="145" t="s">
        <v>166</v>
      </c>
      <c r="H149" s="146">
        <v>1592.3019999999999</v>
      </c>
      <c r="I149" s="147"/>
      <c r="J149" s="148">
        <f>ROUND(I149*H149,2)</f>
        <v>0</v>
      </c>
      <c r="K149" s="149"/>
      <c r="L149" s="30"/>
      <c r="M149" s="167" t="s">
        <v>1</v>
      </c>
      <c r="N149" s="168" t="s">
        <v>44</v>
      </c>
      <c r="O149" s="169"/>
      <c r="P149" s="170">
        <f>O149*H149</f>
        <v>0</v>
      </c>
      <c r="Q149" s="170">
        <v>0</v>
      </c>
      <c r="R149" s="170">
        <f>Q149*H149</f>
        <v>0</v>
      </c>
      <c r="S149" s="170">
        <v>0</v>
      </c>
      <c r="T149" s="171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4" t="s">
        <v>153</v>
      </c>
      <c r="AT149" s="154" t="s">
        <v>149</v>
      </c>
      <c r="AU149" s="154" t="s">
        <v>154</v>
      </c>
      <c r="AY149" s="14" t="s">
        <v>147</v>
      </c>
      <c r="BE149" s="155">
        <f>IF(N149="základná",J149,0)</f>
        <v>0</v>
      </c>
      <c r="BF149" s="155">
        <f>IF(N149="znížená",J149,0)</f>
        <v>0</v>
      </c>
      <c r="BG149" s="155">
        <f>IF(N149="zákl. prenesená",J149,0)</f>
        <v>0</v>
      </c>
      <c r="BH149" s="155">
        <f>IF(N149="zníž. prenesená",J149,0)</f>
        <v>0</v>
      </c>
      <c r="BI149" s="155">
        <f>IF(N149="nulová",J149,0)</f>
        <v>0</v>
      </c>
      <c r="BJ149" s="14" t="s">
        <v>154</v>
      </c>
      <c r="BK149" s="155">
        <f>ROUND(I149*H149,2)</f>
        <v>0</v>
      </c>
      <c r="BL149" s="14" t="s">
        <v>153</v>
      </c>
      <c r="BM149" s="154" t="s">
        <v>1283</v>
      </c>
    </row>
    <row r="150" spans="1:65" s="2" customFormat="1" ht="7" customHeight="1">
      <c r="A150" s="29"/>
      <c r="B150" s="44"/>
      <c r="C150" s="45"/>
      <c r="D150" s="45"/>
      <c r="E150" s="45"/>
      <c r="F150" s="45"/>
      <c r="G150" s="45"/>
      <c r="H150" s="45"/>
      <c r="I150" s="45"/>
      <c r="J150" s="45"/>
      <c r="K150" s="45"/>
      <c r="L150" s="30"/>
      <c r="M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</row>
  </sheetData>
  <autoFilter ref="C120:K149" xr:uid="{00000000-0009-0000-0000-000007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131"/>
  <sheetViews>
    <sheetView showGridLines="0" topLeftCell="A112" workbookViewId="0">
      <selection activeCell="I133" sqref="I133"/>
    </sheetView>
  </sheetViews>
  <sheetFormatPr baseColWidth="10" defaultRowHeight="16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1.5" style="1" customWidth="1"/>
    <col min="9" max="10" width="20.25" style="1" customWidth="1"/>
    <col min="11" max="11" width="20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46" s="1" customFormat="1" ht="37" customHeight="1">
      <c r="L2" s="200" t="s">
        <v>5</v>
      </c>
      <c r="M2" s="185"/>
      <c r="N2" s="185"/>
      <c r="O2" s="185"/>
      <c r="P2" s="185"/>
      <c r="Q2" s="185"/>
      <c r="R2" s="185"/>
      <c r="S2" s="185"/>
      <c r="T2" s="185"/>
      <c r="U2" s="185"/>
      <c r="V2" s="185"/>
      <c r="AT2" s="14" t="s">
        <v>108</v>
      </c>
    </row>
    <row r="3" spans="1:46" s="1" customFormat="1" ht="7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78</v>
      </c>
    </row>
    <row r="4" spans="1:46" s="1" customFormat="1" ht="25" customHeight="1">
      <c r="B4" s="17"/>
      <c r="D4" s="18" t="s">
        <v>115</v>
      </c>
      <c r="L4" s="17"/>
      <c r="M4" s="90" t="s">
        <v>9</v>
      </c>
      <c r="AT4" s="14" t="s">
        <v>3</v>
      </c>
    </row>
    <row r="5" spans="1:46" s="1" customFormat="1" ht="7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13" t="str">
        <f>'Rekapitulácia stavby'!K6</f>
        <v>Revitalizácia centra s ohľadom na zmenu klímy</v>
      </c>
      <c r="F7" s="214"/>
      <c r="G7" s="214"/>
      <c r="H7" s="214"/>
      <c r="L7" s="17"/>
    </row>
    <row r="8" spans="1:46" s="2" customFormat="1" ht="12" customHeight="1">
      <c r="A8" s="29"/>
      <c r="B8" s="30"/>
      <c r="C8" s="29"/>
      <c r="D8" s="24" t="s">
        <v>116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78" t="s">
        <v>1284</v>
      </c>
      <c r="F9" s="215"/>
      <c r="G9" s="215"/>
      <c r="H9" s="2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2" t="str">
        <f>'Rekapitulácia stavby'!AN8</f>
        <v>14. 4. 2025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75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23</v>
      </c>
      <c r="E14" s="29"/>
      <c r="F14" s="29"/>
      <c r="G14" s="29"/>
      <c r="H14" s="29"/>
      <c r="I14" s="24" t="s">
        <v>24</v>
      </c>
      <c r="J14" s="22" t="s">
        <v>25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26</v>
      </c>
      <c r="F15" s="29"/>
      <c r="G15" s="29"/>
      <c r="H15" s="29"/>
      <c r="I15" s="24" t="s">
        <v>27</v>
      </c>
      <c r="J15" s="22" t="s">
        <v>28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7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29</v>
      </c>
      <c r="E17" s="29"/>
      <c r="F17" s="29"/>
      <c r="G17" s="29"/>
      <c r="H17" s="29"/>
      <c r="I17" s="24" t="s">
        <v>24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16" t="str">
        <f>'Rekapitulácia stavby'!E14</f>
        <v>Vyplň údaj</v>
      </c>
      <c r="F18" s="184"/>
      <c r="G18" s="184"/>
      <c r="H18" s="184"/>
      <c r="I18" s="24" t="s">
        <v>27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7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31</v>
      </c>
      <c r="E20" s="29"/>
      <c r="F20" s="29"/>
      <c r="G20" s="29"/>
      <c r="H20" s="29"/>
      <c r="I20" s="24" t="s">
        <v>24</v>
      </c>
      <c r="J20" s="22" t="s">
        <v>1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32</v>
      </c>
      <c r="F21" s="29"/>
      <c r="G21" s="29"/>
      <c r="H21" s="29"/>
      <c r="I21" s="24" t="s">
        <v>27</v>
      </c>
      <c r="J21" s="22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7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34</v>
      </c>
      <c r="E23" s="29"/>
      <c r="F23" s="29"/>
      <c r="G23" s="29"/>
      <c r="H23" s="29"/>
      <c r="I23" s="24" t="s">
        <v>24</v>
      </c>
      <c r="J23" s="22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27</v>
      </c>
      <c r="J24" s="22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7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36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83.25" customHeight="1">
      <c r="A27" s="91"/>
      <c r="B27" s="92"/>
      <c r="C27" s="91"/>
      <c r="D27" s="91"/>
      <c r="E27" s="189" t="s">
        <v>37</v>
      </c>
      <c r="F27" s="189"/>
      <c r="G27" s="189"/>
      <c r="H27" s="189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7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7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5" customHeight="1">
      <c r="A30" s="29"/>
      <c r="B30" s="30"/>
      <c r="C30" s="29"/>
      <c r="D30" s="94" t="s">
        <v>38</v>
      </c>
      <c r="E30" s="29"/>
      <c r="F30" s="29"/>
      <c r="G30" s="29"/>
      <c r="H30" s="29"/>
      <c r="I30" s="29"/>
      <c r="J30" s="68">
        <f>ROUND(J118,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7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5" customHeight="1">
      <c r="A32" s="29"/>
      <c r="B32" s="30"/>
      <c r="C32" s="29"/>
      <c r="D32" s="29"/>
      <c r="E32" s="29"/>
      <c r="F32" s="33" t="s">
        <v>40</v>
      </c>
      <c r="G32" s="29"/>
      <c r="H32" s="29"/>
      <c r="I32" s="33" t="s">
        <v>39</v>
      </c>
      <c r="J32" s="33" t="s">
        <v>41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5" customHeight="1">
      <c r="A33" s="29"/>
      <c r="B33" s="30"/>
      <c r="C33" s="29"/>
      <c r="D33" s="95" t="s">
        <v>42</v>
      </c>
      <c r="E33" s="24" t="s">
        <v>43</v>
      </c>
      <c r="F33" s="96">
        <f>ROUND((SUM(BE118:BE130)),  2)</f>
        <v>0</v>
      </c>
      <c r="G33" s="29"/>
      <c r="H33" s="29"/>
      <c r="I33" s="97">
        <v>0.23</v>
      </c>
      <c r="J33" s="96">
        <f>ROUND(((SUM(BE118:BE130))*I33),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5" customHeight="1">
      <c r="A34" s="29"/>
      <c r="B34" s="30"/>
      <c r="C34" s="29"/>
      <c r="D34" s="29"/>
      <c r="E34" s="24" t="s">
        <v>44</v>
      </c>
      <c r="F34" s="96">
        <f>ROUND((SUM(BF118:BF130)),  2)</f>
        <v>0</v>
      </c>
      <c r="G34" s="29"/>
      <c r="H34" s="29"/>
      <c r="I34" s="97">
        <v>0.23</v>
      </c>
      <c r="J34" s="96">
        <f>ROUND(((SUM(BF118:BF130))*I34),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5" hidden="1" customHeight="1">
      <c r="A35" s="29"/>
      <c r="B35" s="30"/>
      <c r="C35" s="29"/>
      <c r="D35" s="29"/>
      <c r="E35" s="24" t="s">
        <v>45</v>
      </c>
      <c r="F35" s="96">
        <f>ROUND((SUM(BG118:BG130)),  2)</f>
        <v>0</v>
      </c>
      <c r="G35" s="29"/>
      <c r="H35" s="29"/>
      <c r="I35" s="97">
        <v>0.23</v>
      </c>
      <c r="J35" s="96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5" hidden="1" customHeight="1">
      <c r="A36" s="29"/>
      <c r="B36" s="30"/>
      <c r="C36" s="29"/>
      <c r="D36" s="29"/>
      <c r="E36" s="24" t="s">
        <v>46</v>
      </c>
      <c r="F36" s="96">
        <f>ROUND((SUM(BH118:BH130)),  2)</f>
        <v>0</v>
      </c>
      <c r="G36" s="29"/>
      <c r="H36" s="29"/>
      <c r="I36" s="97">
        <v>0.23</v>
      </c>
      <c r="J36" s="96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5" hidden="1" customHeight="1">
      <c r="A37" s="29"/>
      <c r="B37" s="30"/>
      <c r="C37" s="29"/>
      <c r="D37" s="29"/>
      <c r="E37" s="24" t="s">
        <v>47</v>
      </c>
      <c r="F37" s="96">
        <f>ROUND((SUM(BI118:BI130)),  2)</f>
        <v>0</v>
      </c>
      <c r="G37" s="29"/>
      <c r="H37" s="29"/>
      <c r="I37" s="97">
        <v>0</v>
      </c>
      <c r="J37" s="96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7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5" customHeight="1">
      <c r="A39" s="29"/>
      <c r="B39" s="30"/>
      <c r="C39" s="98"/>
      <c r="D39" s="99" t="s">
        <v>48</v>
      </c>
      <c r="E39" s="57"/>
      <c r="F39" s="57"/>
      <c r="G39" s="100" t="s">
        <v>49</v>
      </c>
      <c r="H39" s="101" t="s">
        <v>50</v>
      </c>
      <c r="I39" s="57"/>
      <c r="J39" s="102">
        <f>SUM(J30:J37)</f>
        <v>0</v>
      </c>
      <c r="K39" s="103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5" customHeight="1">
      <c r="B41" s="17"/>
      <c r="L41" s="17"/>
    </row>
    <row r="42" spans="1:31" s="1" customFormat="1" ht="14.5" customHeight="1">
      <c r="B42" s="17"/>
      <c r="L42" s="17"/>
    </row>
    <row r="43" spans="1:31" s="1" customFormat="1" ht="14.5" customHeight="1">
      <c r="B43" s="17"/>
      <c r="L43" s="17"/>
    </row>
    <row r="44" spans="1:31" s="1" customFormat="1" ht="14.5" customHeight="1">
      <c r="B44" s="17"/>
      <c r="L44" s="17"/>
    </row>
    <row r="45" spans="1:31" s="1" customFormat="1" ht="14.5" customHeight="1">
      <c r="B45" s="17"/>
      <c r="L45" s="17"/>
    </row>
    <row r="46" spans="1:31" s="1" customFormat="1" ht="14.5" customHeight="1">
      <c r="B46" s="17"/>
      <c r="L46" s="17"/>
    </row>
    <row r="47" spans="1:31" s="1" customFormat="1" ht="14.5" customHeight="1">
      <c r="B47" s="17"/>
      <c r="L47" s="17"/>
    </row>
    <row r="48" spans="1:31" s="1" customFormat="1" ht="14.5" customHeight="1">
      <c r="B48" s="17"/>
      <c r="L48" s="17"/>
    </row>
    <row r="49" spans="1:31" s="1" customFormat="1" ht="14.5" customHeight="1">
      <c r="B49" s="17"/>
      <c r="L49" s="17"/>
    </row>
    <row r="50" spans="1:31" s="2" customFormat="1" ht="14.5" customHeight="1">
      <c r="B50" s="39"/>
      <c r="D50" s="40" t="s">
        <v>51</v>
      </c>
      <c r="E50" s="41"/>
      <c r="F50" s="41"/>
      <c r="G50" s="40" t="s">
        <v>52</v>
      </c>
      <c r="H50" s="41"/>
      <c r="I50" s="41"/>
      <c r="J50" s="41"/>
      <c r="K50" s="41"/>
      <c r="L50" s="39"/>
    </row>
    <row r="51" spans="1:31" ht="11">
      <c r="B51" s="17"/>
      <c r="L51" s="17"/>
    </row>
    <row r="52" spans="1:31" ht="11">
      <c r="B52" s="17"/>
      <c r="L52" s="17"/>
    </row>
    <row r="53" spans="1:31" ht="11">
      <c r="B53" s="17"/>
      <c r="L53" s="17"/>
    </row>
    <row r="54" spans="1:31" ht="11">
      <c r="B54" s="17"/>
      <c r="L54" s="17"/>
    </row>
    <row r="55" spans="1:31" ht="11">
      <c r="B55" s="17"/>
      <c r="L55" s="17"/>
    </row>
    <row r="56" spans="1:31" ht="11">
      <c r="B56" s="17"/>
      <c r="L56" s="17"/>
    </row>
    <row r="57" spans="1:31" ht="11">
      <c r="B57" s="17"/>
      <c r="L57" s="17"/>
    </row>
    <row r="58" spans="1:31" ht="11">
      <c r="B58" s="17"/>
      <c r="L58" s="17"/>
    </row>
    <row r="59" spans="1:31" ht="11">
      <c r="B59" s="17"/>
      <c r="L59" s="17"/>
    </row>
    <row r="60" spans="1:31" ht="11">
      <c r="B60" s="17"/>
      <c r="L60" s="17"/>
    </row>
    <row r="61" spans="1:31" s="2" customFormat="1" ht="13">
      <c r="A61" s="29"/>
      <c r="B61" s="30"/>
      <c r="C61" s="29"/>
      <c r="D61" s="42" t="s">
        <v>53</v>
      </c>
      <c r="E61" s="32"/>
      <c r="F61" s="104" t="s">
        <v>54</v>
      </c>
      <c r="G61" s="42" t="s">
        <v>53</v>
      </c>
      <c r="H61" s="32"/>
      <c r="I61" s="32"/>
      <c r="J61" s="105" t="s">
        <v>54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">
      <c r="B62" s="17"/>
      <c r="L62" s="17"/>
    </row>
    <row r="63" spans="1:31" ht="11">
      <c r="B63" s="17"/>
      <c r="L63" s="17"/>
    </row>
    <row r="64" spans="1:31" ht="11">
      <c r="B64" s="17"/>
      <c r="L64" s="17"/>
    </row>
    <row r="65" spans="1:31" s="2" customFormat="1" ht="13">
      <c r="A65" s="29"/>
      <c r="B65" s="30"/>
      <c r="C65" s="29"/>
      <c r="D65" s="40" t="s">
        <v>55</v>
      </c>
      <c r="E65" s="43"/>
      <c r="F65" s="43"/>
      <c r="G65" s="40" t="s">
        <v>56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">
      <c r="B66" s="17"/>
      <c r="L66" s="17"/>
    </row>
    <row r="67" spans="1:31" ht="11">
      <c r="B67" s="17"/>
      <c r="L67" s="17"/>
    </row>
    <row r="68" spans="1:31" ht="11">
      <c r="B68" s="17"/>
      <c r="L68" s="17"/>
    </row>
    <row r="69" spans="1:31" ht="11">
      <c r="B69" s="17"/>
      <c r="L69" s="17"/>
    </row>
    <row r="70" spans="1:31" ht="11">
      <c r="B70" s="17"/>
      <c r="L70" s="17"/>
    </row>
    <row r="71" spans="1:31" ht="11">
      <c r="B71" s="17"/>
      <c r="L71" s="17"/>
    </row>
    <row r="72" spans="1:31" ht="11">
      <c r="B72" s="17"/>
      <c r="L72" s="17"/>
    </row>
    <row r="73" spans="1:31" ht="11">
      <c r="B73" s="17"/>
      <c r="L73" s="17"/>
    </row>
    <row r="74" spans="1:31" ht="11">
      <c r="B74" s="17"/>
      <c r="L74" s="17"/>
    </row>
    <row r="75" spans="1:31" ht="11">
      <c r="B75" s="17"/>
      <c r="L75" s="17"/>
    </row>
    <row r="76" spans="1:31" s="2" customFormat="1" ht="13">
      <c r="A76" s="29"/>
      <c r="B76" s="30"/>
      <c r="C76" s="29"/>
      <c r="D76" s="42" t="s">
        <v>53</v>
      </c>
      <c r="E76" s="32"/>
      <c r="F76" s="104" t="s">
        <v>54</v>
      </c>
      <c r="G76" s="42" t="s">
        <v>53</v>
      </c>
      <c r="H76" s="32"/>
      <c r="I76" s="32"/>
      <c r="J76" s="105" t="s">
        <v>54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7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5" customHeight="1">
      <c r="A82" s="29"/>
      <c r="B82" s="30"/>
      <c r="C82" s="18" t="s">
        <v>118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7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13" t="str">
        <f>E7</f>
        <v>Revitalizácia centra s ohľadom na zmenu klímy</v>
      </c>
      <c r="F85" s="214"/>
      <c r="G85" s="214"/>
      <c r="H85" s="214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116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78" t="str">
        <f>E9</f>
        <v>SO13 - Herné prvky</v>
      </c>
      <c r="F87" s="215"/>
      <c r="G87" s="215"/>
      <c r="H87" s="2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7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>k.ú.Kostolná pri Dunaji,p.č.56/1,2,57/1,2,66/1,2</v>
      </c>
      <c r="G89" s="29"/>
      <c r="H89" s="29"/>
      <c r="I89" s="24" t="s">
        <v>21</v>
      </c>
      <c r="J89" s="52" t="str">
        <f>IF(J12="","",J12)</f>
        <v>14. 4. 2025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7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40" customHeight="1">
      <c r="A91" s="29"/>
      <c r="B91" s="30"/>
      <c r="C91" s="24" t="s">
        <v>23</v>
      </c>
      <c r="D91" s="29"/>
      <c r="E91" s="29"/>
      <c r="F91" s="22" t="str">
        <f>E15</f>
        <v>Obec Kostolná pri Dunaji,59, 903 01</v>
      </c>
      <c r="G91" s="29"/>
      <c r="H91" s="29"/>
      <c r="I91" s="24" t="s">
        <v>31</v>
      </c>
      <c r="J91" s="27" t="str">
        <f>E21</f>
        <v>Ing.arch Zuzana Kierulfová, Ing. Matej Orolín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5" customHeight="1">
      <c r="A92" s="29"/>
      <c r="B92" s="30"/>
      <c r="C92" s="24" t="s">
        <v>29</v>
      </c>
      <c r="D92" s="29"/>
      <c r="E92" s="29"/>
      <c r="F92" s="22" t="str">
        <f>IF(E18="","",E18)</f>
        <v>Vyplň údaj</v>
      </c>
      <c r="G92" s="29"/>
      <c r="H92" s="29"/>
      <c r="I92" s="24" t="s">
        <v>34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2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6" t="s">
        <v>119</v>
      </c>
      <c r="D94" s="98"/>
      <c r="E94" s="98"/>
      <c r="F94" s="98"/>
      <c r="G94" s="98"/>
      <c r="H94" s="98"/>
      <c r="I94" s="98"/>
      <c r="J94" s="107" t="s">
        <v>120</v>
      </c>
      <c r="K94" s="98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2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75" customHeight="1">
      <c r="A96" s="29"/>
      <c r="B96" s="30"/>
      <c r="C96" s="108" t="s">
        <v>121</v>
      </c>
      <c r="D96" s="29"/>
      <c r="E96" s="29"/>
      <c r="F96" s="29"/>
      <c r="G96" s="29"/>
      <c r="H96" s="29"/>
      <c r="I96" s="29"/>
      <c r="J96" s="68">
        <f>J118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122</v>
      </c>
    </row>
    <row r="97" spans="1:31" s="9" customFormat="1" ht="25" customHeight="1">
      <c r="B97" s="109"/>
      <c r="D97" s="110" t="s">
        <v>123</v>
      </c>
      <c r="E97" s="111"/>
      <c r="F97" s="111"/>
      <c r="G97" s="111"/>
      <c r="H97" s="111"/>
      <c r="I97" s="111"/>
      <c r="J97" s="112">
        <f>J119</f>
        <v>0</v>
      </c>
      <c r="L97" s="109"/>
    </row>
    <row r="98" spans="1:31" s="10" customFormat="1" ht="20" customHeight="1">
      <c r="B98" s="113"/>
      <c r="D98" s="114" t="s">
        <v>1213</v>
      </c>
      <c r="E98" s="115"/>
      <c r="F98" s="115"/>
      <c r="G98" s="115"/>
      <c r="H98" s="115"/>
      <c r="I98" s="115"/>
      <c r="J98" s="116">
        <f>J120</f>
        <v>0</v>
      </c>
      <c r="L98" s="113"/>
    </row>
    <row r="99" spans="1:31" s="2" customFormat="1" ht="21.75" customHeight="1">
      <c r="A99" s="29"/>
      <c r="B99" s="30"/>
      <c r="C99" s="29"/>
      <c r="D99" s="29"/>
      <c r="E99" s="29"/>
      <c r="F99" s="29"/>
      <c r="G99" s="29"/>
      <c r="H99" s="29"/>
      <c r="I99" s="29"/>
      <c r="J99" s="29"/>
      <c r="K99" s="29"/>
      <c r="L99" s="3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</row>
    <row r="100" spans="1:31" s="2" customFormat="1" ht="7" customHeight="1">
      <c r="A100" s="29"/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3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</row>
    <row r="104" spans="1:31" s="2" customFormat="1" ht="7" customHeight="1">
      <c r="A104" s="29"/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2" customFormat="1" ht="25" customHeight="1">
      <c r="A105" s="29"/>
      <c r="B105" s="30"/>
      <c r="C105" s="18" t="s">
        <v>133</v>
      </c>
      <c r="D105" s="29"/>
      <c r="E105" s="29"/>
      <c r="F105" s="29"/>
      <c r="G105" s="29"/>
      <c r="H105" s="29"/>
      <c r="I105" s="29"/>
      <c r="J105" s="29"/>
      <c r="K105" s="29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7" customHeight="1">
      <c r="A106" s="29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12" customHeight="1">
      <c r="A107" s="29"/>
      <c r="B107" s="30"/>
      <c r="C107" s="24" t="s">
        <v>15</v>
      </c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16.5" customHeight="1">
      <c r="A108" s="29"/>
      <c r="B108" s="30"/>
      <c r="C108" s="29"/>
      <c r="D108" s="29"/>
      <c r="E108" s="213" t="str">
        <f>E7</f>
        <v>Revitalizácia centra s ohľadom na zmenu klímy</v>
      </c>
      <c r="F108" s="214"/>
      <c r="G108" s="214"/>
      <c r="H108" s="214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12" customHeight="1">
      <c r="A109" s="29"/>
      <c r="B109" s="30"/>
      <c r="C109" s="24" t="s">
        <v>116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6.5" customHeight="1">
      <c r="A110" s="29"/>
      <c r="B110" s="30"/>
      <c r="C110" s="29"/>
      <c r="D110" s="29"/>
      <c r="E110" s="178" t="str">
        <f>E9</f>
        <v>SO13 - Herné prvky</v>
      </c>
      <c r="F110" s="215"/>
      <c r="G110" s="215"/>
      <c r="H110" s="215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7" customHeight="1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>
      <c r="A112" s="29"/>
      <c r="B112" s="30"/>
      <c r="C112" s="24" t="s">
        <v>19</v>
      </c>
      <c r="D112" s="29"/>
      <c r="E112" s="29"/>
      <c r="F112" s="22" t="str">
        <f>F12</f>
        <v>k.ú.Kostolná pri Dunaji,p.č.56/1,2,57/1,2,66/1,2</v>
      </c>
      <c r="G112" s="29"/>
      <c r="H112" s="29"/>
      <c r="I112" s="24" t="s">
        <v>21</v>
      </c>
      <c r="J112" s="52" t="str">
        <f>IF(J12="","",J12)</f>
        <v>14. 4. 2025</v>
      </c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7" customHeight="1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40" customHeight="1">
      <c r="A114" s="29"/>
      <c r="B114" s="30"/>
      <c r="C114" s="24" t="s">
        <v>23</v>
      </c>
      <c r="D114" s="29"/>
      <c r="E114" s="29"/>
      <c r="F114" s="22" t="str">
        <f>E15</f>
        <v>Obec Kostolná pri Dunaji,59, 903 01</v>
      </c>
      <c r="G114" s="29"/>
      <c r="H114" s="29"/>
      <c r="I114" s="24" t="s">
        <v>31</v>
      </c>
      <c r="J114" s="27" t="str">
        <f>E21</f>
        <v>Ing.arch Zuzana Kierulfová, Ing. Matej Orolín</v>
      </c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5.25" customHeight="1">
      <c r="A115" s="29"/>
      <c r="B115" s="30"/>
      <c r="C115" s="24" t="s">
        <v>29</v>
      </c>
      <c r="D115" s="29"/>
      <c r="E115" s="29"/>
      <c r="F115" s="22" t="str">
        <f>IF(E18="","",E18)</f>
        <v>Vyplň údaj</v>
      </c>
      <c r="G115" s="29"/>
      <c r="H115" s="29"/>
      <c r="I115" s="24" t="s">
        <v>34</v>
      </c>
      <c r="J115" s="27" t="str">
        <f>E24</f>
        <v xml:space="preserve"> </v>
      </c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0.2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11" customFormat="1" ht="29.25" customHeight="1">
      <c r="A117" s="117"/>
      <c r="B117" s="118"/>
      <c r="C117" s="119" t="s">
        <v>134</v>
      </c>
      <c r="D117" s="120" t="s">
        <v>63</v>
      </c>
      <c r="E117" s="120" t="s">
        <v>59</v>
      </c>
      <c r="F117" s="120" t="s">
        <v>60</v>
      </c>
      <c r="G117" s="120" t="s">
        <v>135</v>
      </c>
      <c r="H117" s="120" t="s">
        <v>136</v>
      </c>
      <c r="I117" s="120" t="s">
        <v>137</v>
      </c>
      <c r="J117" s="121" t="s">
        <v>120</v>
      </c>
      <c r="K117" s="122" t="s">
        <v>138</v>
      </c>
      <c r="L117" s="123"/>
      <c r="M117" s="59" t="s">
        <v>1</v>
      </c>
      <c r="N117" s="60" t="s">
        <v>42</v>
      </c>
      <c r="O117" s="60" t="s">
        <v>139</v>
      </c>
      <c r="P117" s="60" t="s">
        <v>140</v>
      </c>
      <c r="Q117" s="60" t="s">
        <v>141</v>
      </c>
      <c r="R117" s="60" t="s">
        <v>142</v>
      </c>
      <c r="S117" s="60" t="s">
        <v>143</v>
      </c>
      <c r="T117" s="61" t="s">
        <v>144</v>
      </c>
      <c r="U117" s="117"/>
      <c r="V117" s="117"/>
      <c r="W117" s="117"/>
      <c r="X117" s="117"/>
      <c r="Y117" s="117"/>
      <c r="Z117" s="117"/>
      <c r="AA117" s="117"/>
      <c r="AB117" s="117"/>
      <c r="AC117" s="117"/>
      <c r="AD117" s="117"/>
      <c r="AE117" s="117"/>
    </row>
    <row r="118" spans="1:65" s="2" customFormat="1" ht="22.75" customHeight="1">
      <c r="A118" s="29"/>
      <c r="B118" s="30"/>
      <c r="C118" s="66" t="s">
        <v>121</v>
      </c>
      <c r="D118" s="29"/>
      <c r="E118" s="29"/>
      <c r="F118" s="29"/>
      <c r="G118" s="29"/>
      <c r="H118" s="29"/>
      <c r="I118" s="29"/>
      <c r="J118" s="124">
        <f>BK118</f>
        <v>0</v>
      </c>
      <c r="K118" s="29"/>
      <c r="L118" s="30"/>
      <c r="M118" s="62"/>
      <c r="N118" s="53"/>
      <c r="O118" s="63"/>
      <c r="P118" s="125">
        <f>P119</f>
        <v>0</v>
      </c>
      <c r="Q118" s="63"/>
      <c r="R118" s="125">
        <f>R119</f>
        <v>0.31172000000000005</v>
      </c>
      <c r="S118" s="63"/>
      <c r="T118" s="126">
        <f>T119</f>
        <v>0</v>
      </c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T118" s="14" t="s">
        <v>77</v>
      </c>
      <c r="AU118" s="14" t="s">
        <v>122</v>
      </c>
      <c r="BK118" s="127">
        <f>BK119</f>
        <v>0</v>
      </c>
    </row>
    <row r="119" spans="1:65" s="12" customFormat="1" ht="26" customHeight="1">
      <c r="B119" s="128"/>
      <c r="D119" s="129" t="s">
        <v>77</v>
      </c>
      <c r="E119" s="130" t="s">
        <v>145</v>
      </c>
      <c r="F119" s="130" t="s">
        <v>146</v>
      </c>
      <c r="I119" s="131"/>
      <c r="J119" s="132">
        <f>BK119</f>
        <v>0</v>
      </c>
      <c r="L119" s="128"/>
      <c r="M119" s="133"/>
      <c r="N119" s="134"/>
      <c r="O119" s="134"/>
      <c r="P119" s="135">
        <f>P120</f>
        <v>0</v>
      </c>
      <c r="Q119" s="134"/>
      <c r="R119" s="135">
        <f>R120</f>
        <v>0.31172000000000005</v>
      </c>
      <c r="S119" s="134"/>
      <c r="T119" s="136">
        <f>T120</f>
        <v>0</v>
      </c>
      <c r="AR119" s="129" t="s">
        <v>86</v>
      </c>
      <c r="AT119" s="137" t="s">
        <v>77</v>
      </c>
      <c r="AU119" s="137" t="s">
        <v>78</v>
      </c>
      <c r="AY119" s="129" t="s">
        <v>147</v>
      </c>
      <c r="BK119" s="138">
        <f>BK120</f>
        <v>0</v>
      </c>
    </row>
    <row r="120" spans="1:65" s="12" customFormat="1" ht="22.75" customHeight="1">
      <c r="B120" s="128"/>
      <c r="D120" s="129" t="s">
        <v>77</v>
      </c>
      <c r="E120" s="139" t="s">
        <v>193</v>
      </c>
      <c r="F120" s="139" t="s">
        <v>1269</v>
      </c>
      <c r="I120" s="131"/>
      <c r="J120" s="140">
        <f>BK120</f>
        <v>0</v>
      </c>
      <c r="L120" s="128"/>
      <c r="M120" s="133"/>
      <c r="N120" s="134"/>
      <c r="O120" s="134"/>
      <c r="P120" s="135">
        <f>SUM(P121:P130)</f>
        <v>0</v>
      </c>
      <c r="Q120" s="134"/>
      <c r="R120" s="135">
        <f>SUM(R121:R130)</f>
        <v>0.31172000000000005</v>
      </c>
      <c r="S120" s="134"/>
      <c r="T120" s="136">
        <f>SUM(T121:T130)</f>
        <v>0</v>
      </c>
      <c r="AR120" s="129" t="s">
        <v>86</v>
      </c>
      <c r="AT120" s="137" t="s">
        <v>77</v>
      </c>
      <c r="AU120" s="137" t="s">
        <v>86</v>
      </c>
      <c r="AY120" s="129" t="s">
        <v>147</v>
      </c>
      <c r="BK120" s="138">
        <f>SUM(BK121:BK130)</f>
        <v>0</v>
      </c>
    </row>
    <row r="121" spans="1:65" s="2" customFormat="1" ht="14.5" customHeight="1">
      <c r="A121" s="29"/>
      <c r="B121" s="141"/>
      <c r="C121" s="142" t="s">
        <v>86</v>
      </c>
      <c r="D121" s="142" t="s">
        <v>149</v>
      </c>
      <c r="E121" s="143" t="s">
        <v>1285</v>
      </c>
      <c r="F121" s="144" t="s">
        <v>1286</v>
      </c>
      <c r="G121" s="145" t="s">
        <v>171</v>
      </c>
      <c r="H121" s="146">
        <v>0</v>
      </c>
      <c r="I121" s="147"/>
      <c r="J121" s="148">
        <f t="shared" ref="J121:J130" si="0">ROUND(I121*H121,2)</f>
        <v>0</v>
      </c>
      <c r="K121" s="149"/>
      <c r="L121" s="30"/>
      <c r="M121" s="150" t="s">
        <v>1</v>
      </c>
      <c r="N121" s="151" t="s">
        <v>44</v>
      </c>
      <c r="O121" s="55"/>
      <c r="P121" s="152">
        <f t="shared" ref="P121:P130" si="1">O121*H121</f>
        <v>0</v>
      </c>
      <c r="Q121" s="152">
        <v>0.13900000000000001</v>
      </c>
      <c r="R121" s="152">
        <f t="shared" ref="R121:R130" si="2">Q121*H121</f>
        <v>0</v>
      </c>
      <c r="S121" s="152">
        <v>0</v>
      </c>
      <c r="T121" s="153">
        <f t="shared" ref="T121:T130" si="3">S121*H121</f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R121" s="154" t="s">
        <v>153</v>
      </c>
      <c r="AT121" s="154" t="s">
        <v>149</v>
      </c>
      <c r="AU121" s="154" t="s">
        <v>154</v>
      </c>
      <c r="AY121" s="14" t="s">
        <v>147</v>
      </c>
      <c r="BE121" s="155">
        <f t="shared" ref="BE121:BE130" si="4">IF(N121="základná",J121,0)</f>
        <v>0</v>
      </c>
      <c r="BF121" s="155">
        <f t="shared" ref="BF121:BF130" si="5">IF(N121="znížená",J121,0)</f>
        <v>0</v>
      </c>
      <c r="BG121" s="155">
        <f t="shared" ref="BG121:BG130" si="6">IF(N121="zákl. prenesená",J121,0)</f>
        <v>0</v>
      </c>
      <c r="BH121" s="155">
        <f t="shared" ref="BH121:BH130" si="7">IF(N121="zníž. prenesená",J121,0)</f>
        <v>0</v>
      </c>
      <c r="BI121" s="155">
        <f t="shared" ref="BI121:BI130" si="8">IF(N121="nulová",J121,0)</f>
        <v>0</v>
      </c>
      <c r="BJ121" s="14" t="s">
        <v>154</v>
      </c>
      <c r="BK121" s="155">
        <f t="shared" ref="BK121:BK130" si="9">ROUND(I121*H121,2)</f>
        <v>0</v>
      </c>
      <c r="BL121" s="14" t="s">
        <v>153</v>
      </c>
      <c r="BM121" s="154" t="s">
        <v>1287</v>
      </c>
    </row>
    <row r="122" spans="1:65" s="2" customFormat="1" ht="62.75" customHeight="1">
      <c r="A122" s="29"/>
      <c r="B122" s="141"/>
      <c r="C122" s="156" t="s">
        <v>154</v>
      </c>
      <c r="D122" s="156" t="s">
        <v>174</v>
      </c>
      <c r="E122" s="157" t="s">
        <v>1288</v>
      </c>
      <c r="F122" s="158" t="s">
        <v>1289</v>
      </c>
      <c r="G122" s="159" t="s">
        <v>171</v>
      </c>
      <c r="H122" s="160">
        <v>0</v>
      </c>
      <c r="I122" s="161"/>
      <c r="J122" s="162">
        <f t="shared" si="0"/>
        <v>0</v>
      </c>
      <c r="K122" s="163"/>
      <c r="L122" s="164"/>
      <c r="M122" s="165" t="s">
        <v>1</v>
      </c>
      <c r="N122" s="166" t="s">
        <v>44</v>
      </c>
      <c r="O122" s="55"/>
      <c r="P122" s="152">
        <f t="shared" si="1"/>
        <v>0</v>
      </c>
      <c r="Q122" s="152">
        <v>0.04</v>
      </c>
      <c r="R122" s="152">
        <f t="shared" si="2"/>
        <v>0</v>
      </c>
      <c r="S122" s="152">
        <v>0</v>
      </c>
      <c r="T122" s="153">
        <f t="shared" si="3"/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R122" s="154" t="s">
        <v>177</v>
      </c>
      <c r="AT122" s="154" t="s">
        <v>174</v>
      </c>
      <c r="AU122" s="154" t="s">
        <v>154</v>
      </c>
      <c r="AY122" s="14" t="s">
        <v>147</v>
      </c>
      <c r="BE122" s="155">
        <f t="shared" si="4"/>
        <v>0</v>
      </c>
      <c r="BF122" s="155">
        <f t="shared" si="5"/>
        <v>0</v>
      </c>
      <c r="BG122" s="155">
        <f t="shared" si="6"/>
        <v>0</v>
      </c>
      <c r="BH122" s="155">
        <f t="shared" si="7"/>
        <v>0</v>
      </c>
      <c r="BI122" s="155">
        <f t="shared" si="8"/>
        <v>0</v>
      </c>
      <c r="BJ122" s="14" t="s">
        <v>154</v>
      </c>
      <c r="BK122" s="155">
        <f t="shared" si="9"/>
        <v>0</v>
      </c>
      <c r="BL122" s="14" t="s">
        <v>153</v>
      </c>
      <c r="BM122" s="154" t="s">
        <v>1290</v>
      </c>
    </row>
    <row r="123" spans="1:65" s="2" customFormat="1" ht="14.5" customHeight="1">
      <c r="A123" s="29"/>
      <c r="B123" s="141"/>
      <c r="C123" s="142" t="s">
        <v>160</v>
      </c>
      <c r="D123" s="142" t="s">
        <v>149</v>
      </c>
      <c r="E123" s="143" t="s">
        <v>1291</v>
      </c>
      <c r="F123" s="144" t="s">
        <v>1286</v>
      </c>
      <c r="G123" s="145" t="s">
        <v>171</v>
      </c>
      <c r="H123" s="146">
        <v>0</v>
      </c>
      <c r="I123" s="147"/>
      <c r="J123" s="148">
        <f t="shared" si="0"/>
        <v>0</v>
      </c>
      <c r="K123" s="149"/>
      <c r="L123" s="30"/>
      <c r="M123" s="150" t="s">
        <v>1</v>
      </c>
      <c r="N123" s="151" t="s">
        <v>44</v>
      </c>
      <c r="O123" s="55"/>
      <c r="P123" s="152">
        <f t="shared" si="1"/>
        <v>0</v>
      </c>
      <c r="Q123" s="152">
        <v>0.41019</v>
      </c>
      <c r="R123" s="152">
        <f t="shared" si="2"/>
        <v>0</v>
      </c>
      <c r="S123" s="152">
        <v>0</v>
      </c>
      <c r="T123" s="153">
        <f t="shared" si="3"/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54" t="s">
        <v>153</v>
      </c>
      <c r="AT123" s="154" t="s">
        <v>149</v>
      </c>
      <c r="AU123" s="154" t="s">
        <v>154</v>
      </c>
      <c r="AY123" s="14" t="s">
        <v>147</v>
      </c>
      <c r="BE123" s="155">
        <f t="shared" si="4"/>
        <v>0</v>
      </c>
      <c r="BF123" s="155">
        <f t="shared" si="5"/>
        <v>0</v>
      </c>
      <c r="BG123" s="155">
        <f t="shared" si="6"/>
        <v>0</v>
      </c>
      <c r="BH123" s="155">
        <f t="shared" si="7"/>
        <v>0</v>
      </c>
      <c r="BI123" s="155">
        <f t="shared" si="8"/>
        <v>0</v>
      </c>
      <c r="BJ123" s="14" t="s">
        <v>154</v>
      </c>
      <c r="BK123" s="155">
        <f t="shared" si="9"/>
        <v>0</v>
      </c>
      <c r="BL123" s="14" t="s">
        <v>153</v>
      </c>
      <c r="BM123" s="154" t="s">
        <v>1292</v>
      </c>
    </row>
    <row r="124" spans="1:65" s="2" customFormat="1" ht="62.75" customHeight="1">
      <c r="A124" s="29"/>
      <c r="B124" s="141"/>
      <c r="C124" s="156" t="s">
        <v>153</v>
      </c>
      <c r="D124" s="156" t="s">
        <v>174</v>
      </c>
      <c r="E124" s="157" t="s">
        <v>1293</v>
      </c>
      <c r="F124" s="158" t="s">
        <v>1294</v>
      </c>
      <c r="G124" s="159" t="s">
        <v>171</v>
      </c>
      <c r="H124" s="160">
        <v>0</v>
      </c>
      <c r="I124" s="161"/>
      <c r="J124" s="162">
        <f t="shared" si="0"/>
        <v>0</v>
      </c>
      <c r="K124" s="163"/>
      <c r="L124" s="164"/>
      <c r="M124" s="165" t="s">
        <v>1</v>
      </c>
      <c r="N124" s="166" t="s">
        <v>44</v>
      </c>
      <c r="O124" s="55"/>
      <c r="P124" s="152">
        <f t="shared" si="1"/>
        <v>0</v>
      </c>
      <c r="Q124" s="152">
        <v>7.4999999999999997E-2</v>
      </c>
      <c r="R124" s="152">
        <f t="shared" si="2"/>
        <v>0</v>
      </c>
      <c r="S124" s="152">
        <v>0</v>
      </c>
      <c r="T124" s="153">
        <f t="shared" si="3"/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54" t="s">
        <v>177</v>
      </c>
      <c r="AT124" s="154" t="s">
        <v>174</v>
      </c>
      <c r="AU124" s="154" t="s">
        <v>154</v>
      </c>
      <c r="AY124" s="14" t="s">
        <v>147</v>
      </c>
      <c r="BE124" s="155">
        <f t="shared" si="4"/>
        <v>0</v>
      </c>
      <c r="BF124" s="155">
        <f t="shared" si="5"/>
        <v>0</v>
      </c>
      <c r="BG124" s="155">
        <f t="shared" si="6"/>
        <v>0</v>
      </c>
      <c r="BH124" s="155">
        <f t="shared" si="7"/>
        <v>0</v>
      </c>
      <c r="BI124" s="155">
        <f t="shared" si="8"/>
        <v>0</v>
      </c>
      <c r="BJ124" s="14" t="s">
        <v>154</v>
      </c>
      <c r="BK124" s="155">
        <f t="shared" si="9"/>
        <v>0</v>
      </c>
      <c r="BL124" s="14" t="s">
        <v>153</v>
      </c>
      <c r="BM124" s="154" t="s">
        <v>1295</v>
      </c>
    </row>
    <row r="125" spans="1:65" s="2" customFormat="1" ht="14.5" customHeight="1">
      <c r="A125" s="29"/>
      <c r="B125" s="141"/>
      <c r="C125" s="142" t="s">
        <v>168</v>
      </c>
      <c r="D125" s="142" t="s">
        <v>149</v>
      </c>
      <c r="E125" s="143" t="s">
        <v>1296</v>
      </c>
      <c r="F125" s="144" t="s">
        <v>1286</v>
      </c>
      <c r="G125" s="145" t="s">
        <v>171</v>
      </c>
      <c r="H125" s="146">
        <v>0</v>
      </c>
      <c r="I125" s="147"/>
      <c r="J125" s="148">
        <f t="shared" si="0"/>
        <v>0</v>
      </c>
      <c r="K125" s="149"/>
      <c r="L125" s="30"/>
      <c r="M125" s="150" t="s">
        <v>1</v>
      </c>
      <c r="N125" s="151" t="s">
        <v>44</v>
      </c>
      <c r="O125" s="55"/>
      <c r="P125" s="152">
        <f t="shared" si="1"/>
        <v>0</v>
      </c>
      <c r="Q125" s="152">
        <v>0.97299000000000002</v>
      </c>
      <c r="R125" s="152">
        <f t="shared" si="2"/>
        <v>0</v>
      </c>
      <c r="S125" s="152">
        <v>0</v>
      </c>
      <c r="T125" s="153">
        <f t="shared" si="3"/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4" t="s">
        <v>153</v>
      </c>
      <c r="AT125" s="154" t="s">
        <v>149</v>
      </c>
      <c r="AU125" s="154" t="s">
        <v>154</v>
      </c>
      <c r="AY125" s="14" t="s">
        <v>147</v>
      </c>
      <c r="BE125" s="155">
        <f t="shared" si="4"/>
        <v>0</v>
      </c>
      <c r="BF125" s="155">
        <f t="shared" si="5"/>
        <v>0</v>
      </c>
      <c r="BG125" s="155">
        <f t="shared" si="6"/>
        <v>0</v>
      </c>
      <c r="BH125" s="155">
        <f t="shared" si="7"/>
        <v>0</v>
      </c>
      <c r="BI125" s="155">
        <f t="shared" si="8"/>
        <v>0</v>
      </c>
      <c r="BJ125" s="14" t="s">
        <v>154</v>
      </c>
      <c r="BK125" s="155">
        <f t="shared" si="9"/>
        <v>0</v>
      </c>
      <c r="BL125" s="14" t="s">
        <v>153</v>
      </c>
      <c r="BM125" s="154" t="s">
        <v>1297</v>
      </c>
    </row>
    <row r="126" spans="1:65" s="2" customFormat="1" ht="37.75" customHeight="1">
      <c r="A126" s="29"/>
      <c r="B126" s="141"/>
      <c r="C126" s="156" t="s">
        <v>173</v>
      </c>
      <c r="D126" s="156" t="s">
        <v>174</v>
      </c>
      <c r="E126" s="157" t="s">
        <v>1298</v>
      </c>
      <c r="F126" s="158" t="s">
        <v>1299</v>
      </c>
      <c r="G126" s="159" t="s">
        <v>171</v>
      </c>
      <c r="H126" s="160">
        <v>0</v>
      </c>
      <c r="I126" s="161"/>
      <c r="J126" s="162">
        <f t="shared" si="0"/>
        <v>0</v>
      </c>
      <c r="K126" s="163"/>
      <c r="L126" s="164"/>
      <c r="M126" s="165" t="s">
        <v>1</v>
      </c>
      <c r="N126" s="166" t="s">
        <v>44</v>
      </c>
      <c r="O126" s="55"/>
      <c r="P126" s="152">
        <f t="shared" si="1"/>
        <v>0</v>
      </c>
      <c r="Q126" s="152">
        <v>7.0000000000000007E-2</v>
      </c>
      <c r="R126" s="152">
        <f t="shared" si="2"/>
        <v>0</v>
      </c>
      <c r="S126" s="152">
        <v>0</v>
      </c>
      <c r="T126" s="153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54" t="s">
        <v>177</v>
      </c>
      <c r="AT126" s="154" t="s">
        <v>174</v>
      </c>
      <c r="AU126" s="154" t="s">
        <v>154</v>
      </c>
      <c r="AY126" s="14" t="s">
        <v>147</v>
      </c>
      <c r="BE126" s="155">
        <f t="shared" si="4"/>
        <v>0</v>
      </c>
      <c r="BF126" s="155">
        <f t="shared" si="5"/>
        <v>0</v>
      </c>
      <c r="BG126" s="155">
        <f t="shared" si="6"/>
        <v>0</v>
      </c>
      <c r="BH126" s="155">
        <f t="shared" si="7"/>
        <v>0</v>
      </c>
      <c r="BI126" s="155">
        <f t="shared" si="8"/>
        <v>0</v>
      </c>
      <c r="BJ126" s="14" t="s">
        <v>154</v>
      </c>
      <c r="BK126" s="155">
        <f t="shared" si="9"/>
        <v>0</v>
      </c>
      <c r="BL126" s="14" t="s">
        <v>153</v>
      </c>
      <c r="BM126" s="154" t="s">
        <v>1300</v>
      </c>
    </row>
    <row r="127" spans="1:65" s="2" customFormat="1" ht="14.5" customHeight="1">
      <c r="A127" s="29"/>
      <c r="B127" s="141"/>
      <c r="C127" s="142" t="s">
        <v>181</v>
      </c>
      <c r="D127" s="142" t="s">
        <v>149</v>
      </c>
      <c r="E127" s="143" t="s">
        <v>1301</v>
      </c>
      <c r="F127" s="144" t="s">
        <v>1302</v>
      </c>
      <c r="G127" s="145" t="s">
        <v>244</v>
      </c>
      <c r="H127" s="146">
        <v>107</v>
      </c>
      <c r="I127" s="147"/>
      <c r="J127" s="148">
        <f t="shared" si="0"/>
        <v>0</v>
      </c>
      <c r="K127" s="149"/>
      <c r="L127" s="30"/>
      <c r="M127" s="150" t="s">
        <v>1</v>
      </c>
      <c r="N127" s="151" t="s">
        <v>44</v>
      </c>
      <c r="O127" s="55"/>
      <c r="P127" s="152">
        <f t="shared" si="1"/>
        <v>0</v>
      </c>
      <c r="Q127" s="152">
        <v>2.2200000000000002E-3</v>
      </c>
      <c r="R127" s="152">
        <f t="shared" si="2"/>
        <v>0.23754000000000003</v>
      </c>
      <c r="S127" s="152">
        <v>0</v>
      </c>
      <c r="T127" s="153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4" t="s">
        <v>153</v>
      </c>
      <c r="AT127" s="154" t="s">
        <v>149</v>
      </c>
      <c r="AU127" s="154" t="s">
        <v>154</v>
      </c>
      <c r="AY127" s="14" t="s">
        <v>147</v>
      </c>
      <c r="BE127" s="155">
        <f t="shared" si="4"/>
        <v>0</v>
      </c>
      <c r="BF127" s="155">
        <f t="shared" si="5"/>
        <v>0</v>
      </c>
      <c r="BG127" s="155">
        <f t="shared" si="6"/>
        <v>0</v>
      </c>
      <c r="BH127" s="155">
        <f t="shared" si="7"/>
        <v>0</v>
      </c>
      <c r="BI127" s="155">
        <f t="shared" si="8"/>
        <v>0</v>
      </c>
      <c r="BJ127" s="14" t="s">
        <v>154</v>
      </c>
      <c r="BK127" s="155">
        <f t="shared" si="9"/>
        <v>0</v>
      </c>
      <c r="BL127" s="14" t="s">
        <v>153</v>
      </c>
      <c r="BM127" s="154" t="s">
        <v>1303</v>
      </c>
    </row>
    <row r="128" spans="1:65" s="2" customFormat="1" ht="14.5" customHeight="1">
      <c r="A128" s="29"/>
      <c r="B128" s="141"/>
      <c r="C128" s="142" t="s">
        <v>177</v>
      </c>
      <c r="D128" s="142" t="s">
        <v>149</v>
      </c>
      <c r="E128" s="143" t="s">
        <v>1304</v>
      </c>
      <c r="F128" s="144" t="s">
        <v>1305</v>
      </c>
      <c r="G128" s="145" t="s">
        <v>244</v>
      </c>
      <c r="H128" s="146">
        <v>28</v>
      </c>
      <c r="I128" s="147"/>
      <c r="J128" s="148">
        <f t="shared" si="0"/>
        <v>0</v>
      </c>
      <c r="K128" s="149"/>
      <c r="L128" s="30"/>
      <c r="M128" s="150" t="s">
        <v>1</v>
      </c>
      <c r="N128" s="151" t="s">
        <v>44</v>
      </c>
      <c r="O128" s="55"/>
      <c r="P128" s="152">
        <f t="shared" si="1"/>
        <v>0</v>
      </c>
      <c r="Q128" s="152">
        <v>2.2200000000000002E-3</v>
      </c>
      <c r="R128" s="152">
        <f t="shared" si="2"/>
        <v>6.2160000000000007E-2</v>
      </c>
      <c r="S128" s="152">
        <v>0</v>
      </c>
      <c r="T128" s="153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54" t="s">
        <v>153</v>
      </c>
      <c r="AT128" s="154" t="s">
        <v>149</v>
      </c>
      <c r="AU128" s="154" t="s">
        <v>154</v>
      </c>
      <c r="AY128" s="14" t="s">
        <v>147</v>
      </c>
      <c r="BE128" s="155">
        <f t="shared" si="4"/>
        <v>0</v>
      </c>
      <c r="BF128" s="155">
        <f t="shared" si="5"/>
        <v>0</v>
      </c>
      <c r="BG128" s="155">
        <f t="shared" si="6"/>
        <v>0</v>
      </c>
      <c r="BH128" s="155">
        <f t="shared" si="7"/>
        <v>0</v>
      </c>
      <c r="BI128" s="155">
        <f t="shared" si="8"/>
        <v>0</v>
      </c>
      <c r="BJ128" s="14" t="s">
        <v>154</v>
      </c>
      <c r="BK128" s="155">
        <f t="shared" si="9"/>
        <v>0</v>
      </c>
      <c r="BL128" s="14" t="s">
        <v>153</v>
      </c>
      <c r="BM128" s="154" t="s">
        <v>1306</v>
      </c>
    </row>
    <row r="129" spans="1:65" s="2" customFormat="1" ht="14.5" customHeight="1">
      <c r="A129" s="29"/>
      <c r="B129" s="141"/>
      <c r="C129" s="142" t="s">
        <v>193</v>
      </c>
      <c r="D129" s="142" t="s">
        <v>149</v>
      </c>
      <c r="E129" s="143" t="s">
        <v>1307</v>
      </c>
      <c r="F129" s="144" t="s">
        <v>1308</v>
      </c>
      <c r="G129" s="145" t="s">
        <v>171</v>
      </c>
      <c r="H129" s="146">
        <v>1</v>
      </c>
      <c r="I129" s="147"/>
      <c r="J129" s="148">
        <f t="shared" si="0"/>
        <v>0</v>
      </c>
      <c r="K129" s="149"/>
      <c r="L129" s="30"/>
      <c r="M129" s="150" t="s">
        <v>1</v>
      </c>
      <c r="N129" s="151" t="s">
        <v>44</v>
      </c>
      <c r="O129" s="55"/>
      <c r="P129" s="152">
        <f t="shared" si="1"/>
        <v>0</v>
      </c>
      <c r="Q129" s="152">
        <v>6.0099999999999997E-3</v>
      </c>
      <c r="R129" s="152">
        <f t="shared" si="2"/>
        <v>6.0099999999999997E-3</v>
      </c>
      <c r="S129" s="152">
        <v>0</v>
      </c>
      <c r="T129" s="153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4" t="s">
        <v>153</v>
      </c>
      <c r="AT129" s="154" t="s">
        <v>149</v>
      </c>
      <c r="AU129" s="154" t="s">
        <v>154</v>
      </c>
      <c r="AY129" s="14" t="s">
        <v>147</v>
      </c>
      <c r="BE129" s="155">
        <f t="shared" si="4"/>
        <v>0</v>
      </c>
      <c r="BF129" s="155">
        <f t="shared" si="5"/>
        <v>0</v>
      </c>
      <c r="BG129" s="155">
        <f t="shared" si="6"/>
        <v>0</v>
      </c>
      <c r="BH129" s="155">
        <f t="shared" si="7"/>
        <v>0</v>
      </c>
      <c r="BI129" s="155">
        <f t="shared" si="8"/>
        <v>0</v>
      </c>
      <c r="BJ129" s="14" t="s">
        <v>154</v>
      </c>
      <c r="BK129" s="155">
        <f t="shared" si="9"/>
        <v>0</v>
      </c>
      <c r="BL129" s="14" t="s">
        <v>153</v>
      </c>
      <c r="BM129" s="154" t="s">
        <v>1309</v>
      </c>
    </row>
    <row r="130" spans="1:65" s="2" customFormat="1" ht="14.5" customHeight="1">
      <c r="A130" s="29"/>
      <c r="B130" s="141"/>
      <c r="C130" s="142" t="s">
        <v>198</v>
      </c>
      <c r="D130" s="142" t="s">
        <v>149</v>
      </c>
      <c r="E130" s="143" t="s">
        <v>1310</v>
      </c>
      <c r="F130" s="144" t="s">
        <v>1311</v>
      </c>
      <c r="G130" s="145" t="s">
        <v>171</v>
      </c>
      <c r="H130" s="146">
        <v>1</v>
      </c>
      <c r="I130" s="147"/>
      <c r="J130" s="148">
        <f t="shared" si="0"/>
        <v>0</v>
      </c>
      <c r="K130" s="149"/>
      <c r="L130" s="30"/>
      <c r="M130" s="167" t="s">
        <v>1</v>
      </c>
      <c r="N130" s="168" t="s">
        <v>44</v>
      </c>
      <c r="O130" s="169"/>
      <c r="P130" s="170">
        <f t="shared" si="1"/>
        <v>0</v>
      </c>
      <c r="Q130" s="170">
        <v>6.0099999999999997E-3</v>
      </c>
      <c r="R130" s="170">
        <f t="shared" si="2"/>
        <v>6.0099999999999997E-3</v>
      </c>
      <c r="S130" s="170">
        <v>0</v>
      </c>
      <c r="T130" s="171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4" t="s">
        <v>153</v>
      </c>
      <c r="AT130" s="154" t="s">
        <v>149</v>
      </c>
      <c r="AU130" s="154" t="s">
        <v>154</v>
      </c>
      <c r="AY130" s="14" t="s">
        <v>147</v>
      </c>
      <c r="BE130" s="155">
        <f t="shared" si="4"/>
        <v>0</v>
      </c>
      <c r="BF130" s="155">
        <f t="shared" si="5"/>
        <v>0</v>
      </c>
      <c r="BG130" s="155">
        <f t="shared" si="6"/>
        <v>0</v>
      </c>
      <c r="BH130" s="155">
        <f t="shared" si="7"/>
        <v>0</v>
      </c>
      <c r="BI130" s="155">
        <f t="shared" si="8"/>
        <v>0</v>
      </c>
      <c r="BJ130" s="14" t="s">
        <v>154</v>
      </c>
      <c r="BK130" s="155">
        <f t="shared" si="9"/>
        <v>0</v>
      </c>
      <c r="BL130" s="14" t="s">
        <v>153</v>
      </c>
      <c r="BM130" s="154" t="s">
        <v>1312</v>
      </c>
    </row>
    <row r="131" spans="1:65" s="2" customFormat="1" ht="7" customHeight="1">
      <c r="A131" s="29"/>
      <c r="B131" s="44"/>
      <c r="C131" s="45"/>
      <c r="D131" s="45"/>
      <c r="E131" s="45"/>
      <c r="F131" s="45"/>
      <c r="G131" s="45"/>
      <c r="H131" s="45"/>
      <c r="I131" s="45"/>
      <c r="J131" s="45"/>
      <c r="K131" s="45"/>
      <c r="L131" s="30"/>
      <c r="M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</sheetData>
  <autoFilter ref="C117:K130" xr:uid="{00000000-0009-0000-0000-000008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187"/>
  <sheetViews>
    <sheetView showGridLines="0" tabSelected="1" topLeftCell="A154" workbookViewId="0">
      <selection activeCell="I173" sqref="I173"/>
    </sheetView>
  </sheetViews>
  <sheetFormatPr baseColWidth="10" defaultRowHeight="16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1.5" style="1" customWidth="1"/>
    <col min="9" max="10" width="20.25" style="1" customWidth="1"/>
    <col min="11" max="11" width="20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46" s="1" customFormat="1" ht="37" customHeight="1">
      <c r="L2" s="200" t="s">
        <v>5</v>
      </c>
      <c r="M2" s="185"/>
      <c r="N2" s="185"/>
      <c r="O2" s="185"/>
      <c r="P2" s="185"/>
      <c r="Q2" s="185"/>
      <c r="R2" s="185"/>
      <c r="S2" s="185"/>
      <c r="T2" s="185"/>
      <c r="U2" s="185"/>
      <c r="V2" s="185"/>
      <c r="AT2" s="14" t="s">
        <v>111</v>
      </c>
    </row>
    <row r="3" spans="1:46" s="1" customFormat="1" ht="7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78</v>
      </c>
    </row>
    <row r="4" spans="1:46" s="1" customFormat="1" ht="25" customHeight="1">
      <c r="B4" s="17"/>
      <c r="D4" s="18" t="s">
        <v>115</v>
      </c>
      <c r="L4" s="17"/>
      <c r="M4" s="90" t="s">
        <v>9</v>
      </c>
      <c r="AT4" s="14" t="s">
        <v>3</v>
      </c>
    </row>
    <row r="5" spans="1:46" s="1" customFormat="1" ht="7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13" t="str">
        <f>'Rekapitulácia stavby'!K6</f>
        <v>Revitalizácia centra s ohľadom na zmenu klímy</v>
      </c>
      <c r="F7" s="214"/>
      <c r="G7" s="214"/>
      <c r="H7" s="214"/>
      <c r="L7" s="17"/>
    </row>
    <row r="8" spans="1:46" s="2" customFormat="1" ht="12" customHeight="1">
      <c r="A8" s="29"/>
      <c r="B8" s="30"/>
      <c r="C8" s="29"/>
      <c r="D8" s="24" t="s">
        <v>116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78" t="s">
        <v>1313</v>
      </c>
      <c r="F9" s="215"/>
      <c r="G9" s="215"/>
      <c r="H9" s="2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2" t="str">
        <f>'Rekapitulácia stavby'!AN8</f>
        <v>14. 4. 2025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75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23</v>
      </c>
      <c r="E14" s="29"/>
      <c r="F14" s="29"/>
      <c r="G14" s="29"/>
      <c r="H14" s="29"/>
      <c r="I14" s="24" t="s">
        <v>24</v>
      </c>
      <c r="J14" s="22" t="s">
        <v>25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26</v>
      </c>
      <c r="F15" s="29"/>
      <c r="G15" s="29"/>
      <c r="H15" s="29"/>
      <c r="I15" s="24" t="s">
        <v>27</v>
      </c>
      <c r="J15" s="22" t="s">
        <v>28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7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29</v>
      </c>
      <c r="E17" s="29"/>
      <c r="F17" s="29"/>
      <c r="G17" s="29"/>
      <c r="H17" s="29"/>
      <c r="I17" s="24" t="s">
        <v>24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16" t="str">
        <f>'Rekapitulácia stavby'!E14</f>
        <v>Vyplň údaj</v>
      </c>
      <c r="F18" s="184"/>
      <c r="G18" s="184"/>
      <c r="H18" s="184"/>
      <c r="I18" s="24" t="s">
        <v>27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7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31</v>
      </c>
      <c r="E20" s="29"/>
      <c r="F20" s="29"/>
      <c r="G20" s="29"/>
      <c r="H20" s="29"/>
      <c r="I20" s="24" t="s">
        <v>24</v>
      </c>
      <c r="J20" s="22" t="s">
        <v>1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32</v>
      </c>
      <c r="F21" s="29"/>
      <c r="G21" s="29"/>
      <c r="H21" s="29"/>
      <c r="I21" s="24" t="s">
        <v>27</v>
      </c>
      <c r="J21" s="22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7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34</v>
      </c>
      <c r="E23" s="29"/>
      <c r="F23" s="29"/>
      <c r="G23" s="29"/>
      <c r="H23" s="29"/>
      <c r="I23" s="24" t="s">
        <v>24</v>
      </c>
      <c r="J23" s="22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27</v>
      </c>
      <c r="J24" s="22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7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36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83.25" customHeight="1">
      <c r="A27" s="91"/>
      <c r="B27" s="92"/>
      <c r="C27" s="91"/>
      <c r="D27" s="91"/>
      <c r="E27" s="189" t="s">
        <v>37</v>
      </c>
      <c r="F27" s="189"/>
      <c r="G27" s="189"/>
      <c r="H27" s="189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7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7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5" customHeight="1">
      <c r="A30" s="29"/>
      <c r="B30" s="30"/>
      <c r="C30" s="29"/>
      <c r="D30" s="94" t="s">
        <v>38</v>
      </c>
      <c r="E30" s="29"/>
      <c r="F30" s="29"/>
      <c r="G30" s="29"/>
      <c r="H30" s="29"/>
      <c r="I30" s="29"/>
      <c r="J30" s="68">
        <f>ROUND(J123,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7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5" customHeight="1">
      <c r="A32" s="29"/>
      <c r="B32" s="30"/>
      <c r="C32" s="29"/>
      <c r="D32" s="29"/>
      <c r="E32" s="29"/>
      <c r="F32" s="33" t="s">
        <v>40</v>
      </c>
      <c r="G32" s="29"/>
      <c r="H32" s="29"/>
      <c r="I32" s="33" t="s">
        <v>39</v>
      </c>
      <c r="J32" s="33" t="s">
        <v>41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5" customHeight="1">
      <c r="A33" s="29"/>
      <c r="B33" s="30"/>
      <c r="C33" s="29"/>
      <c r="D33" s="95" t="s">
        <v>42</v>
      </c>
      <c r="E33" s="24" t="s">
        <v>43</v>
      </c>
      <c r="F33" s="96">
        <f>ROUND((SUM(BE123:BE186)),  2)</f>
        <v>0</v>
      </c>
      <c r="G33" s="29"/>
      <c r="H33" s="29"/>
      <c r="I33" s="97">
        <v>0.23</v>
      </c>
      <c r="J33" s="96">
        <f>ROUND(((SUM(BE123:BE186))*I33),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5" customHeight="1">
      <c r="A34" s="29"/>
      <c r="B34" s="30"/>
      <c r="C34" s="29"/>
      <c r="D34" s="29"/>
      <c r="E34" s="24" t="s">
        <v>44</v>
      </c>
      <c r="F34" s="96">
        <f>ROUND((SUM(BF123:BF186)),  2)</f>
        <v>0</v>
      </c>
      <c r="G34" s="29"/>
      <c r="H34" s="29"/>
      <c r="I34" s="97">
        <v>0.23</v>
      </c>
      <c r="J34" s="96">
        <f>ROUND(((SUM(BF123:BF186))*I34),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5" hidden="1" customHeight="1">
      <c r="A35" s="29"/>
      <c r="B35" s="30"/>
      <c r="C35" s="29"/>
      <c r="D35" s="29"/>
      <c r="E35" s="24" t="s">
        <v>45</v>
      </c>
      <c r="F35" s="96">
        <f>ROUND((SUM(BG123:BG186)),  2)</f>
        <v>0</v>
      </c>
      <c r="G35" s="29"/>
      <c r="H35" s="29"/>
      <c r="I35" s="97">
        <v>0.23</v>
      </c>
      <c r="J35" s="96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5" hidden="1" customHeight="1">
      <c r="A36" s="29"/>
      <c r="B36" s="30"/>
      <c r="C36" s="29"/>
      <c r="D36" s="29"/>
      <c r="E36" s="24" t="s">
        <v>46</v>
      </c>
      <c r="F36" s="96">
        <f>ROUND((SUM(BH123:BH186)),  2)</f>
        <v>0</v>
      </c>
      <c r="G36" s="29"/>
      <c r="H36" s="29"/>
      <c r="I36" s="97">
        <v>0.23</v>
      </c>
      <c r="J36" s="96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5" hidden="1" customHeight="1">
      <c r="A37" s="29"/>
      <c r="B37" s="30"/>
      <c r="C37" s="29"/>
      <c r="D37" s="29"/>
      <c r="E37" s="24" t="s">
        <v>47</v>
      </c>
      <c r="F37" s="96">
        <f>ROUND((SUM(BI123:BI186)),  2)</f>
        <v>0</v>
      </c>
      <c r="G37" s="29"/>
      <c r="H37" s="29"/>
      <c r="I37" s="97">
        <v>0</v>
      </c>
      <c r="J37" s="96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7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5" customHeight="1">
      <c r="A39" s="29"/>
      <c r="B39" s="30"/>
      <c r="C39" s="98"/>
      <c r="D39" s="99" t="s">
        <v>48</v>
      </c>
      <c r="E39" s="57"/>
      <c r="F39" s="57"/>
      <c r="G39" s="100" t="s">
        <v>49</v>
      </c>
      <c r="H39" s="101" t="s">
        <v>50</v>
      </c>
      <c r="I39" s="57"/>
      <c r="J39" s="102">
        <f>SUM(J30:J37)</f>
        <v>0</v>
      </c>
      <c r="K39" s="103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5" customHeight="1">
      <c r="B41" s="17"/>
      <c r="L41" s="17"/>
    </row>
    <row r="42" spans="1:31" s="1" customFormat="1" ht="14.5" customHeight="1">
      <c r="B42" s="17"/>
      <c r="L42" s="17"/>
    </row>
    <row r="43" spans="1:31" s="1" customFormat="1" ht="14.5" customHeight="1">
      <c r="B43" s="17"/>
      <c r="L43" s="17"/>
    </row>
    <row r="44" spans="1:31" s="1" customFormat="1" ht="14.5" customHeight="1">
      <c r="B44" s="17"/>
      <c r="L44" s="17"/>
    </row>
    <row r="45" spans="1:31" s="1" customFormat="1" ht="14.5" customHeight="1">
      <c r="B45" s="17"/>
      <c r="L45" s="17"/>
    </row>
    <row r="46" spans="1:31" s="1" customFormat="1" ht="14.5" customHeight="1">
      <c r="B46" s="17"/>
      <c r="L46" s="17"/>
    </row>
    <row r="47" spans="1:31" s="1" customFormat="1" ht="14.5" customHeight="1">
      <c r="B47" s="17"/>
      <c r="L47" s="17"/>
    </row>
    <row r="48" spans="1:31" s="1" customFormat="1" ht="14.5" customHeight="1">
      <c r="B48" s="17"/>
      <c r="L48" s="17"/>
    </row>
    <row r="49" spans="1:31" s="1" customFormat="1" ht="14.5" customHeight="1">
      <c r="B49" s="17"/>
      <c r="L49" s="17"/>
    </row>
    <row r="50" spans="1:31" s="2" customFormat="1" ht="14.5" customHeight="1">
      <c r="B50" s="39"/>
      <c r="D50" s="40" t="s">
        <v>51</v>
      </c>
      <c r="E50" s="41"/>
      <c r="F50" s="41"/>
      <c r="G50" s="40" t="s">
        <v>52</v>
      </c>
      <c r="H50" s="41"/>
      <c r="I50" s="41"/>
      <c r="J50" s="41"/>
      <c r="K50" s="41"/>
      <c r="L50" s="39"/>
    </row>
    <row r="51" spans="1:31" ht="11">
      <c r="B51" s="17"/>
      <c r="L51" s="17"/>
    </row>
    <row r="52" spans="1:31" ht="11">
      <c r="B52" s="17"/>
      <c r="L52" s="17"/>
    </row>
    <row r="53" spans="1:31" ht="11">
      <c r="B53" s="17"/>
      <c r="L53" s="17"/>
    </row>
    <row r="54" spans="1:31" ht="11">
      <c r="B54" s="17"/>
      <c r="L54" s="17"/>
    </row>
    <row r="55" spans="1:31" ht="11">
      <c r="B55" s="17"/>
      <c r="L55" s="17"/>
    </row>
    <row r="56" spans="1:31" ht="11">
      <c r="B56" s="17"/>
      <c r="L56" s="17"/>
    </row>
    <row r="57" spans="1:31" ht="11">
      <c r="B57" s="17"/>
      <c r="L57" s="17"/>
    </row>
    <row r="58" spans="1:31" ht="11">
      <c r="B58" s="17"/>
      <c r="L58" s="17"/>
    </row>
    <row r="59" spans="1:31" ht="11">
      <c r="B59" s="17"/>
      <c r="L59" s="17"/>
    </row>
    <row r="60" spans="1:31" ht="11">
      <c r="B60" s="17"/>
      <c r="L60" s="17"/>
    </row>
    <row r="61" spans="1:31" s="2" customFormat="1" ht="13">
      <c r="A61" s="29"/>
      <c r="B61" s="30"/>
      <c r="C61" s="29"/>
      <c r="D61" s="42" t="s">
        <v>53</v>
      </c>
      <c r="E61" s="32"/>
      <c r="F61" s="104" t="s">
        <v>54</v>
      </c>
      <c r="G61" s="42" t="s">
        <v>53</v>
      </c>
      <c r="H61" s="32"/>
      <c r="I61" s="32"/>
      <c r="J61" s="105" t="s">
        <v>54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">
      <c r="B62" s="17"/>
      <c r="L62" s="17"/>
    </row>
    <row r="63" spans="1:31" ht="11">
      <c r="B63" s="17"/>
      <c r="L63" s="17"/>
    </row>
    <row r="64" spans="1:31" ht="11">
      <c r="B64" s="17"/>
      <c r="L64" s="17"/>
    </row>
    <row r="65" spans="1:31" s="2" customFormat="1" ht="13">
      <c r="A65" s="29"/>
      <c r="B65" s="30"/>
      <c r="C65" s="29"/>
      <c r="D65" s="40" t="s">
        <v>55</v>
      </c>
      <c r="E65" s="43"/>
      <c r="F65" s="43"/>
      <c r="G65" s="40" t="s">
        <v>56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">
      <c r="B66" s="17"/>
      <c r="L66" s="17"/>
    </row>
    <row r="67" spans="1:31" ht="11">
      <c r="B67" s="17"/>
      <c r="L67" s="17"/>
    </row>
    <row r="68" spans="1:31" ht="11">
      <c r="B68" s="17"/>
      <c r="L68" s="17"/>
    </row>
    <row r="69" spans="1:31" ht="11">
      <c r="B69" s="17"/>
      <c r="L69" s="17"/>
    </row>
    <row r="70" spans="1:31" ht="11">
      <c r="B70" s="17"/>
      <c r="L70" s="17"/>
    </row>
    <row r="71" spans="1:31" ht="11">
      <c r="B71" s="17"/>
      <c r="L71" s="17"/>
    </row>
    <row r="72" spans="1:31" ht="11">
      <c r="B72" s="17"/>
      <c r="L72" s="17"/>
    </row>
    <row r="73" spans="1:31" ht="11">
      <c r="B73" s="17"/>
      <c r="L73" s="17"/>
    </row>
    <row r="74" spans="1:31" ht="11">
      <c r="B74" s="17"/>
      <c r="L74" s="17"/>
    </row>
    <row r="75" spans="1:31" ht="11">
      <c r="B75" s="17"/>
      <c r="L75" s="17"/>
    </row>
    <row r="76" spans="1:31" s="2" customFormat="1" ht="13">
      <c r="A76" s="29"/>
      <c r="B76" s="30"/>
      <c r="C76" s="29"/>
      <c r="D76" s="42" t="s">
        <v>53</v>
      </c>
      <c r="E76" s="32"/>
      <c r="F76" s="104" t="s">
        <v>54</v>
      </c>
      <c r="G76" s="42" t="s">
        <v>53</v>
      </c>
      <c r="H76" s="32"/>
      <c r="I76" s="32"/>
      <c r="J76" s="105" t="s">
        <v>54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7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5" customHeight="1">
      <c r="A82" s="29"/>
      <c r="B82" s="30"/>
      <c r="C82" s="18" t="s">
        <v>118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7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13" t="str">
        <f>E7</f>
        <v>Revitalizácia centra s ohľadom na zmenu klímy</v>
      </c>
      <c r="F85" s="214"/>
      <c r="G85" s="214"/>
      <c r="H85" s="214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116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78" t="str">
        <f>E9</f>
        <v>SO14 - Mobiliár</v>
      </c>
      <c r="F87" s="215"/>
      <c r="G87" s="215"/>
      <c r="H87" s="2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7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>k.ú.Kostolná pri Dunaji,p.č.56/1,2,57/1,2,66/1,2</v>
      </c>
      <c r="G89" s="29"/>
      <c r="H89" s="29"/>
      <c r="I89" s="24" t="s">
        <v>21</v>
      </c>
      <c r="J89" s="52" t="str">
        <f>IF(J12="","",J12)</f>
        <v>14. 4. 2025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7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40" customHeight="1">
      <c r="A91" s="29"/>
      <c r="B91" s="30"/>
      <c r="C91" s="24" t="s">
        <v>23</v>
      </c>
      <c r="D91" s="29"/>
      <c r="E91" s="29"/>
      <c r="F91" s="22" t="str">
        <f>E15</f>
        <v>Obec Kostolná pri Dunaji,59, 903 01</v>
      </c>
      <c r="G91" s="29"/>
      <c r="H91" s="29"/>
      <c r="I91" s="24" t="s">
        <v>31</v>
      </c>
      <c r="J91" s="27" t="str">
        <f>E21</f>
        <v>Ing.arch Zuzana Kierulfová, Ing. Matej Orolín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5" customHeight="1">
      <c r="A92" s="29"/>
      <c r="B92" s="30"/>
      <c r="C92" s="24" t="s">
        <v>29</v>
      </c>
      <c r="D92" s="29"/>
      <c r="E92" s="29"/>
      <c r="F92" s="22" t="str">
        <f>IF(E18="","",E18)</f>
        <v>Vyplň údaj</v>
      </c>
      <c r="G92" s="29"/>
      <c r="H92" s="29"/>
      <c r="I92" s="24" t="s">
        <v>34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2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6" t="s">
        <v>119</v>
      </c>
      <c r="D94" s="98"/>
      <c r="E94" s="98"/>
      <c r="F94" s="98"/>
      <c r="G94" s="98"/>
      <c r="H94" s="98"/>
      <c r="I94" s="98"/>
      <c r="J94" s="107" t="s">
        <v>120</v>
      </c>
      <c r="K94" s="98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2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75" customHeight="1">
      <c r="A96" s="29"/>
      <c r="B96" s="30"/>
      <c r="C96" s="108" t="s">
        <v>121</v>
      </c>
      <c r="D96" s="29"/>
      <c r="E96" s="29"/>
      <c r="F96" s="29"/>
      <c r="G96" s="29"/>
      <c r="H96" s="29"/>
      <c r="I96" s="29"/>
      <c r="J96" s="68">
        <f>J123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122</v>
      </c>
    </row>
    <row r="97" spans="1:31" s="9" customFormat="1" ht="25" customHeight="1">
      <c r="B97" s="109"/>
      <c r="D97" s="110" t="s">
        <v>123</v>
      </c>
      <c r="E97" s="111"/>
      <c r="F97" s="111"/>
      <c r="G97" s="111"/>
      <c r="H97" s="111"/>
      <c r="I97" s="111"/>
      <c r="J97" s="112">
        <f>J124</f>
        <v>0</v>
      </c>
      <c r="L97" s="109"/>
    </row>
    <row r="98" spans="1:31" s="10" customFormat="1" ht="20" customHeight="1">
      <c r="B98" s="113"/>
      <c r="D98" s="114" t="s">
        <v>1314</v>
      </c>
      <c r="E98" s="115"/>
      <c r="F98" s="115"/>
      <c r="G98" s="115"/>
      <c r="H98" s="115"/>
      <c r="I98" s="115"/>
      <c r="J98" s="116">
        <f>J125</f>
        <v>0</v>
      </c>
      <c r="L98" s="113"/>
    </row>
    <row r="99" spans="1:31" s="10" customFormat="1" ht="20" customHeight="1">
      <c r="B99" s="113"/>
      <c r="D99" s="114" t="s">
        <v>1213</v>
      </c>
      <c r="E99" s="115"/>
      <c r="F99" s="115"/>
      <c r="G99" s="115"/>
      <c r="H99" s="115"/>
      <c r="I99" s="115"/>
      <c r="J99" s="116">
        <f>J130</f>
        <v>0</v>
      </c>
      <c r="L99" s="113"/>
    </row>
    <row r="100" spans="1:31" s="9" customFormat="1" ht="25" customHeight="1">
      <c r="B100" s="109"/>
      <c r="D100" s="110" t="s">
        <v>127</v>
      </c>
      <c r="E100" s="111"/>
      <c r="F100" s="111"/>
      <c r="G100" s="111"/>
      <c r="H100" s="111"/>
      <c r="I100" s="111"/>
      <c r="J100" s="112">
        <f>J173</f>
        <v>0</v>
      </c>
      <c r="L100" s="109"/>
    </row>
    <row r="101" spans="1:31" s="10" customFormat="1" ht="20" customHeight="1">
      <c r="B101" s="113"/>
      <c r="D101" s="114" t="s">
        <v>128</v>
      </c>
      <c r="E101" s="115"/>
      <c r="F101" s="115"/>
      <c r="G101" s="115"/>
      <c r="H101" s="115"/>
      <c r="I101" s="115"/>
      <c r="J101" s="116">
        <f>J174</f>
        <v>0</v>
      </c>
      <c r="L101" s="113"/>
    </row>
    <row r="102" spans="1:31" s="10" customFormat="1" ht="20" customHeight="1">
      <c r="B102" s="113"/>
      <c r="D102" s="114" t="s">
        <v>1315</v>
      </c>
      <c r="E102" s="115"/>
      <c r="F102" s="115"/>
      <c r="G102" s="115"/>
      <c r="H102" s="115"/>
      <c r="I102" s="115"/>
      <c r="J102" s="116">
        <f>J181</f>
        <v>0</v>
      </c>
      <c r="L102" s="113"/>
    </row>
    <row r="103" spans="1:31" s="10" customFormat="1" ht="20" customHeight="1">
      <c r="B103" s="113"/>
      <c r="D103" s="114" t="s">
        <v>131</v>
      </c>
      <c r="E103" s="115"/>
      <c r="F103" s="115"/>
      <c r="G103" s="115"/>
      <c r="H103" s="115"/>
      <c r="I103" s="115"/>
      <c r="J103" s="116">
        <f>J185</f>
        <v>0</v>
      </c>
      <c r="L103" s="113"/>
    </row>
    <row r="104" spans="1:31" s="2" customFormat="1" ht="21.75" customHeight="1">
      <c r="A104" s="29"/>
      <c r="B104" s="30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2" customFormat="1" ht="7" customHeight="1">
      <c r="A105" s="29"/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9" spans="1:31" s="2" customFormat="1" ht="7" customHeight="1">
      <c r="A109" s="29"/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25" customHeight="1">
      <c r="A110" s="29"/>
      <c r="B110" s="30"/>
      <c r="C110" s="18" t="s">
        <v>133</v>
      </c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7" customHeight="1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>
      <c r="A112" s="29"/>
      <c r="B112" s="30"/>
      <c r="C112" s="24" t="s">
        <v>15</v>
      </c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6.5" customHeight="1">
      <c r="A113" s="29"/>
      <c r="B113" s="30"/>
      <c r="C113" s="29"/>
      <c r="D113" s="29"/>
      <c r="E113" s="213" t="str">
        <f>E7</f>
        <v>Revitalizácia centra s ohľadom na zmenu klímy</v>
      </c>
      <c r="F113" s="214"/>
      <c r="G113" s="214"/>
      <c r="H113" s="214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>
      <c r="A114" s="29"/>
      <c r="B114" s="30"/>
      <c r="C114" s="24" t="s">
        <v>116</v>
      </c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6.5" customHeight="1">
      <c r="A115" s="29"/>
      <c r="B115" s="30"/>
      <c r="C115" s="29"/>
      <c r="D115" s="29"/>
      <c r="E115" s="178" t="str">
        <f>E9</f>
        <v>SO14 - Mobiliár</v>
      </c>
      <c r="F115" s="215"/>
      <c r="G115" s="215"/>
      <c r="H115" s="215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7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2" customHeight="1">
      <c r="A117" s="29"/>
      <c r="B117" s="30"/>
      <c r="C117" s="24" t="s">
        <v>19</v>
      </c>
      <c r="D117" s="29"/>
      <c r="E117" s="29"/>
      <c r="F117" s="22" t="str">
        <f>F12</f>
        <v>k.ú.Kostolná pri Dunaji,p.č.56/1,2,57/1,2,66/1,2</v>
      </c>
      <c r="G117" s="29"/>
      <c r="H117" s="29"/>
      <c r="I117" s="24" t="s">
        <v>21</v>
      </c>
      <c r="J117" s="52" t="str">
        <f>IF(J12="","",J12)</f>
        <v>14. 4. 2025</v>
      </c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7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40" customHeight="1">
      <c r="A119" s="29"/>
      <c r="B119" s="30"/>
      <c r="C119" s="24" t="s">
        <v>23</v>
      </c>
      <c r="D119" s="29"/>
      <c r="E119" s="29"/>
      <c r="F119" s="22" t="str">
        <f>E15</f>
        <v>Obec Kostolná pri Dunaji,59, 903 01</v>
      </c>
      <c r="G119" s="29"/>
      <c r="H119" s="29"/>
      <c r="I119" s="24" t="s">
        <v>31</v>
      </c>
      <c r="J119" s="27" t="str">
        <f>E21</f>
        <v>Ing.arch Zuzana Kierulfová, Ing. Matej Orolín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5.25" customHeight="1">
      <c r="A120" s="29"/>
      <c r="B120" s="30"/>
      <c r="C120" s="24" t="s">
        <v>29</v>
      </c>
      <c r="D120" s="29"/>
      <c r="E120" s="29"/>
      <c r="F120" s="22" t="str">
        <f>IF(E18="","",E18)</f>
        <v>Vyplň údaj</v>
      </c>
      <c r="G120" s="29"/>
      <c r="H120" s="29"/>
      <c r="I120" s="24" t="s">
        <v>34</v>
      </c>
      <c r="J120" s="27" t="str">
        <f>E24</f>
        <v xml:space="preserve"> </v>
      </c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0.25" customHeight="1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11" customFormat="1" ht="29.25" customHeight="1">
      <c r="A122" s="117"/>
      <c r="B122" s="118"/>
      <c r="C122" s="119" t="s">
        <v>134</v>
      </c>
      <c r="D122" s="120" t="s">
        <v>63</v>
      </c>
      <c r="E122" s="120" t="s">
        <v>59</v>
      </c>
      <c r="F122" s="120" t="s">
        <v>60</v>
      </c>
      <c r="G122" s="120" t="s">
        <v>135</v>
      </c>
      <c r="H122" s="120" t="s">
        <v>136</v>
      </c>
      <c r="I122" s="120" t="s">
        <v>137</v>
      </c>
      <c r="J122" s="121" t="s">
        <v>120</v>
      </c>
      <c r="K122" s="122" t="s">
        <v>138</v>
      </c>
      <c r="L122" s="123"/>
      <c r="M122" s="59" t="s">
        <v>1</v>
      </c>
      <c r="N122" s="60" t="s">
        <v>42</v>
      </c>
      <c r="O122" s="60" t="s">
        <v>139</v>
      </c>
      <c r="P122" s="60" t="s">
        <v>140</v>
      </c>
      <c r="Q122" s="60" t="s">
        <v>141</v>
      </c>
      <c r="R122" s="60" t="s">
        <v>142</v>
      </c>
      <c r="S122" s="60" t="s">
        <v>143</v>
      </c>
      <c r="T122" s="61" t="s">
        <v>144</v>
      </c>
      <c r="U122" s="117"/>
      <c r="V122" s="117"/>
      <c r="W122" s="117"/>
      <c r="X122" s="117"/>
      <c r="Y122" s="117"/>
      <c r="Z122" s="117"/>
      <c r="AA122" s="117"/>
      <c r="AB122" s="117"/>
      <c r="AC122" s="117"/>
      <c r="AD122" s="117"/>
      <c r="AE122" s="117"/>
    </row>
    <row r="123" spans="1:65" s="2" customFormat="1" ht="22.75" customHeight="1">
      <c r="A123" s="29"/>
      <c r="B123" s="30"/>
      <c r="C123" s="66" t="s">
        <v>121</v>
      </c>
      <c r="D123" s="29"/>
      <c r="E123" s="29"/>
      <c r="F123" s="29"/>
      <c r="G123" s="29"/>
      <c r="H123" s="29"/>
      <c r="I123" s="29"/>
      <c r="J123" s="124">
        <f>BK123</f>
        <v>0</v>
      </c>
      <c r="K123" s="29"/>
      <c r="L123" s="30"/>
      <c r="M123" s="62"/>
      <c r="N123" s="53"/>
      <c r="O123" s="63"/>
      <c r="P123" s="125">
        <f>P124+P173</f>
        <v>0</v>
      </c>
      <c r="Q123" s="63"/>
      <c r="R123" s="125">
        <f>R124+R173</f>
        <v>6.5343684399999997</v>
      </c>
      <c r="S123" s="63"/>
      <c r="T123" s="126">
        <f>T124+T173</f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T123" s="14" t="s">
        <v>77</v>
      </c>
      <c r="AU123" s="14" t="s">
        <v>122</v>
      </c>
      <c r="BK123" s="127">
        <f>BK124+BK173</f>
        <v>0</v>
      </c>
    </row>
    <row r="124" spans="1:65" s="12" customFormat="1" ht="26" customHeight="1">
      <c r="B124" s="128"/>
      <c r="D124" s="129" t="s">
        <v>77</v>
      </c>
      <c r="E124" s="130" t="s">
        <v>145</v>
      </c>
      <c r="F124" s="130" t="s">
        <v>146</v>
      </c>
      <c r="I124" s="131"/>
      <c r="J124" s="132">
        <f>BK124</f>
        <v>0</v>
      </c>
      <c r="L124" s="128"/>
      <c r="M124" s="133"/>
      <c r="N124" s="134"/>
      <c r="O124" s="134"/>
      <c r="P124" s="135">
        <f>P125+P130</f>
        <v>0</v>
      </c>
      <c r="Q124" s="134"/>
      <c r="R124" s="135">
        <f>R125+R130</f>
        <v>6.0313549999999996</v>
      </c>
      <c r="S124" s="134"/>
      <c r="T124" s="136">
        <f>T125+T130</f>
        <v>0</v>
      </c>
      <c r="AR124" s="129" t="s">
        <v>86</v>
      </c>
      <c r="AT124" s="137" t="s">
        <v>77</v>
      </c>
      <c r="AU124" s="137" t="s">
        <v>78</v>
      </c>
      <c r="AY124" s="129" t="s">
        <v>147</v>
      </c>
      <c r="BK124" s="138">
        <f>BK125+BK130</f>
        <v>0</v>
      </c>
    </row>
    <row r="125" spans="1:65" s="12" customFormat="1" ht="22.75" customHeight="1">
      <c r="B125" s="128"/>
      <c r="D125" s="129" t="s">
        <v>77</v>
      </c>
      <c r="E125" s="139" t="s">
        <v>160</v>
      </c>
      <c r="F125" s="139" t="s">
        <v>1316</v>
      </c>
      <c r="I125" s="131"/>
      <c r="J125" s="140">
        <f>BK125</f>
        <v>0</v>
      </c>
      <c r="L125" s="128"/>
      <c r="M125" s="133"/>
      <c r="N125" s="134"/>
      <c r="O125" s="134"/>
      <c r="P125" s="135">
        <f>SUM(P126:P129)</f>
        <v>0</v>
      </c>
      <c r="Q125" s="134"/>
      <c r="R125" s="135">
        <f>SUM(R126:R129)</f>
        <v>3.446145</v>
      </c>
      <c r="S125" s="134"/>
      <c r="T125" s="136">
        <f>SUM(T126:T129)</f>
        <v>0</v>
      </c>
      <c r="AR125" s="129" t="s">
        <v>86</v>
      </c>
      <c r="AT125" s="137" t="s">
        <v>77</v>
      </c>
      <c r="AU125" s="137" t="s">
        <v>86</v>
      </c>
      <c r="AY125" s="129" t="s">
        <v>147</v>
      </c>
      <c r="BK125" s="138">
        <f>SUM(BK126:BK129)</f>
        <v>0</v>
      </c>
    </row>
    <row r="126" spans="1:65" s="2" customFormat="1" ht="37.75" customHeight="1">
      <c r="A126" s="29"/>
      <c r="B126" s="141"/>
      <c r="C126" s="142" t="s">
        <v>86</v>
      </c>
      <c r="D126" s="142" t="s">
        <v>149</v>
      </c>
      <c r="E126" s="143" t="s">
        <v>1317</v>
      </c>
      <c r="F126" s="144" t="s">
        <v>1318</v>
      </c>
      <c r="G126" s="145" t="s">
        <v>152</v>
      </c>
      <c r="H126" s="146">
        <v>1.5</v>
      </c>
      <c r="I126" s="147"/>
      <c r="J126" s="148">
        <f>ROUND(I126*H126,2)</f>
        <v>0</v>
      </c>
      <c r="K126" s="149"/>
      <c r="L126" s="30"/>
      <c r="M126" s="150" t="s">
        <v>1</v>
      </c>
      <c r="N126" s="151" t="s">
        <v>44</v>
      </c>
      <c r="O126" s="55"/>
      <c r="P126" s="152">
        <f>O126*H126</f>
        <v>0</v>
      </c>
      <c r="Q126" s="152">
        <v>0.41921000000000003</v>
      </c>
      <c r="R126" s="152">
        <f>Q126*H126</f>
        <v>0.62881500000000001</v>
      </c>
      <c r="S126" s="152">
        <v>0</v>
      </c>
      <c r="T126" s="153">
        <f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54" t="s">
        <v>153</v>
      </c>
      <c r="AT126" s="154" t="s">
        <v>149</v>
      </c>
      <c r="AU126" s="154" t="s">
        <v>154</v>
      </c>
      <c r="AY126" s="14" t="s">
        <v>147</v>
      </c>
      <c r="BE126" s="155">
        <f>IF(N126="základná",J126,0)</f>
        <v>0</v>
      </c>
      <c r="BF126" s="155">
        <f>IF(N126="znížená",J126,0)</f>
        <v>0</v>
      </c>
      <c r="BG126" s="155">
        <f>IF(N126="zákl. prenesená",J126,0)</f>
        <v>0</v>
      </c>
      <c r="BH126" s="155">
        <f>IF(N126="zníž. prenesená",J126,0)</f>
        <v>0</v>
      </c>
      <c r="BI126" s="155">
        <f>IF(N126="nulová",J126,0)</f>
        <v>0</v>
      </c>
      <c r="BJ126" s="14" t="s">
        <v>154</v>
      </c>
      <c r="BK126" s="155">
        <f>ROUND(I126*H126,2)</f>
        <v>0</v>
      </c>
      <c r="BL126" s="14" t="s">
        <v>153</v>
      </c>
      <c r="BM126" s="154" t="s">
        <v>1319</v>
      </c>
    </row>
    <row r="127" spans="1:65" s="2" customFormat="1" ht="14.5" customHeight="1">
      <c r="A127" s="29"/>
      <c r="B127" s="141"/>
      <c r="C127" s="156" t="s">
        <v>154</v>
      </c>
      <c r="D127" s="156" t="s">
        <v>174</v>
      </c>
      <c r="E127" s="157" t="s">
        <v>1320</v>
      </c>
      <c r="F127" s="158" t="s">
        <v>1321</v>
      </c>
      <c r="G127" s="159" t="s">
        <v>171</v>
      </c>
      <c r="H127" s="160">
        <v>650</v>
      </c>
      <c r="I127" s="161"/>
      <c r="J127" s="162">
        <f>ROUND(I127*H127,2)</f>
        <v>0</v>
      </c>
      <c r="K127" s="163"/>
      <c r="L127" s="164"/>
      <c r="M127" s="165" t="s">
        <v>1</v>
      </c>
      <c r="N127" s="166" t="s">
        <v>44</v>
      </c>
      <c r="O127" s="55"/>
      <c r="P127" s="152">
        <f>O127*H127</f>
        <v>0</v>
      </c>
      <c r="Q127" s="152">
        <v>4.1999999999999997E-3</v>
      </c>
      <c r="R127" s="152">
        <f>Q127*H127</f>
        <v>2.73</v>
      </c>
      <c r="S127" s="152">
        <v>0</v>
      </c>
      <c r="T127" s="153">
        <f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4" t="s">
        <v>177</v>
      </c>
      <c r="AT127" s="154" t="s">
        <v>174</v>
      </c>
      <c r="AU127" s="154" t="s">
        <v>154</v>
      </c>
      <c r="AY127" s="14" t="s">
        <v>147</v>
      </c>
      <c r="BE127" s="155">
        <f>IF(N127="základná",J127,0)</f>
        <v>0</v>
      </c>
      <c r="BF127" s="155">
        <f>IF(N127="znížená",J127,0)</f>
        <v>0</v>
      </c>
      <c r="BG127" s="155">
        <f>IF(N127="zákl. prenesená",J127,0)</f>
        <v>0</v>
      </c>
      <c r="BH127" s="155">
        <f>IF(N127="zníž. prenesená",J127,0)</f>
        <v>0</v>
      </c>
      <c r="BI127" s="155">
        <f>IF(N127="nulová",J127,0)</f>
        <v>0</v>
      </c>
      <c r="BJ127" s="14" t="s">
        <v>154</v>
      </c>
      <c r="BK127" s="155">
        <f>ROUND(I127*H127,2)</f>
        <v>0</v>
      </c>
      <c r="BL127" s="14" t="s">
        <v>153</v>
      </c>
      <c r="BM127" s="154" t="s">
        <v>1322</v>
      </c>
    </row>
    <row r="128" spans="1:65" s="2" customFormat="1" ht="24.25" customHeight="1">
      <c r="A128" s="29"/>
      <c r="B128" s="141"/>
      <c r="C128" s="142" t="s">
        <v>160</v>
      </c>
      <c r="D128" s="142" t="s">
        <v>149</v>
      </c>
      <c r="E128" s="143" t="s">
        <v>1323</v>
      </c>
      <c r="F128" s="144" t="s">
        <v>1324</v>
      </c>
      <c r="G128" s="145" t="s">
        <v>171</v>
      </c>
      <c r="H128" s="146">
        <v>1</v>
      </c>
      <c r="I128" s="147"/>
      <c r="J128" s="148">
        <f>ROUND(I128*H128,2)</f>
        <v>0</v>
      </c>
      <c r="K128" s="149"/>
      <c r="L128" s="30"/>
      <c r="M128" s="150" t="s">
        <v>1</v>
      </c>
      <c r="N128" s="151" t="s">
        <v>44</v>
      </c>
      <c r="O128" s="55"/>
      <c r="P128" s="152">
        <f>O128*H128</f>
        <v>0</v>
      </c>
      <c r="Q128" s="152">
        <v>0</v>
      </c>
      <c r="R128" s="152">
        <f>Q128*H128</f>
        <v>0</v>
      </c>
      <c r="S128" s="152">
        <v>0</v>
      </c>
      <c r="T128" s="153">
        <f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54" t="s">
        <v>191</v>
      </c>
      <c r="AT128" s="154" t="s">
        <v>149</v>
      </c>
      <c r="AU128" s="154" t="s">
        <v>154</v>
      </c>
      <c r="AY128" s="14" t="s">
        <v>147</v>
      </c>
      <c r="BE128" s="155">
        <f>IF(N128="základná",J128,0)</f>
        <v>0</v>
      </c>
      <c r="BF128" s="155">
        <f>IF(N128="znížená",J128,0)</f>
        <v>0</v>
      </c>
      <c r="BG128" s="155">
        <f>IF(N128="zákl. prenesená",J128,0)</f>
        <v>0</v>
      </c>
      <c r="BH128" s="155">
        <f>IF(N128="zníž. prenesená",J128,0)</f>
        <v>0</v>
      </c>
      <c r="BI128" s="155">
        <f>IF(N128="nulová",J128,0)</f>
        <v>0</v>
      </c>
      <c r="BJ128" s="14" t="s">
        <v>154</v>
      </c>
      <c r="BK128" s="155">
        <f>ROUND(I128*H128,2)</f>
        <v>0</v>
      </c>
      <c r="BL128" s="14" t="s">
        <v>191</v>
      </c>
      <c r="BM128" s="154" t="s">
        <v>1325</v>
      </c>
    </row>
    <row r="129" spans="1:65" s="2" customFormat="1" ht="37.75" customHeight="1">
      <c r="A129" s="29"/>
      <c r="B129" s="141"/>
      <c r="C129" s="142" t="s">
        <v>153</v>
      </c>
      <c r="D129" s="142" t="s">
        <v>149</v>
      </c>
      <c r="E129" s="143" t="s">
        <v>1326</v>
      </c>
      <c r="F129" s="144" t="s">
        <v>1327</v>
      </c>
      <c r="G129" s="145" t="s">
        <v>171</v>
      </c>
      <c r="H129" s="146">
        <v>1</v>
      </c>
      <c r="I129" s="147"/>
      <c r="J129" s="148">
        <f>ROUND(I129*H129,2)</f>
        <v>0</v>
      </c>
      <c r="K129" s="149"/>
      <c r="L129" s="30"/>
      <c r="M129" s="150" t="s">
        <v>1</v>
      </c>
      <c r="N129" s="151" t="s">
        <v>44</v>
      </c>
      <c r="O129" s="55"/>
      <c r="P129" s="152">
        <f>O129*H129</f>
        <v>0</v>
      </c>
      <c r="Q129" s="152">
        <v>8.7330000000000005E-2</v>
      </c>
      <c r="R129" s="152">
        <f>Q129*H129</f>
        <v>8.7330000000000005E-2</v>
      </c>
      <c r="S129" s="152">
        <v>0</v>
      </c>
      <c r="T129" s="153">
        <f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4" t="s">
        <v>191</v>
      </c>
      <c r="AT129" s="154" t="s">
        <v>149</v>
      </c>
      <c r="AU129" s="154" t="s">
        <v>154</v>
      </c>
      <c r="AY129" s="14" t="s">
        <v>147</v>
      </c>
      <c r="BE129" s="155">
        <f>IF(N129="základná",J129,0)</f>
        <v>0</v>
      </c>
      <c r="BF129" s="155">
        <f>IF(N129="znížená",J129,0)</f>
        <v>0</v>
      </c>
      <c r="BG129" s="155">
        <f>IF(N129="zákl. prenesená",J129,0)</f>
        <v>0</v>
      </c>
      <c r="BH129" s="155">
        <f>IF(N129="zníž. prenesená",J129,0)</f>
        <v>0</v>
      </c>
      <c r="BI129" s="155">
        <f>IF(N129="nulová",J129,0)</f>
        <v>0</v>
      </c>
      <c r="BJ129" s="14" t="s">
        <v>154</v>
      </c>
      <c r="BK129" s="155">
        <f>ROUND(I129*H129,2)</f>
        <v>0</v>
      </c>
      <c r="BL129" s="14" t="s">
        <v>191</v>
      </c>
      <c r="BM129" s="154" t="s">
        <v>1328</v>
      </c>
    </row>
    <row r="130" spans="1:65" s="12" customFormat="1" ht="22.75" customHeight="1">
      <c r="B130" s="128"/>
      <c r="D130" s="129" t="s">
        <v>77</v>
      </c>
      <c r="E130" s="139" t="s">
        <v>193</v>
      </c>
      <c r="F130" s="139" t="s">
        <v>1269</v>
      </c>
      <c r="I130" s="131"/>
      <c r="J130" s="140">
        <f>BK130</f>
        <v>0</v>
      </c>
      <c r="L130" s="128"/>
      <c r="M130" s="133"/>
      <c r="N130" s="134"/>
      <c r="O130" s="134"/>
      <c r="P130" s="135">
        <f>SUM(P131:P172)</f>
        <v>0</v>
      </c>
      <c r="Q130" s="134"/>
      <c r="R130" s="135">
        <f>SUM(R131:R172)</f>
        <v>2.5852099999999996</v>
      </c>
      <c r="S130" s="134"/>
      <c r="T130" s="136">
        <f>SUM(T131:T172)</f>
        <v>0</v>
      </c>
      <c r="AR130" s="129" t="s">
        <v>86</v>
      </c>
      <c r="AT130" s="137" t="s">
        <v>77</v>
      </c>
      <c r="AU130" s="137" t="s">
        <v>86</v>
      </c>
      <c r="AY130" s="129" t="s">
        <v>147</v>
      </c>
      <c r="BK130" s="138">
        <f>SUM(BK131:BK172)</f>
        <v>0</v>
      </c>
    </row>
    <row r="131" spans="1:65" s="2" customFormat="1" ht="14.5" customHeight="1">
      <c r="A131" s="29"/>
      <c r="B131" s="141"/>
      <c r="C131" s="142" t="s">
        <v>168</v>
      </c>
      <c r="D131" s="142" t="s">
        <v>149</v>
      </c>
      <c r="E131" s="143" t="s">
        <v>1329</v>
      </c>
      <c r="F131" s="144" t="s">
        <v>1330</v>
      </c>
      <c r="G131" s="145" t="s">
        <v>171</v>
      </c>
      <c r="H131" s="146">
        <v>2</v>
      </c>
      <c r="I131" s="147"/>
      <c r="J131" s="148">
        <f t="shared" ref="J131:J172" si="0">ROUND(I131*H131,2)</f>
        <v>0</v>
      </c>
      <c r="K131" s="149"/>
      <c r="L131" s="30"/>
      <c r="M131" s="150" t="s">
        <v>1</v>
      </c>
      <c r="N131" s="151" t="s">
        <v>44</v>
      </c>
      <c r="O131" s="55"/>
      <c r="P131" s="152">
        <f t="shared" ref="P131:P172" si="1">O131*H131</f>
        <v>0</v>
      </c>
      <c r="Q131" s="152">
        <v>0.20089000000000001</v>
      </c>
      <c r="R131" s="152">
        <f t="shared" ref="R131:R172" si="2">Q131*H131</f>
        <v>0.40178000000000003</v>
      </c>
      <c r="S131" s="152">
        <v>0</v>
      </c>
      <c r="T131" s="153">
        <f t="shared" ref="T131:T172" si="3"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4" t="s">
        <v>153</v>
      </c>
      <c r="AT131" s="154" t="s">
        <v>149</v>
      </c>
      <c r="AU131" s="154" t="s">
        <v>154</v>
      </c>
      <c r="AY131" s="14" t="s">
        <v>147</v>
      </c>
      <c r="BE131" s="155">
        <f t="shared" ref="BE131:BE172" si="4">IF(N131="základná",J131,0)</f>
        <v>0</v>
      </c>
      <c r="BF131" s="155">
        <f t="shared" ref="BF131:BF172" si="5">IF(N131="znížená",J131,0)</f>
        <v>0</v>
      </c>
      <c r="BG131" s="155">
        <f t="shared" ref="BG131:BG172" si="6">IF(N131="zákl. prenesená",J131,0)</f>
        <v>0</v>
      </c>
      <c r="BH131" s="155">
        <f t="shared" ref="BH131:BH172" si="7">IF(N131="zníž. prenesená",J131,0)</f>
        <v>0</v>
      </c>
      <c r="BI131" s="155">
        <f t="shared" ref="BI131:BI172" si="8">IF(N131="nulová",J131,0)</f>
        <v>0</v>
      </c>
      <c r="BJ131" s="14" t="s">
        <v>154</v>
      </c>
      <c r="BK131" s="155">
        <f t="shared" ref="BK131:BK172" si="9">ROUND(I131*H131,2)</f>
        <v>0</v>
      </c>
      <c r="BL131" s="14" t="s">
        <v>153</v>
      </c>
      <c r="BM131" s="154" t="s">
        <v>1331</v>
      </c>
    </row>
    <row r="132" spans="1:65" s="2" customFormat="1" ht="49" customHeight="1">
      <c r="A132" s="29"/>
      <c r="B132" s="141"/>
      <c r="C132" s="156" t="s">
        <v>173</v>
      </c>
      <c r="D132" s="156" t="s">
        <v>174</v>
      </c>
      <c r="E132" s="157" t="s">
        <v>1332</v>
      </c>
      <c r="F132" s="158" t="s">
        <v>1333</v>
      </c>
      <c r="G132" s="159" t="s">
        <v>171</v>
      </c>
      <c r="H132" s="160">
        <v>0</v>
      </c>
      <c r="I132" s="161"/>
      <c r="J132" s="162">
        <f t="shared" si="0"/>
        <v>0</v>
      </c>
      <c r="K132" s="163"/>
      <c r="L132" s="164"/>
      <c r="M132" s="165" t="s">
        <v>1</v>
      </c>
      <c r="N132" s="166" t="s">
        <v>44</v>
      </c>
      <c r="O132" s="55"/>
      <c r="P132" s="152">
        <f t="shared" si="1"/>
        <v>0</v>
      </c>
      <c r="Q132" s="152">
        <v>0.02</v>
      </c>
      <c r="R132" s="152">
        <f t="shared" si="2"/>
        <v>0</v>
      </c>
      <c r="S132" s="152">
        <v>0</v>
      </c>
      <c r="T132" s="153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4" t="s">
        <v>177</v>
      </c>
      <c r="AT132" s="154" t="s">
        <v>174</v>
      </c>
      <c r="AU132" s="154" t="s">
        <v>154</v>
      </c>
      <c r="AY132" s="14" t="s">
        <v>147</v>
      </c>
      <c r="BE132" s="155">
        <f t="shared" si="4"/>
        <v>0</v>
      </c>
      <c r="BF132" s="155">
        <f t="shared" si="5"/>
        <v>0</v>
      </c>
      <c r="BG132" s="155">
        <f t="shared" si="6"/>
        <v>0</v>
      </c>
      <c r="BH132" s="155">
        <f t="shared" si="7"/>
        <v>0</v>
      </c>
      <c r="BI132" s="155">
        <f t="shared" si="8"/>
        <v>0</v>
      </c>
      <c r="BJ132" s="14" t="s">
        <v>154</v>
      </c>
      <c r="BK132" s="155">
        <f t="shared" si="9"/>
        <v>0</v>
      </c>
      <c r="BL132" s="14" t="s">
        <v>153</v>
      </c>
      <c r="BM132" s="154" t="s">
        <v>1334</v>
      </c>
    </row>
    <row r="133" spans="1:65" s="2" customFormat="1" ht="14.5" customHeight="1">
      <c r="A133" s="29"/>
      <c r="B133" s="141"/>
      <c r="C133" s="142" t="s">
        <v>181</v>
      </c>
      <c r="D133" s="142" t="s">
        <v>149</v>
      </c>
      <c r="E133" s="143" t="s">
        <v>1304</v>
      </c>
      <c r="F133" s="144" t="s">
        <v>1286</v>
      </c>
      <c r="G133" s="145" t="s">
        <v>171</v>
      </c>
      <c r="H133" s="146">
        <v>2</v>
      </c>
      <c r="I133" s="147"/>
      <c r="J133" s="148">
        <f t="shared" si="0"/>
        <v>0</v>
      </c>
      <c r="K133" s="149"/>
      <c r="L133" s="30"/>
      <c r="M133" s="150" t="s">
        <v>1</v>
      </c>
      <c r="N133" s="151" t="s">
        <v>44</v>
      </c>
      <c r="O133" s="55"/>
      <c r="P133" s="152">
        <f t="shared" si="1"/>
        <v>0</v>
      </c>
      <c r="Q133" s="152">
        <v>2.2200000000000002E-3</v>
      </c>
      <c r="R133" s="152">
        <f t="shared" si="2"/>
        <v>4.4400000000000004E-3</v>
      </c>
      <c r="S133" s="152">
        <v>0</v>
      </c>
      <c r="T133" s="153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4" t="s">
        <v>153</v>
      </c>
      <c r="AT133" s="154" t="s">
        <v>149</v>
      </c>
      <c r="AU133" s="154" t="s">
        <v>154</v>
      </c>
      <c r="AY133" s="14" t="s">
        <v>147</v>
      </c>
      <c r="BE133" s="155">
        <f t="shared" si="4"/>
        <v>0</v>
      </c>
      <c r="BF133" s="155">
        <f t="shared" si="5"/>
        <v>0</v>
      </c>
      <c r="BG133" s="155">
        <f t="shared" si="6"/>
        <v>0</v>
      </c>
      <c r="BH133" s="155">
        <f t="shared" si="7"/>
        <v>0</v>
      </c>
      <c r="BI133" s="155">
        <f t="shared" si="8"/>
        <v>0</v>
      </c>
      <c r="BJ133" s="14" t="s">
        <v>154</v>
      </c>
      <c r="BK133" s="155">
        <f t="shared" si="9"/>
        <v>0</v>
      </c>
      <c r="BL133" s="14" t="s">
        <v>153</v>
      </c>
      <c r="BM133" s="154" t="s">
        <v>1335</v>
      </c>
    </row>
    <row r="134" spans="1:65" s="2" customFormat="1" ht="49" customHeight="1">
      <c r="A134" s="29"/>
      <c r="B134" s="141"/>
      <c r="C134" s="156" t="s">
        <v>177</v>
      </c>
      <c r="D134" s="156" t="s">
        <v>174</v>
      </c>
      <c r="E134" s="157" t="s">
        <v>1336</v>
      </c>
      <c r="F134" s="158" t="s">
        <v>1337</v>
      </c>
      <c r="G134" s="159" t="s">
        <v>171</v>
      </c>
      <c r="H134" s="160">
        <v>0</v>
      </c>
      <c r="I134" s="161"/>
      <c r="J134" s="162">
        <f t="shared" si="0"/>
        <v>0</v>
      </c>
      <c r="K134" s="163"/>
      <c r="L134" s="164"/>
      <c r="M134" s="165" t="s">
        <v>1</v>
      </c>
      <c r="N134" s="166" t="s">
        <v>44</v>
      </c>
      <c r="O134" s="55"/>
      <c r="P134" s="152">
        <f t="shared" si="1"/>
        <v>0</v>
      </c>
      <c r="Q134" s="152">
        <v>2.3E-2</v>
      </c>
      <c r="R134" s="152">
        <f t="shared" si="2"/>
        <v>0</v>
      </c>
      <c r="S134" s="152">
        <v>0</v>
      </c>
      <c r="T134" s="153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4" t="s">
        <v>177</v>
      </c>
      <c r="AT134" s="154" t="s">
        <v>174</v>
      </c>
      <c r="AU134" s="154" t="s">
        <v>154</v>
      </c>
      <c r="AY134" s="14" t="s">
        <v>147</v>
      </c>
      <c r="BE134" s="155">
        <f t="shared" si="4"/>
        <v>0</v>
      </c>
      <c r="BF134" s="155">
        <f t="shared" si="5"/>
        <v>0</v>
      </c>
      <c r="BG134" s="155">
        <f t="shared" si="6"/>
        <v>0</v>
      </c>
      <c r="BH134" s="155">
        <f t="shared" si="7"/>
        <v>0</v>
      </c>
      <c r="BI134" s="155">
        <f t="shared" si="8"/>
        <v>0</v>
      </c>
      <c r="BJ134" s="14" t="s">
        <v>154</v>
      </c>
      <c r="BK134" s="155">
        <f t="shared" si="9"/>
        <v>0</v>
      </c>
      <c r="BL134" s="14" t="s">
        <v>153</v>
      </c>
      <c r="BM134" s="154" t="s">
        <v>1338</v>
      </c>
    </row>
    <row r="135" spans="1:65" s="2" customFormat="1" ht="14.5" customHeight="1">
      <c r="A135" s="29"/>
      <c r="B135" s="141"/>
      <c r="C135" s="142" t="s">
        <v>193</v>
      </c>
      <c r="D135" s="142" t="s">
        <v>149</v>
      </c>
      <c r="E135" s="143" t="s">
        <v>1339</v>
      </c>
      <c r="F135" s="144" t="s">
        <v>1286</v>
      </c>
      <c r="G135" s="145" t="s">
        <v>171</v>
      </c>
      <c r="H135" s="146">
        <v>1</v>
      </c>
      <c r="I135" s="147"/>
      <c r="J135" s="148">
        <f t="shared" si="0"/>
        <v>0</v>
      </c>
      <c r="K135" s="149"/>
      <c r="L135" s="30"/>
      <c r="M135" s="150" t="s">
        <v>1</v>
      </c>
      <c r="N135" s="151" t="s">
        <v>44</v>
      </c>
      <c r="O135" s="55"/>
      <c r="P135" s="152">
        <f t="shared" si="1"/>
        <v>0</v>
      </c>
      <c r="Q135" s="152">
        <v>2.2630000000000001E-2</v>
      </c>
      <c r="R135" s="152">
        <f t="shared" si="2"/>
        <v>2.2630000000000001E-2</v>
      </c>
      <c r="S135" s="152">
        <v>0</v>
      </c>
      <c r="T135" s="153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4" t="s">
        <v>153</v>
      </c>
      <c r="AT135" s="154" t="s">
        <v>149</v>
      </c>
      <c r="AU135" s="154" t="s">
        <v>154</v>
      </c>
      <c r="AY135" s="14" t="s">
        <v>147</v>
      </c>
      <c r="BE135" s="155">
        <f t="shared" si="4"/>
        <v>0</v>
      </c>
      <c r="BF135" s="155">
        <f t="shared" si="5"/>
        <v>0</v>
      </c>
      <c r="BG135" s="155">
        <f t="shared" si="6"/>
        <v>0</v>
      </c>
      <c r="BH135" s="155">
        <f t="shared" si="7"/>
        <v>0</v>
      </c>
      <c r="BI135" s="155">
        <f t="shared" si="8"/>
        <v>0</v>
      </c>
      <c r="BJ135" s="14" t="s">
        <v>154</v>
      </c>
      <c r="BK135" s="155">
        <f t="shared" si="9"/>
        <v>0</v>
      </c>
      <c r="BL135" s="14" t="s">
        <v>153</v>
      </c>
      <c r="BM135" s="154" t="s">
        <v>1340</v>
      </c>
    </row>
    <row r="136" spans="1:65" s="2" customFormat="1" ht="49" customHeight="1">
      <c r="A136" s="29"/>
      <c r="B136" s="141"/>
      <c r="C136" s="156" t="s">
        <v>198</v>
      </c>
      <c r="D136" s="156" t="s">
        <v>174</v>
      </c>
      <c r="E136" s="157" t="s">
        <v>1341</v>
      </c>
      <c r="F136" s="158" t="s">
        <v>1342</v>
      </c>
      <c r="G136" s="159" t="s">
        <v>171</v>
      </c>
      <c r="H136" s="160">
        <v>0</v>
      </c>
      <c r="I136" s="161"/>
      <c r="J136" s="162">
        <f t="shared" si="0"/>
        <v>0</v>
      </c>
      <c r="K136" s="163"/>
      <c r="L136" s="164"/>
      <c r="M136" s="165" t="s">
        <v>1</v>
      </c>
      <c r="N136" s="166" t="s">
        <v>44</v>
      </c>
      <c r="O136" s="55"/>
      <c r="P136" s="152">
        <f t="shared" si="1"/>
        <v>0</v>
      </c>
      <c r="Q136" s="152">
        <v>2.3E-2</v>
      </c>
      <c r="R136" s="152">
        <f t="shared" si="2"/>
        <v>0</v>
      </c>
      <c r="S136" s="152">
        <v>0</v>
      </c>
      <c r="T136" s="153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4" t="s">
        <v>177</v>
      </c>
      <c r="AT136" s="154" t="s">
        <v>174</v>
      </c>
      <c r="AU136" s="154" t="s">
        <v>154</v>
      </c>
      <c r="AY136" s="14" t="s">
        <v>147</v>
      </c>
      <c r="BE136" s="155">
        <f t="shared" si="4"/>
        <v>0</v>
      </c>
      <c r="BF136" s="155">
        <f t="shared" si="5"/>
        <v>0</v>
      </c>
      <c r="BG136" s="155">
        <f t="shared" si="6"/>
        <v>0</v>
      </c>
      <c r="BH136" s="155">
        <f t="shared" si="7"/>
        <v>0</v>
      </c>
      <c r="BI136" s="155">
        <f t="shared" si="8"/>
        <v>0</v>
      </c>
      <c r="BJ136" s="14" t="s">
        <v>154</v>
      </c>
      <c r="BK136" s="155">
        <f t="shared" si="9"/>
        <v>0</v>
      </c>
      <c r="BL136" s="14" t="s">
        <v>153</v>
      </c>
      <c r="BM136" s="154" t="s">
        <v>1343</v>
      </c>
    </row>
    <row r="137" spans="1:65" s="2" customFormat="1" ht="14.5" customHeight="1">
      <c r="A137" s="29"/>
      <c r="B137" s="141"/>
      <c r="C137" s="142" t="s">
        <v>203</v>
      </c>
      <c r="D137" s="142" t="s">
        <v>149</v>
      </c>
      <c r="E137" s="143" t="s">
        <v>1344</v>
      </c>
      <c r="F137" s="144" t="s">
        <v>1286</v>
      </c>
      <c r="G137" s="145" t="s">
        <v>171</v>
      </c>
      <c r="H137" s="146">
        <v>2</v>
      </c>
      <c r="I137" s="147"/>
      <c r="J137" s="148">
        <f t="shared" si="0"/>
        <v>0</v>
      </c>
      <c r="K137" s="149"/>
      <c r="L137" s="30"/>
      <c r="M137" s="150" t="s">
        <v>1</v>
      </c>
      <c r="N137" s="151" t="s">
        <v>44</v>
      </c>
      <c r="O137" s="55"/>
      <c r="P137" s="152">
        <f t="shared" si="1"/>
        <v>0</v>
      </c>
      <c r="Q137" s="152">
        <v>2.2630000000000001E-2</v>
      </c>
      <c r="R137" s="152">
        <f t="shared" si="2"/>
        <v>4.5260000000000002E-2</v>
      </c>
      <c r="S137" s="152">
        <v>0</v>
      </c>
      <c r="T137" s="153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4" t="s">
        <v>153</v>
      </c>
      <c r="AT137" s="154" t="s">
        <v>149</v>
      </c>
      <c r="AU137" s="154" t="s">
        <v>154</v>
      </c>
      <c r="AY137" s="14" t="s">
        <v>147</v>
      </c>
      <c r="BE137" s="155">
        <f t="shared" si="4"/>
        <v>0</v>
      </c>
      <c r="BF137" s="155">
        <f t="shared" si="5"/>
        <v>0</v>
      </c>
      <c r="BG137" s="155">
        <f t="shared" si="6"/>
        <v>0</v>
      </c>
      <c r="BH137" s="155">
        <f t="shared" si="7"/>
        <v>0</v>
      </c>
      <c r="BI137" s="155">
        <f t="shared" si="8"/>
        <v>0</v>
      </c>
      <c r="BJ137" s="14" t="s">
        <v>154</v>
      </c>
      <c r="BK137" s="155">
        <f t="shared" si="9"/>
        <v>0</v>
      </c>
      <c r="BL137" s="14" t="s">
        <v>153</v>
      </c>
      <c r="BM137" s="154" t="s">
        <v>1345</v>
      </c>
    </row>
    <row r="138" spans="1:65" s="2" customFormat="1" ht="37.75" customHeight="1">
      <c r="A138" s="29"/>
      <c r="B138" s="141"/>
      <c r="C138" s="156" t="s">
        <v>207</v>
      </c>
      <c r="D138" s="156" t="s">
        <v>174</v>
      </c>
      <c r="E138" s="157" t="s">
        <v>1346</v>
      </c>
      <c r="F138" s="158" t="s">
        <v>1347</v>
      </c>
      <c r="G138" s="159" t="s">
        <v>171</v>
      </c>
      <c r="H138" s="160">
        <v>0</v>
      </c>
      <c r="I138" s="161"/>
      <c r="J138" s="162">
        <f t="shared" si="0"/>
        <v>0</v>
      </c>
      <c r="K138" s="163"/>
      <c r="L138" s="164"/>
      <c r="M138" s="165" t="s">
        <v>1</v>
      </c>
      <c r="N138" s="166" t="s">
        <v>44</v>
      </c>
      <c r="O138" s="55"/>
      <c r="P138" s="152">
        <f t="shared" si="1"/>
        <v>0</v>
      </c>
      <c r="Q138" s="152">
        <v>2.3E-2</v>
      </c>
      <c r="R138" s="152">
        <f t="shared" si="2"/>
        <v>0</v>
      </c>
      <c r="S138" s="152">
        <v>0</v>
      </c>
      <c r="T138" s="153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4" t="s">
        <v>177</v>
      </c>
      <c r="AT138" s="154" t="s">
        <v>174</v>
      </c>
      <c r="AU138" s="154" t="s">
        <v>154</v>
      </c>
      <c r="AY138" s="14" t="s">
        <v>147</v>
      </c>
      <c r="BE138" s="155">
        <f t="shared" si="4"/>
        <v>0</v>
      </c>
      <c r="BF138" s="155">
        <f t="shared" si="5"/>
        <v>0</v>
      </c>
      <c r="BG138" s="155">
        <f t="shared" si="6"/>
        <v>0</v>
      </c>
      <c r="BH138" s="155">
        <f t="shared" si="7"/>
        <v>0</v>
      </c>
      <c r="BI138" s="155">
        <f t="shared" si="8"/>
        <v>0</v>
      </c>
      <c r="BJ138" s="14" t="s">
        <v>154</v>
      </c>
      <c r="BK138" s="155">
        <f t="shared" si="9"/>
        <v>0</v>
      </c>
      <c r="BL138" s="14" t="s">
        <v>153</v>
      </c>
      <c r="BM138" s="154" t="s">
        <v>1348</v>
      </c>
    </row>
    <row r="139" spans="1:65" s="2" customFormat="1" ht="14.5" customHeight="1">
      <c r="A139" s="29"/>
      <c r="B139" s="141"/>
      <c r="C139" s="142" t="s">
        <v>211</v>
      </c>
      <c r="D139" s="142" t="s">
        <v>149</v>
      </c>
      <c r="E139" s="143" t="s">
        <v>1349</v>
      </c>
      <c r="F139" s="144" t="s">
        <v>1330</v>
      </c>
      <c r="G139" s="145" t="s">
        <v>171</v>
      </c>
      <c r="H139" s="146">
        <v>4</v>
      </c>
      <c r="I139" s="147"/>
      <c r="J139" s="148">
        <f t="shared" si="0"/>
        <v>0</v>
      </c>
      <c r="K139" s="149"/>
      <c r="L139" s="30"/>
      <c r="M139" s="150" t="s">
        <v>1</v>
      </c>
      <c r="N139" s="151" t="s">
        <v>44</v>
      </c>
      <c r="O139" s="55"/>
      <c r="P139" s="152">
        <f t="shared" si="1"/>
        <v>0</v>
      </c>
      <c r="Q139" s="152">
        <v>0.20089000000000001</v>
      </c>
      <c r="R139" s="152">
        <f t="shared" si="2"/>
        <v>0.80356000000000005</v>
      </c>
      <c r="S139" s="152">
        <v>0</v>
      </c>
      <c r="T139" s="153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4" t="s">
        <v>153</v>
      </c>
      <c r="AT139" s="154" t="s">
        <v>149</v>
      </c>
      <c r="AU139" s="154" t="s">
        <v>154</v>
      </c>
      <c r="AY139" s="14" t="s">
        <v>147</v>
      </c>
      <c r="BE139" s="155">
        <f t="shared" si="4"/>
        <v>0</v>
      </c>
      <c r="BF139" s="155">
        <f t="shared" si="5"/>
        <v>0</v>
      </c>
      <c r="BG139" s="155">
        <f t="shared" si="6"/>
        <v>0</v>
      </c>
      <c r="BH139" s="155">
        <f t="shared" si="7"/>
        <v>0</v>
      </c>
      <c r="BI139" s="155">
        <f t="shared" si="8"/>
        <v>0</v>
      </c>
      <c r="BJ139" s="14" t="s">
        <v>154</v>
      </c>
      <c r="BK139" s="155">
        <f t="shared" si="9"/>
        <v>0</v>
      </c>
      <c r="BL139" s="14" t="s">
        <v>153</v>
      </c>
      <c r="BM139" s="154" t="s">
        <v>1350</v>
      </c>
    </row>
    <row r="140" spans="1:65" s="2" customFormat="1" ht="49" customHeight="1">
      <c r="A140" s="29"/>
      <c r="B140" s="141"/>
      <c r="C140" s="156" t="s">
        <v>215</v>
      </c>
      <c r="D140" s="156" t="s">
        <v>174</v>
      </c>
      <c r="E140" s="157" t="s">
        <v>1351</v>
      </c>
      <c r="F140" s="158" t="s">
        <v>1333</v>
      </c>
      <c r="G140" s="159" t="s">
        <v>171</v>
      </c>
      <c r="H140" s="160">
        <v>0</v>
      </c>
      <c r="I140" s="161"/>
      <c r="J140" s="162">
        <f t="shared" si="0"/>
        <v>0</v>
      </c>
      <c r="K140" s="163"/>
      <c r="L140" s="164"/>
      <c r="M140" s="165" t="s">
        <v>1</v>
      </c>
      <c r="N140" s="166" t="s">
        <v>44</v>
      </c>
      <c r="O140" s="55"/>
      <c r="P140" s="152">
        <f t="shared" si="1"/>
        <v>0</v>
      </c>
      <c r="Q140" s="152">
        <v>0.02</v>
      </c>
      <c r="R140" s="152">
        <f t="shared" si="2"/>
        <v>0</v>
      </c>
      <c r="S140" s="152">
        <v>0</v>
      </c>
      <c r="T140" s="153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4" t="s">
        <v>177</v>
      </c>
      <c r="AT140" s="154" t="s">
        <v>174</v>
      </c>
      <c r="AU140" s="154" t="s">
        <v>154</v>
      </c>
      <c r="AY140" s="14" t="s">
        <v>147</v>
      </c>
      <c r="BE140" s="155">
        <f t="shared" si="4"/>
        <v>0</v>
      </c>
      <c r="BF140" s="155">
        <f t="shared" si="5"/>
        <v>0</v>
      </c>
      <c r="BG140" s="155">
        <f t="shared" si="6"/>
        <v>0</v>
      </c>
      <c r="BH140" s="155">
        <f t="shared" si="7"/>
        <v>0</v>
      </c>
      <c r="BI140" s="155">
        <f t="shared" si="8"/>
        <v>0</v>
      </c>
      <c r="BJ140" s="14" t="s">
        <v>154</v>
      </c>
      <c r="BK140" s="155">
        <f t="shared" si="9"/>
        <v>0</v>
      </c>
      <c r="BL140" s="14" t="s">
        <v>153</v>
      </c>
      <c r="BM140" s="154" t="s">
        <v>1352</v>
      </c>
    </row>
    <row r="141" spans="1:65" s="2" customFormat="1" ht="14.5" customHeight="1">
      <c r="A141" s="29"/>
      <c r="B141" s="141"/>
      <c r="C141" s="142" t="s">
        <v>217</v>
      </c>
      <c r="D141" s="142" t="s">
        <v>149</v>
      </c>
      <c r="E141" s="143" t="s">
        <v>1353</v>
      </c>
      <c r="F141" s="144" t="s">
        <v>1286</v>
      </c>
      <c r="G141" s="145" t="s">
        <v>171</v>
      </c>
      <c r="H141" s="146">
        <v>4</v>
      </c>
      <c r="I141" s="147"/>
      <c r="J141" s="148">
        <f t="shared" si="0"/>
        <v>0</v>
      </c>
      <c r="K141" s="149"/>
      <c r="L141" s="30"/>
      <c r="M141" s="150" t="s">
        <v>1</v>
      </c>
      <c r="N141" s="151" t="s">
        <v>44</v>
      </c>
      <c r="O141" s="55"/>
      <c r="P141" s="152">
        <f t="shared" si="1"/>
        <v>0</v>
      </c>
      <c r="Q141" s="152">
        <v>2.2630000000000001E-2</v>
      </c>
      <c r="R141" s="152">
        <f t="shared" si="2"/>
        <v>9.0520000000000003E-2</v>
      </c>
      <c r="S141" s="152">
        <v>0</v>
      </c>
      <c r="T141" s="153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4" t="s">
        <v>153</v>
      </c>
      <c r="AT141" s="154" t="s">
        <v>149</v>
      </c>
      <c r="AU141" s="154" t="s">
        <v>154</v>
      </c>
      <c r="AY141" s="14" t="s">
        <v>147</v>
      </c>
      <c r="BE141" s="155">
        <f t="shared" si="4"/>
        <v>0</v>
      </c>
      <c r="BF141" s="155">
        <f t="shared" si="5"/>
        <v>0</v>
      </c>
      <c r="BG141" s="155">
        <f t="shared" si="6"/>
        <v>0</v>
      </c>
      <c r="BH141" s="155">
        <f t="shared" si="7"/>
        <v>0</v>
      </c>
      <c r="BI141" s="155">
        <f t="shared" si="8"/>
        <v>0</v>
      </c>
      <c r="BJ141" s="14" t="s">
        <v>154</v>
      </c>
      <c r="BK141" s="155">
        <f t="shared" si="9"/>
        <v>0</v>
      </c>
      <c r="BL141" s="14" t="s">
        <v>153</v>
      </c>
      <c r="BM141" s="154" t="s">
        <v>1354</v>
      </c>
    </row>
    <row r="142" spans="1:65" s="2" customFormat="1" ht="49" customHeight="1">
      <c r="A142" s="29"/>
      <c r="B142" s="141"/>
      <c r="C142" s="156" t="s">
        <v>191</v>
      </c>
      <c r="D142" s="156" t="s">
        <v>174</v>
      </c>
      <c r="E142" s="157" t="s">
        <v>1355</v>
      </c>
      <c r="F142" s="158" t="s">
        <v>1356</v>
      </c>
      <c r="G142" s="159" t="s">
        <v>171</v>
      </c>
      <c r="H142" s="160">
        <v>0</v>
      </c>
      <c r="I142" s="161"/>
      <c r="J142" s="162">
        <f t="shared" si="0"/>
        <v>0</v>
      </c>
      <c r="K142" s="163"/>
      <c r="L142" s="164"/>
      <c r="M142" s="165" t="s">
        <v>1</v>
      </c>
      <c r="N142" s="166" t="s">
        <v>44</v>
      </c>
      <c r="O142" s="55"/>
      <c r="P142" s="152">
        <f t="shared" si="1"/>
        <v>0</v>
      </c>
      <c r="Q142" s="152">
        <v>2.3E-2</v>
      </c>
      <c r="R142" s="152">
        <f t="shared" si="2"/>
        <v>0</v>
      </c>
      <c r="S142" s="152">
        <v>0</v>
      </c>
      <c r="T142" s="153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4" t="s">
        <v>177</v>
      </c>
      <c r="AT142" s="154" t="s">
        <v>174</v>
      </c>
      <c r="AU142" s="154" t="s">
        <v>154</v>
      </c>
      <c r="AY142" s="14" t="s">
        <v>147</v>
      </c>
      <c r="BE142" s="155">
        <f t="shared" si="4"/>
        <v>0</v>
      </c>
      <c r="BF142" s="155">
        <f t="shared" si="5"/>
        <v>0</v>
      </c>
      <c r="BG142" s="155">
        <f t="shared" si="6"/>
        <v>0</v>
      </c>
      <c r="BH142" s="155">
        <f t="shared" si="7"/>
        <v>0</v>
      </c>
      <c r="BI142" s="155">
        <f t="shared" si="8"/>
        <v>0</v>
      </c>
      <c r="BJ142" s="14" t="s">
        <v>154</v>
      </c>
      <c r="BK142" s="155">
        <f t="shared" si="9"/>
        <v>0</v>
      </c>
      <c r="BL142" s="14" t="s">
        <v>153</v>
      </c>
      <c r="BM142" s="154" t="s">
        <v>1357</v>
      </c>
    </row>
    <row r="143" spans="1:65" s="2" customFormat="1" ht="14.5" customHeight="1">
      <c r="A143" s="29"/>
      <c r="B143" s="141"/>
      <c r="C143" s="142" t="s">
        <v>227</v>
      </c>
      <c r="D143" s="142" t="s">
        <v>149</v>
      </c>
      <c r="E143" s="143" t="s">
        <v>1358</v>
      </c>
      <c r="F143" s="144" t="s">
        <v>1286</v>
      </c>
      <c r="G143" s="145" t="s">
        <v>171</v>
      </c>
      <c r="H143" s="146">
        <v>4</v>
      </c>
      <c r="I143" s="147"/>
      <c r="J143" s="148">
        <f t="shared" si="0"/>
        <v>0</v>
      </c>
      <c r="K143" s="149"/>
      <c r="L143" s="30"/>
      <c r="M143" s="150" t="s">
        <v>1</v>
      </c>
      <c r="N143" s="151" t="s">
        <v>44</v>
      </c>
      <c r="O143" s="55"/>
      <c r="P143" s="152">
        <f t="shared" si="1"/>
        <v>0</v>
      </c>
      <c r="Q143" s="152">
        <v>2.2630000000000001E-2</v>
      </c>
      <c r="R143" s="152">
        <f t="shared" si="2"/>
        <v>9.0520000000000003E-2</v>
      </c>
      <c r="S143" s="152">
        <v>0</v>
      </c>
      <c r="T143" s="153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4" t="s">
        <v>153</v>
      </c>
      <c r="AT143" s="154" t="s">
        <v>149</v>
      </c>
      <c r="AU143" s="154" t="s">
        <v>154</v>
      </c>
      <c r="AY143" s="14" t="s">
        <v>147</v>
      </c>
      <c r="BE143" s="155">
        <f t="shared" si="4"/>
        <v>0</v>
      </c>
      <c r="BF143" s="155">
        <f t="shared" si="5"/>
        <v>0</v>
      </c>
      <c r="BG143" s="155">
        <f t="shared" si="6"/>
        <v>0</v>
      </c>
      <c r="BH143" s="155">
        <f t="shared" si="7"/>
        <v>0</v>
      </c>
      <c r="BI143" s="155">
        <f t="shared" si="8"/>
        <v>0</v>
      </c>
      <c r="BJ143" s="14" t="s">
        <v>154</v>
      </c>
      <c r="BK143" s="155">
        <f t="shared" si="9"/>
        <v>0</v>
      </c>
      <c r="BL143" s="14" t="s">
        <v>153</v>
      </c>
      <c r="BM143" s="154" t="s">
        <v>1359</v>
      </c>
    </row>
    <row r="144" spans="1:65" s="2" customFormat="1" ht="37.75" customHeight="1">
      <c r="A144" s="29"/>
      <c r="B144" s="141"/>
      <c r="C144" s="156" t="s">
        <v>231</v>
      </c>
      <c r="D144" s="156" t="s">
        <v>174</v>
      </c>
      <c r="E144" s="157" t="s">
        <v>1360</v>
      </c>
      <c r="F144" s="158" t="s">
        <v>1347</v>
      </c>
      <c r="G144" s="159" t="s">
        <v>171</v>
      </c>
      <c r="H144" s="160">
        <v>0</v>
      </c>
      <c r="I144" s="161"/>
      <c r="J144" s="162">
        <f t="shared" si="0"/>
        <v>0</v>
      </c>
      <c r="K144" s="163"/>
      <c r="L144" s="164"/>
      <c r="M144" s="165" t="s">
        <v>1</v>
      </c>
      <c r="N144" s="166" t="s">
        <v>44</v>
      </c>
      <c r="O144" s="55"/>
      <c r="P144" s="152">
        <f t="shared" si="1"/>
        <v>0</v>
      </c>
      <c r="Q144" s="152">
        <v>2.3E-2</v>
      </c>
      <c r="R144" s="152">
        <f t="shared" si="2"/>
        <v>0</v>
      </c>
      <c r="S144" s="152">
        <v>0</v>
      </c>
      <c r="T144" s="153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4" t="s">
        <v>177</v>
      </c>
      <c r="AT144" s="154" t="s">
        <v>174</v>
      </c>
      <c r="AU144" s="154" t="s">
        <v>154</v>
      </c>
      <c r="AY144" s="14" t="s">
        <v>147</v>
      </c>
      <c r="BE144" s="155">
        <f t="shared" si="4"/>
        <v>0</v>
      </c>
      <c r="BF144" s="155">
        <f t="shared" si="5"/>
        <v>0</v>
      </c>
      <c r="BG144" s="155">
        <f t="shared" si="6"/>
        <v>0</v>
      </c>
      <c r="BH144" s="155">
        <f t="shared" si="7"/>
        <v>0</v>
      </c>
      <c r="BI144" s="155">
        <f t="shared" si="8"/>
        <v>0</v>
      </c>
      <c r="BJ144" s="14" t="s">
        <v>154</v>
      </c>
      <c r="BK144" s="155">
        <f t="shared" si="9"/>
        <v>0</v>
      </c>
      <c r="BL144" s="14" t="s">
        <v>153</v>
      </c>
      <c r="BM144" s="154" t="s">
        <v>1361</v>
      </c>
    </row>
    <row r="145" spans="1:65" s="2" customFormat="1" ht="14.5" customHeight="1">
      <c r="A145" s="29"/>
      <c r="B145" s="141"/>
      <c r="C145" s="142" t="s">
        <v>235</v>
      </c>
      <c r="D145" s="142" t="s">
        <v>149</v>
      </c>
      <c r="E145" s="143" t="s">
        <v>1362</v>
      </c>
      <c r="F145" s="144" t="s">
        <v>1286</v>
      </c>
      <c r="G145" s="145" t="s">
        <v>171</v>
      </c>
      <c r="H145" s="146">
        <v>14</v>
      </c>
      <c r="I145" s="147"/>
      <c r="J145" s="148">
        <f t="shared" si="0"/>
        <v>0</v>
      </c>
      <c r="K145" s="149"/>
      <c r="L145" s="30"/>
      <c r="M145" s="150" t="s">
        <v>1</v>
      </c>
      <c r="N145" s="151" t="s">
        <v>44</v>
      </c>
      <c r="O145" s="55"/>
      <c r="P145" s="152">
        <f t="shared" si="1"/>
        <v>0</v>
      </c>
      <c r="Q145" s="152">
        <v>2.2630000000000001E-2</v>
      </c>
      <c r="R145" s="152">
        <f t="shared" si="2"/>
        <v>0.31681999999999999</v>
      </c>
      <c r="S145" s="152">
        <v>0</v>
      </c>
      <c r="T145" s="153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4" t="s">
        <v>153</v>
      </c>
      <c r="AT145" s="154" t="s">
        <v>149</v>
      </c>
      <c r="AU145" s="154" t="s">
        <v>154</v>
      </c>
      <c r="AY145" s="14" t="s">
        <v>147</v>
      </c>
      <c r="BE145" s="155">
        <f t="shared" si="4"/>
        <v>0</v>
      </c>
      <c r="BF145" s="155">
        <f t="shared" si="5"/>
        <v>0</v>
      </c>
      <c r="BG145" s="155">
        <f t="shared" si="6"/>
        <v>0</v>
      </c>
      <c r="BH145" s="155">
        <f t="shared" si="7"/>
        <v>0</v>
      </c>
      <c r="BI145" s="155">
        <f t="shared" si="8"/>
        <v>0</v>
      </c>
      <c r="BJ145" s="14" t="s">
        <v>154</v>
      </c>
      <c r="BK145" s="155">
        <f t="shared" si="9"/>
        <v>0</v>
      </c>
      <c r="BL145" s="14" t="s">
        <v>153</v>
      </c>
      <c r="BM145" s="154" t="s">
        <v>1363</v>
      </c>
    </row>
    <row r="146" spans="1:65" s="2" customFormat="1" ht="49" customHeight="1">
      <c r="A146" s="29"/>
      <c r="B146" s="141"/>
      <c r="C146" s="156" t="s">
        <v>241</v>
      </c>
      <c r="D146" s="156" t="s">
        <v>174</v>
      </c>
      <c r="E146" s="157" t="s">
        <v>1364</v>
      </c>
      <c r="F146" s="158" t="s">
        <v>1365</v>
      </c>
      <c r="G146" s="159" t="s">
        <v>171</v>
      </c>
      <c r="H146" s="160">
        <v>0</v>
      </c>
      <c r="I146" s="161"/>
      <c r="J146" s="162">
        <f t="shared" si="0"/>
        <v>0</v>
      </c>
      <c r="K146" s="163"/>
      <c r="L146" s="164"/>
      <c r="M146" s="165" t="s">
        <v>1</v>
      </c>
      <c r="N146" s="166" t="s">
        <v>44</v>
      </c>
      <c r="O146" s="55"/>
      <c r="P146" s="152">
        <f t="shared" si="1"/>
        <v>0</v>
      </c>
      <c r="Q146" s="152">
        <v>2.3E-2</v>
      </c>
      <c r="R146" s="152">
        <f t="shared" si="2"/>
        <v>0</v>
      </c>
      <c r="S146" s="152">
        <v>0</v>
      </c>
      <c r="T146" s="153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4" t="s">
        <v>177</v>
      </c>
      <c r="AT146" s="154" t="s">
        <v>174</v>
      </c>
      <c r="AU146" s="154" t="s">
        <v>154</v>
      </c>
      <c r="AY146" s="14" t="s">
        <v>147</v>
      </c>
      <c r="BE146" s="155">
        <f t="shared" si="4"/>
        <v>0</v>
      </c>
      <c r="BF146" s="155">
        <f t="shared" si="5"/>
        <v>0</v>
      </c>
      <c r="BG146" s="155">
        <f t="shared" si="6"/>
        <v>0</v>
      </c>
      <c r="BH146" s="155">
        <f t="shared" si="7"/>
        <v>0</v>
      </c>
      <c r="BI146" s="155">
        <f t="shared" si="8"/>
        <v>0</v>
      </c>
      <c r="BJ146" s="14" t="s">
        <v>154</v>
      </c>
      <c r="BK146" s="155">
        <f t="shared" si="9"/>
        <v>0</v>
      </c>
      <c r="BL146" s="14" t="s">
        <v>153</v>
      </c>
      <c r="BM146" s="154" t="s">
        <v>1366</v>
      </c>
    </row>
    <row r="147" spans="1:65" s="2" customFormat="1" ht="14.5" customHeight="1">
      <c r="A147" s="29"/>
      <c r="B147" s="141"/>
      <c r="C147" s="142" t="s">
        <v>246</v>
      </c>
      <c r="D147" s="142" t="s">
        <v>149</v>
      </c>
      <c r="E147" s="143" t="s">
        <v>1367</v>
      </c>
      <c r="F147" s="144" t="s">
        <v>1286</v>
      </c>
      <c r="G147" s="145" t="s">
        <v>171</v>
      </c>
      <c r="H147" s="146">
        <v>5</v>
      </c>
      <c r="I147" s="147"/>
      <c r="J147" s="148">
        <f t="shared" si="0"/>
        <v>0</v>
      </c>
      <c r="K147" s="149"/>
      <c r="L147" s="30"/>
      <c r="M147" s="150" t="s">
        <v>1</v>
      </c>
      <c r="N147" s="151" t="s">
        <v>44</v>
      </c>
      <c r="O147" s="55"/>
      <c r="P147" s="152">
        <f t="shared" si="1"/>
        <v>0</v>
      </c>
      <c r="Q147" s="152">
        <v>2.2630000000000001E-2</v>
      </c>
      <c r="R147" s="152">
        <f t="shared" si="2"/>
        <v>0.11315</v>
      </c>
      <c r="S147" s="152">
        <v>0</v>
      </c>
      <c r="T147" s="153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4" t="s">
        <v>153</v>
      </c>
      <c r="AT147" s="154" t="s">
        <v>149</v>
      </c>
      <c r="AU147" s="154" t="s">
        <v>154</v>
      </c>
      <c r="AY147" s="14" t="s">
        <v>147</v>
      </c>
      <c r="BE147" s="155">
        <f t="shared" si="4"/>
        <v>0</v>
      </c>
      <c r="BF147" s="155">
        <f t="shared" si="5"/>
        <v>0</v>
      </c>
      <c r="BG147" s="155">
        <f t="shared" si="6"/>
        <v>0</v>
      </c>
      <c r="BH147" s="155">
        <f t="shared" si="7"/>
        <v>0</v>
      </c>
      <c r="BI147" s="155">
        <f t="shared" si="8"/>
        <v>0</v>
      </c>
      <c r="BJ147" s="14" t="s">
        <v>154</v>
      </c>
      <c r="BK147" s="155">
        <f t="shared" si="9"/>
        <v>0</v>
      </c>
      <c r="BL147" s="14" t="s">
        <v>153</v>
      </c>
      <c r="BM147" s="154" t="s">
        <v>1368</v>
      </c>
    </row>
    <row r="148" spans="1:65" s="2" customFormat="1" ht="49" customHeight="1">
      <c r="A148" s="29"/>
      <c r="B148" s="141"/>
      <c r="C148" s="156" t="s">
        <v>250</v>
      </c>
      <c r="D148" s="156" t="s">
        <v>174</v>
      </c>
      <c r="E148" s="157" t="s">
        <v>1369</v>
      </c>
      <c r="F148" s="158" t="s">
        <v>1370</v>
      </c>
      <c r="G148" s="159" t="s">
        <v>171</v>
      </c>
      <c r="H148" s="160">
        <v>0</v>
      </c>
      <c r="I148" s="161"/>
      <c r="J148" s="162">
        <f t="shared" si="0"/>
        <v>0</v>
      </c>
      <c r="K148" s="163"/>
      <c r="L148" s="164"/>
      <c r="M148" s="165" t="s">
        <v>1</v>
      </c>
      <c r="N148" s="166" t="s">
        <v>44</v>
      </c>
      <c r="O148" s="55"/>
      <c r="P148" s="152">
        <f t="shared" si="1"/>
        <v>0</v>
      </c>
      <c r="Q148" s="152">
        <v>2.3E-2</v>
      </c>
      <c r="R148" s="152">
        <f t="shared" si="2"/>
        <v>0</v>
      </c>
      <c r="S148" s="152">
        <v>0</v>
      </c>
      <c r="T148" s="153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4" t="s">
        <v>177</v>
      </c>
      <c r="AT148" s="154" t="s">
        <v>174</v>
      </c>
      <c r="AU148" s="154" t="s">
        <v>154</v>
      </c>
      <c r="AY148" s="14" t="s">
        <v>147</v>
      </c>
      <c r="BE148" s="155">
        <f t="shared" si="4"/>
        <v>0</v>
      </c>
      <c r="BF148" s="155">
        <f t="shared" si="5"/>
        <v>0</v>
      </c>
      <c r="BG148" s="155">
        <f t="shared" si="6"/>
        <v>0</v>
      </c>
      <c r="BH148" s="155">
        <f t="shared" si="7"/>
        <v>0</v>
      </c>
      <c r="BI148" s="155">
        <f t="shared" si="8"/>
        <v>0</v>
      </c>
      <c r="BJ148" s="14" t="s">
        <v>154</v>
      </c>
      <c r="BK148" s="155">
        <f t="shared" si="9"/>
        <v>0</v>
      </c>
      <c r="BL148" s="14" t="s">
        <v>153</v>
      </c>
      <c r="BM148" s="154" t="s">
        <v>1371</v>
      </c>
    </row>
    <row r="149" spans="1:65" s="2" customFormat="1" ht="14.5" customHeight="1">
      <c r="A149" s="29"/>
      <c r="B149" s="141"/>
      <c r="C149" s="142" t="s">
        <v>7</v>
      </c>
      <c r="D149" s="142" t="s">
        <v>149</v>
      </c>
      <c r="E149" s="143" t="s">
        <v>1372</v>
      </c>
      <c r="F149" s="144" t="s">
        <v>1286</v>
      </c>
      <c r="G149" s="145" t="s">
        <v>171</v>
      </c>
      <c r="H149" s="146">
        <v>10</v>
      </c>
      <c r="I149" s="147"/>
      <c r="J149" s="148">
        <f t="shared" si="0"/>
        <v>0</v>
      </c>
      <c r="K149" s="149"/>
      <c r="L149" s="30"/>
      <c r="M149" s="150" t="s">
        <v>1</v>
      </c>
      <c r="N149" s="151" t="s">
        <v>44</v>
      </c>
      <c r="O149" s="55"/>
      <c r="P149" s="152">
        <f t="shared" si="1"/>
        <v>0</v>
      </c>
      <c r="Q149" s="152">
        <v>2.2630000000000001E-2</v>
      </c>
      <c r="R149" s="152">
        <f t="shared" si="2"/>
        <v>0.2263</v>
      </c>
      <c r="S149" s="152">
        <v>0</v>
      </c>
      <c r="T149" s="153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4" t="s">
        <v>153</v>
      </c>
      <c r="AT149" s="154" t="s">
        <v>149</v>
      </c>
      <c r="AU149" s="154" t="s">
        <v>154</v>
      </c>
      <c r="AY149" s="14" t="s">
        <v>147</v>
      </c>
      <c r="BE149" s="155">
        <f t="shared" si="4"/>
        <v>0</v>
      </c>
      <c r="BF149" s="155">
        <f t="shared" si="5"/>
        <v>0</v>
      </c>
      <c r="BG149" s="155">
        <f t="shared" si="6"/>
        <v>0</v>
      </c>
      <c r="BH149" s="155">
        <f t="shared" si="7"/>
        <v>0</v>
      </c>
      <c r="BI149" s="155">
        <f t="shared" si="8"/>
        <v>0</v>
      </c>
      <c r="BJ149" s="14" t="s">
        <v>154</v>
      </c>
      <c r="BK149" s="155">
        <f t="shared" si="9"/>
        <v>0</v>
      </c>
      <c r="BL149" s="14" t="s">
        <v>153</v>
      </c>
      <c r="BM149" s="154" t="s">
        <v>1373</v>
      </c>
    </row>
    <row r="150" spans="1:65" s="2" customFormat="1" ht="49" customHeight="1">
      <c r="A150" s="29"/>
      <c r="B150" s="141"/>
      <c r="C150" s="156" t="s">
        <v>257</v>
      </c>
      <c r="D150" s="156" t="s">
        <v>174</v>
      </c>
      <c r="E150" s="157" t="s">
        <v>1374</v>
      </c>
      <c r="F150" s="158" t="s">
        <v>1375</v>
      </c>
      <c r="G150" s="159" t="s">
        <v>171</v>
      </c>
      <c r="H150" s="160">
        <v>0</v>
      </c>
      <c r="I150" s="161"/>
      <c r="J150" s="162">
        <f t="shared" si="0"/>
        <v>0</v>
      </c>
      <c r="K150" s="163"/>
      <c r="L150" s="164"/>
      <c r="M150" s="165" t="s">
        <v>1</v>
      </c>
      <c r="N150" s="166" t="s">
        <v>44</v>
      </c>
      <c r="O150" s="55"/>
      <c r="P150" s="152">
        <f t="shared" si="1"/>
        <v>0</v>
      </c>
      <c r="Q150" s="152">
        <v>2.3E-2</v>
      </c>
      <c r="R150" s="152">
        <f t="shared" si="2"/>
        <v>0</v>
      </c>
      <c r="S150" s="152">
        <v>0</v>
      </c>
      <c r="T150" s="153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4" t="s">
        <v>177</v>
      </c>
      <c r="AT150" s="154" t="s">
        <v>174</v>
      </c>
      <c r="AU150" s="154" t="s">
        <v>154</v>
      </c>
      <c r="AY150" s="14" t="s">
        <v>147</v>
      </c>
      <c r="BE150" s="155">
        <f t="shared" si="4"/>
        <v>0</v>
      </c>
      <c r="BF150" s="155">
        <f t="shared" si="5"/>
        <v>0</v>
      </c>
      <c r="BG150" s="155">
        <f t="shared" si="6"/>
        <v>0</v>
      </c>
      <c r="BH150" s="155">
        <f t="shared" si="7"/>
        <v>0</v>
      </c>
      <c r="BI150" s="155">
        <f t="shared" si="8"/>
        <v>0</v>
      </c>
      <c r="BJ150" s="14" t="s">
        <v>154</v>
      </c>
      <c r="BK150" s="155">
        <f t="shared" si="9"/>
        <v>0</v>
      </c>
      <c r="BL150" s="14" t="s">
        <v>153</v>
      </c>
      <c r="BM150" s="154" t="s">
        <v>1376</v>
      </c>
    </row>
    <row r="151" spans="1:65" s="2" customFormat="1" ht="14.5" customHeight="1">
      <c r="A151" s="29"/>
      <c r="B151" s="141"/>
      <c r="C151" s="142" t="s">
        <v>261</v>
      </c>
      <c r="D151" s="142" t="s">
        <v>149</v>
      </c>
      <c r="E151" s="143" t="s">
        <v>1377</v>
      </c>
      <c r="F151" s="144" t="s">
        <v>1378</v>
      </c>
      <c r="G151" s="145" t="s">
        <v>171</v>
      </c>
      <c r="H151" s="146">
        <v>3</v>
      </c>
      <c r="I151" s="147"/>
      <c r="J151" s="148">
        <f t="shared" si="0"/>
        <v>0</v>
      </c>
      <c r="K151" s="149"/>
      <c r="L151" s="30"/>
      <c r="M151" s="150" t="s">
        <v>1</v>
      </c>
      <c r="N151" s="151" t="s">
        <v>44</v>
      </c>
      <c r="O151" s="55"/>
      <c r="P151" s="152">
        <f t="shared" si="1"/>
        <v>0</v>
      </c>
      <c r="Q151" s="152">
        <v>2.2630000000000001E-2</v>
      </c>
      <c r="R151" s="152">
        <f t="shared" si="2"/>
        <v>6.7890000000000006E-2</v>
      </c>
      <c r="S151" s="152">
        <v>0</v>
      </c>
      <c r="T151" s="153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4" t="s">
        <v>153</v>
      </c>
      <c r="AT151" s="154" t="s">
        <v>149</v>
      </c>
      <c r="AU151" s="154" t="s">
        <v>154</v>
      </c>
      <c r="AY151" s="14" t="s">
        <v>147</v>
      </c>
      <c r="BE151" s="155">
        <f t="shared" si="4"/>
        <v>0</v>
      </c>
      <c r="BF151" s="155">
        <f t="shared" si="5"/>
        <v>0</v>
      </c>
      <c r="BG151" s="155">
        <f t="shared" si="6"/>
        <v>0</v>
      </c>
      <c r="BH151" s="155">
        <f t="shared" si="7"/>
        <v>0</v>
      </c>
      <c r="BI151" s="155">
        <f t="shared" si="8"/>
        <v>0</v>
      </c>
      <c r="BJ151" s="14" t="s">
        <v>154</v>
      </c>
      <c r="BK151" s="155">
        <f t="shared" si="9"/>
        <v>0</v>
      </c>
      <c r="BL151" s="14" t="s">
        <v>153</v>
      </c>
      <c r="BM151" s="154" t="s">
        <v>1379</v>
      </c>
    </row>
    <row r="152" spans="1:65" s="2" customFormat="1" ht="49" customHeight="1">
      <c r="A152" s="29"/>
      <c r="B152" s="141"/>
      <c r="C152" s="156" t="s">
        <v>267</v>
      </c>
      <c r="D152" s="156" t="s">
        <v>174</v>
      </c>
      <c r="E152" s="157" t="s">
        <v>1380</v>
      </c>
      <c r="F152" s="158" t="s">
        <v>1381</v>
      </c>
      <c r="G152" s="159" t="s">
        <v>171</v>
      </c>
      <c r="H152" s="160">
        <v>0</v>
      </c>
      <c r="I152" s="161"/>
      <c r="J152" s="162">
        <f t="shared" si="0"/>
        <v>0</v>
      </c>
      <c r="K152" s="163"/>
      <c r="L152" s="164"/>
      <c r="M152" s="165" t="s">
        <v>1</v>
      </c>
      <c r="N152" s="166" t="s">
        <v>44</v>
      </c>
      <c r="O152" s="55"/>
      <c r="P152" s="152">
        <f t="shared" si="1"/>
        <v>0</v>
      </c>
      <c r="Q152" s="152">
        <v>2.3E-2</v>
      </c>
      <c r="R152" s="152">
        <f t="shared" si="2"/>
        <v>0</v>
      </c>
      <c r="S152" s="152">
        <v>0</v>
      </c>
      <c r="T152" s="153">
        <f t="shared" si="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4" t="s">
        <v>177</v>
      </c>
      <c r="AT152" s="154" t="s">
        <v>174</v>
      </c>
      <c r="AU152" s="154" t="s">
        <v>154</v>
      </c>
      <c r="AY152" s="14" t="s">
        <v>147</v>
      </c>
      <c r="BE152" s="155">
        <f t="shared" si="4"/>
        <v>0</v>
      </c>
      <c r="BF152" s="155">
        <f t="shared" si="5"/>
        <v>0</v>
      </c>
      <c r="BG152" s="155">
        <f t="shared" si="6"/>
        <v>0</v>
      </c>
      <c r="BH152" s="155">
        <f t="shared" si="7"/>
        <v>0</v>
      </c>
      <c r="BI152" s="155">
        <f t="shared" si="8"/>
        <v>0</v>
      </c>
      <c r="BJ152" s="14" t="s">
        <v>154</v>
      </c>
      <c r="BK152" s="155">
        <f t="shared" si="9"/>
        <v>0</v>
      </c>
      <c r="BL152" s="14" t="s">
        <v>153</v>
      </c>
      <c r="BM152" s="154" t="s">
        <v>1382</v>
      </c>
    </row>
    <row r="153" spans="1:65" s="2" customFormat="1" ht="14.5" customHeight="1">
      <c r="A153" s="29"/>
      <c r="B153" s="141"/>
      <c r="C153" s="142" t="s">
        <v>271</v>
      </c>
      <c r="D153" s="142" t="s">
        <v>149</v>
      </c>
      <c r="E153" s="143" t="s">
        <v>1383</v>
      </c>
      <c r="F153" s="144" t="s">
        <v>1378</v>
      </c>
      <c r="G153" s="145" t="s">
        <v>171</v>
      </c>
      <c r="H153" s="146">
        <v>3</v>
      </c>
      <c r="I153" s="147"/>
      <c r="J153" s="148">
        <f t="shared" si="0"/>
        <v>0</v>
      </c>
      <c r="K153" s="149"/>
      <c r="L153" s="30"/>
      <c r="M153" s="150" t="s">
        <v>1</v>
      </c>
      <c r="N153" s="151" t="s">
        <v>44</v>
      </c>
      <c r="O153" s="55"/>
      <c r="P153" s="152">
        <f t="shared" si="1"/>
        <v>0</v>
      </c>
      <c r="Q153" s="152">
        <v>2.2630000000000001E-2</v>
      </c>
      <c r="R153" s="152">
        <f t="shared" si="2"/>
        <v>6.7890000000000006E-2</v>
      </c>
      <c r="S153" s="152">
        <v>0</v>
      </c>
      <c r="T153" s="153">
        <f t="shared" si="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4" t="s">
        <v>153</v>
      </c>
      <c r="AT153" s="154" t="s">
        <v>149</v>
      </c>
      <c r="AU153" s="154" t="s">
        <v>154</v>
      </c>
      <c r="AY153" s="14" t="s">
        <v>147</v>
      </c>
      <c r="BE153" s="155">
        <f t="shared" si="4"/>
        <v>0</v>
      </c>
      <c r="BF153" s="155">
        <f t="shared" si="5"/>
        <v>0</v>
      </c>
      <c r="BG153" s="155">
        <f t="shared" si="6"/>
        <v>0</v>
      </c>
      <c r="BH153" s="155">
        <f t="shared" si="7"/>
        <v>0</v>
      </c>
      <c r="BI153" s="155">
        <f t="shared" si="8"/>
        <v>0</v>
      </c>
      <c r="BJ153" s="14" t="s">
        <v>154</v>
      </c>
      <c r="BK153" s="155">
        <f t="shared" si="9"/>
        <v>0</v>
      </c>
      <c r="BL153" s="14" t="s">
        <v>153</v>
      </c>
      <c r="BM153" s="154" t="s">
        <v>1384</v>
      </c>
    </row>
    <row r="154" spans="1:65" s="2" customFormat="1" ht="49" customHeight="1">
      <c r="A154" s="29"/>
      <c r="B154" s="141"/>
      <c r="C154" s="156" t="s">
        <v>277</v>
      </c>
      <c r="D154" s="156" t="s">
        <v>174</v>
      </c>
      <c r="E154" s="157" t="s">
        <v>1385</v>
      </c>
      <c r="F154" s="158" t="s">
        <v>1386</v>
      </c>
      <c r="G154" s="159" t="s">
        <v>171</v>
      </c>
      <c r="H154" s="160">
        <v>0</v>
      </c>
      <c r="I154" s="161"/>
      <c r="J154" s="162">
        <f t="shared" si="0"/>
        <v>0</v>
      </c>
      <c r="K154" s="163"/>
      <c r="L154" s="164"/>
      <c r="M154" s="165" t="s">
        <v>1</v>
      </c>
      <c r="N154" s="166" t="s">
        <v>44</v>
      </c>
      <c r="O154" s="55"/>
      <c r="P154" s="152">
        <f t="shared" si="1"/>
        <v>0</v>
      </c>
      <c r="Q154" s="152">
        <v>2.3E-2</v>
      </c>
      <c r="R154" s="152">
        <f t="shared" si="2"/>
        <v>0</v>
      </c>
      <c r="S154" s="152">
        <v>0</v>
      </c>
      <c r="T154" s="153">
        <f t="shared" si="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54" t="s">
        <v>177</v>
      </c>
      <c r="AT154" s="154" t="s">
        <v>174</v>
      </c>
      <c r="AU154" s="154" t="s">
        <v>154</v>
      </c>
      <c r="AY154" s="14" t="s">
        <v>147</v>
      </c>
      <c r="BE154" s="155">
        <f t="shared" si="4"/>
        <v>0</v>
      </c>
      <c r="BF154" s="155">
        <f t="shared" si="5"/>
        <v>0</v>
      </c>
      <c r="BG154" s="155">
        <f t="shared" si="6"/>
        <v>0</v>
      </c>
      <c r="BH154" s="155">
        <f t="shared" si="7"/>
        <v>0</v>
      </c>
      <c r="BI154" s="155">
        <f t="shared" si="8"/>
        <v>0</v>
      </c>
      <c r="BJ154" s="14" t="s">
        <v>154</v>
      </c>
      <c r="BK154" s="155">
        <f t="shared" si="9"/>
        <v>0</v>
      </c>
      <c r="BL154" s="14" t="s">
        <v>153</v>
      </c>
      <c r="BM154" s="154" t="s">
        <v>1387</v>
      </c>
    </row>
    <row r="155" spans="1:65" s="2" customFormat="1" ht="14.5" customHeight="1">
      <c r="A155" s="29"/>
      <c r="B155" s="141"/>
      <c r="C155" s="142" t="s">
        <v>319</v>
      </c>
      <c r="D155" s="142" t="s">
        <v>149</v>
      </c>
      <c r="E155" s="143" t="s">
        <v>1388</v>
      </c>
      <c r="F155" s="144" t="s">
        <v>1378</v>
      </c>
      <c r="G155" s="145" t="s">
        <v>171</v>
      </c>
      <c r="H155" s="146">
        <v>1</v>
      </c>
      <c r="I155" s="147"/>
      <c r="J155" s="148">
        <f t="shared" si="0"/>
        <v>0</v>
      </c>
      <c r="K155" s="149"/>
      <c r="L155" s="30"/>
      <c r="M155" s="150" t="s">
        <v>1</v>
      </c>
      <c r="N155" s="151" t="s">
        <v>44</v>
      </c>
      <c r="O155" s="55"/>
      <c r="P155" s="152">
        <f t="shared" si="1"/>
        <v>0</v>
      </c>
      <c r="Q155" s="152">
        <v>2.2630000000000001E-2</v>
      </c>
      <c r="R155" s="152">
        <f t="shared" si="2"/>
        <v>2.2630000000000001E-2</v>
      </c>
      <c r="S155" s="152">
        <v>0</v>
      </c>
      <c r="T155" s="153">
        <f t="shared" si="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4" t="s">
        <v>153</v>
      </c>
      <c r="AT155" s="154" t="s">
        <v>149</v>
      </c>
      <c r="AU155" s="154" t="s">
        <v>154</v>
      </c>
      <c r="AY155" s="14" t="s">
        <v>147</v>
      </c>
      <c r="BE155" s="155">
        <f t="shared" si="4"/>
        <v>0</v>
      </c>
      <c r="BF155" s="155">
        <f t="shared" si="5"/>
        <v>0</v>
      </c>
      <c r="BG155" s="155">
        <f t="shared" si="6"/>
        <v>0</v>
      </c>
      <c r="BH155" s="155">
        <f t="shared" si="7"/>
        <v>0</v>
      </c>
      <c r="BI155" s="155">
        <f t="shared" si="8"/>
        <v>0</v>
      </c>
      <c r="BJ155" s="14" t="s">
        <v>154</v>
      </c>
      <c r="BK155" s="155">
        <f t="shared" si="9"/>
        <v>0</v>
      </c>
      <c r="BL155" s="14" t="s">
        <v>153</v>
      </c>
      <c r="BM155" s="154" t="s">
        <v>1389</v>
      </c>
    </row>
    <row r="156" spans="1:65" s="2" customFormat="1" ht="49" customHeight="1">
      <c r="A156" s="29"/>
      <c r="B156" s="141"/>
      <c r="C156" s="156" t="s">
        <v>321</v>
      </c>
      <c r="D156" s="156" t="s">
        <v>174</v>
      </c>
      <c r="E156" s="157" t="s">
        <v>1390</v>
      </c>
      <c r="F156" s="158" t="s">
        <v>1391</v>
      </c>
      <c r="G156" s="159" t="s">
        <v>171</v>
      </c>
      <c r="H156" s="160">
        <v>0</v>
      </c>
      <c r="I156" s="161"/>
      <c r="J156" s="162">
        <f t="shared" si="0"/>
        <v>0</v>
      </c>
      <c r="K156" s="163"/>
      <c r="L156" s="164"/>
      <c r="M156" s="165" t="s">
        <v>1</v>
      </c>
      <c r="N156" s="166" t="s">
        <v>44</v>
      </c>
      <c r="O156" s="55"/>
      <c r="P156" s="152">
        <f t="shared" si="1"/>
        <v>0</v>
      </c>
      <c r="Q156" s="152">
        <v>2.3E-2</v>
      </c>
      <c r="R156" s="152">
        <f t="shared" si="2"/>
        <v>0</v>
      </c>
      <c r="S156" s="152">
        <v>0</v>
      </c>
      <c r="T156" s="153">
        <f t="shared" si="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4" t="s">
        <v>177</v>
      </c>
      <c r="AT156" s="154" t="s">
        <v>174</v>
      </c>
      <c r="AU156" s="154" t="s">
        <v>154</v>
      </c>
      <c r="AY156" s="14" t="s">
        <v>147</v>
      </c>
      <c r="BE156" s="155">
        <f t="shared" si="4"/>
        <v>0</v>
      </c>
      <c r="BF156" s="155">
        <f t="shared" si="5"/>
        <v>0</v>
      </c>
      <c r="BG156" s="155">
        <f t="shared" si="6"/>
        <v>0</v>
      </c>
      <c r="BH156" s="155">
        <f t="shared" si="7"/>
        <v>0</v>
      </c>
      <c r="BI156" s="155">
        <f t="shared" si="8"/>
        <v>0</v>
      </c>
      <c r="BJ156" s="14" t="s">
        <v>154</v>
      </c>
      <c r="BK156" s="155">
        <f t="shared" si="9"/>
        <v>0</v>
      </c>
      <c r="BL156" s="14" t="s">
        <v>153</v>
      </c>
      <c r="BM156" s="154" t="s">
        <v>1392</v>
      </c>
    </row>
    <row r="157" spans="1:65" s="2" customFormat="1" ht="14.5" customHeight="1">
      <c r="A157" s="29"/>
      <c r="B157" s="141"/>
      <c r="C157" s="142" t="s">
        <v>323</v>
      </c>
      <c r="D157" s="142" t="s">
        <v>149</v>
      </c>
      <c r="E157" s="143" t="s">
        <v>1393</v>
      </c>
      <c r="F157" s="144" t="s">
        <v>1378</v>
      </c>
      <c r="G157" s="145" t="s">
        <v>171</v>
      </c>
      <c r="H157" s="146">
        <v>1</v>
      </c>
      <c r="I157" s="147"/>
      <c r="J157" s="148">
        <f t="shared" si="0"/>
        <v>0</v>
      </c>
      <c r="K157" s="149"/>
      <c r="L157" s="30"/>
      <c r="M157" s="150" t="s">
        <v>1</v>
      </c>
      <c r="N157" s="151" t="s">
        <v>44</v>
      </c>
      <c r="O157" s="55"/>
      <c r="P157" s="152">
        <f t="shared" si="1"/>
        <v>0</v>
      </c>
      <c r="Q157" s="152">
        <v>2.2630000000000001E-2</v>
      </c>
      <c r="R157" s="152">
        <f t="shared" si="2"/>
        <v>2.2630000000000001E-2</v>
      </c>
      <c r="S157" s="152">
        <v>0</v>
      </c>
      <c r="T157" s="153">
        <f t="shared" si="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4" t="s">
        <v>153</v>
      </c>
      <c r="AT157" s="154" t="s">
        <v>149</v>
      </c>
      <c r="AU157" s="154" t="s">
        <v>154</v>
      </c>
      <c r="AY157" s="14" t="s">
        <v>147</v>
      </c>
      <c r="BE157" s="155">
        <f t="shared" si="4"/>
        <v>0</v>
      </c>
      <c r="BF157" s="155">
        <f t="shared" si="5"/>
        <v>0</v>
      </c>
      <c r="BG157" s="155">
        <f t="shared" si="6"/>
        <v>0</v>
      </c>
      <c r="BH157" s="155">
        <f t="shared" si="7"/>
        <v>0</v>
      </c>
      <c r="BI157" s="155">
        <f t="shared" si="8"/>
        <v>0</v>
      </c>
      <c r="BJ157" s="14" t="s">
        <v>154</v>
      </c>
      <c r="BK157" s="155">
        <f t="shared" si="9"/>
        <v>0</v>
      </c>
      <c r="BL157" s="14" t="s">
        <v>153</v>
      </c>
      <c r="BM157" s="154" t="s">
        <v>1394</v>
      </c>
    </row>
    <row r="158" spans="1:65" s="2" customFormat="1" ht="49" customHeight="1">
      <c r="A158" s="29"/>
      <c r="B158" s="141"/>
      <c r="C158" s="156" t="s">
        <v>201</v>
      </c>
      <c r="D158" s="156" t="s">
        <v>174</v>
      </c>
      <c r="E158" s="157" t="s">
        <v>1395</v>
      </c>
      <c r="F158" s="158" t="s">
        <v>1396</v>
      </c>
      <c r="G158" s="159" t="s">
        <v>171</v>
      </c>
      <c r="H158" s="160">
        <v>0</v>
      </c>
      <c r="I158" s="161"/>
      <c r="J158" s="162">
        <f t="shared" si="0"/>
        <v>0</v>
      </c>
      <c r="K158" s="163"/>
      <c r="L158" s="164"/>
      <c r="M158" s="165" t="s">
        <v>1</v>
      </c>
      <c r="N158" s="166" t="s">
        <v>44</v>
      </c>
      <c r="O158" s="55"/>
      <c r="P158" s="152">
        <f t="shared" si="1"/>
        <v>0</v>
      </c>
      <c r="Q158" s="152">
        <v>2.3E-2</v>
      </c>
      <c r="R158" s="152">
        <f t="shared" si="2"/>
        <v>0</v>
      </c>
      <c r="S158" s="152">
        <v>0</v>
      </c>
      <c r="T158" s="153">
        <f t="shared" si="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54" t="s">
        <v>177</v>
      </c>
      <c r="AT158" s="154" t="s">
        <v>174</v>
      </c>
      <c r="AU158" s="154" t="s">
        <v>154</v>
      </c>
      <c r="AY158" s="14" t="s">
        <v>147</v>
      </c>
      <c r="BE158" s="155">
        <f t="shared" si="4"/>
        <v>0</v>
      </c>
      <c r="BF158" s="155">
        <f t="shared" si="5"/>
        <v>0</v>
      </c>
      <c r="BG158" s="155">
        <f t="shared" si="6"/>
        <v>0</v>
      </c>
      <c r="BH158" s="155">
        <f t="shared" si="7"/>
        <v>0</v>
      </c>
      <c r="BI158" s="155">
        <f t="shared" si="8"/>
        <v>0</v>
      </c>
      <c r="BJ158" s="14" t="s">
        <v>154</v>
      </c>
      <c r="BK158" s="155">
        <f t="shared" si="9"/>
        <v>0</v>
      </c>
      <c r="BL158" s="14" t="s">
        <v>153</v>
      </c>
      <c r="BM158" s="154" t="s">
        <v>1397</v>
      </c>
    </row>
    <row r="159" spans="1:65" s="2" customFormat="1" ht="14.5" customHeight="1">
      <c r="A159" s="29"/>
      <c r="B159" s="141"/>
      <c r="C159" s="142" t="s">
        <v>454</v>
      </c>
      <c r="D159" s="142" t="s">
        <v>149</v>
      </c>
      <c r="E159" s="143" t="s">
        <v>1398</v>
      </c>
      <c r="F159" s="144" t="s">
        <v>1378</v>
      </c>
      <c r="G159" s="145" t="s">
        <v>171</v>
      </c>
      <c r="H159" s="146">
        <v>1</v>
      </c>
      <c r="I159" s="147"/>
      <c r="J159" s="148">
        <f t="shared" si="0"/>
        <v>0</v>
      </c>
      <c r="K159" s="149"/>
      <c r="L159" s="30"/>
      <c r="M159" s="150" t="s">
        <v>1</v>
      </c>
      <c r="N159" s="151" t="s">
        <v>44</v>
      </c>
      <c r="O159" s="55"/>
      <c r="P159" s="152">
        <f t="shared" si="1"/>
        <v>0</v>
      </c>
      <c r="Q159" s="152">
        <v>2.2630000000000001E-2</v>
      </c>
      <c r="R159" s="152">
        <f t="shared" si="2"/>
        <v>2.2630000000000001E-2</v>
      </c>
      <c r="S159" s="152">
        <v>0</v>
      </c>
      <c r="T159" s="153">
        <f t="shared" si="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4" t="s">
        <v>153</v>
      </c>
      <c r="AT159" s="154" t="s">
        <v>149</v>
      </c>
      <c r="AU159" s="154" t="s">
        <v>154</v>
      </c>
      <c r="AY159" s="14" t="s">
        <v>147</v>
      </c>
      <c r="BE159" s="155">
        <f t="shared" si="4"/>
        <v>0</v>
      </c>
      <c r="BF159" s="155">
        <f t="shared" si="5"/>
        <v>0</v>
      </c>
      <c r="BG159" s="155">
        <f t="shared" si="6"/>
        <v>0</v>
      </c>
      <c r="BH159" s="155">
        <f t="shared" si="7"/>
        <v>0</v>
      </c>
      <c r="BI159" s="155">
        <f t="shared" si="8"/>
        <v>0</v>
      </c>
      <c r="BJ159" s="14" t="s">
        <v>154</v>
      </c>
      <c r="BK159" s="155">
        <f t="shared" si="9"/>
        <v>0</v>
      </c>
      <c r="BL159" s="14" t="s">
        <v>153</v>
      </c>
      <c r="BM159" s="154" t="s">
        <v>1399</v>
      </c>
    </row>
    <row r="160" spans="1:65" s="2" customFormat="1" ht="49" customHeight="1">
      <c r="A160" s="29"/>
      <c r="B160" s="141"/>
      <c r="C160" s="156" t="s">
        <v>460</v>
      </c>
      <c r="D160" s="156" t="s">
        <v>174</v>
      </c>
      <c r="E160" s="157" t="s">
        <v>1400</v>
      </c>
      <c r="F160" s="158" t="s">
        <v>1401</v>
      </c>
      <c r="G160" s="159" t="s">
        <v>171</v>
      </c>
      <c r="H160" s="160">
        <v>0</v>
      </c>
      <c r="I160" s="161"/>
      <c r="J160" s="162">
        <f t="shared" si="0"/>
        <v>0</v>
      </c>
      <c r="K160" s="163"/>
      <c r="L160" s="164"/>
      <c r="M160" s="165" t="s">
        <v>1</v>
      </c>
      <c r="N160" s="166" t="s">
        <v>44</v>
      </c>
      <c r="O160" s="55"/>
      <c r="P160" s="152">
        <f t="shared" si="1"/>
        <v>0</v>
      </c>
      <c r="Q160" s="152">
        <v>2.3E-2</v>
      </c>
      <c r="R160" s="152">
        <f t="shared" si="2"/>
        <v>0</v>
      </c>
      <c r="S160" s="152">
        <v>0</v>
      </c>
      <c r="T160" s="153">
        <f t="shared" si="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54" t="s">
        <v>177</v>
      </c>
      <c r="AT160" s="154" t="s">
        <v>174</v>
      </c>
      <c r="AU160" s="154" t="s">
        <v>154</v>
      </c>
      <c r="AY160" s="14" t="s">
        <v>147</v>
      </c>
      <c r="BE160" s="155">
        <f t="shared" si="4"/>
        <v>0</v>
      </c>
      <c r="BF160" s="155">
        <f t="shared" si="5"/>
        <v>0</v>
      </c>
      <c r="BG160" s="155">
        <f t="shared" si="6"/>
        <v>0</v>
      </c>
      <c r="BH160" s="155">
        <f t="shared" si="7"/>
        <v>0</v>
      </c>
      <c r="BI160" s="155">
        <f t="shared" si="8"/>
        <v>0</v>
      </c>
      <c r="BJ160" s="14" t="s">
        <v>154</v>
      </c>
      <c r="BK160" s="155">
        <f t="shared" si="9"/>
        <v>0</v>
      </c>
      <c r="BL160" s="14" t="s">
        <v>153</v>
      </c>
      <c r="BM160" s="154" t="s">
        <v>1402</v>
      </c>
    </row>
    <row r="161" spans="1:65" s="2" customFormat="1" ht="14.5" customHeight="1">
      <c r="A161" s="29"/>
      <c r="B161" s="141"/>
      <c r="C161" s="142" t="s">
        <v>464</v>
      </c>
      <c r="D161" s="142" t="s">
        <v>149</v>
      </c>
      <c r="E161" s="143" t="s">
        <v>1403</v>
      </c>
      <c r="F161" s="144" t="s">
        <v>1378</v>
      </c>
      <c r="G161" s="145" t="s">
        <v>171</v>
      </c>
      <c r="H161" s="146">
        <v>1</v>
      </c>
      <c r="I161" s="147"/>
      <c r="J161" s="148">
        <f t="shared" si="0"/>
        <v>0</v>
      </c>
      <c r="K161" s="149"/>
      <c r="L161" s="30"/>
      <c r="M161" s="150" t="s">
        <v>1</v>
      </c>
      <c r="N161" s="151" t="s">
        <v>44</v>
      </c>
      <c r="O161" s="55"/>
      <c r="P161" s="152">
        <f t="shared" si="1"/>
        <v>0</v>
      </c>
      <c r="Q161" s="152">
        <v>2.2630000000000001E-2</v>
      </c>
      <c r="R161" s="152">
        <f t="shared" si="2"/>
        <v>2.2630000000000001E-2</v>
      </c>
      <c r="S161" s="152">
        <v>0</v>
      </c>
      <c r="T161" s="153">
        <f t="shared" si="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4" t="s">
        <v>153</v>
      </c>
      <c r="AT161" s="154" t="s">
        <v>149</v>
      </c>
      <c r="AU161" s="154" t="s">
        <v>154</v>
      </c>
      <c r="AY161" s="14" t="s">
        <v>147</v>
      </c>
      <c r="BE161" s="155">
        <f t="shared" si="4"/>
        <v>0</v>
      </c>
      <c r="BF161" s="155">
        <f t="shared" si="5"/>
        <v>0</v>
      </c>
      <c r="BG161" s="155">
        <f t="shared" si="6"/>
        <v>0</v>
      </c>
      <c r="BH161" s="155">
        <f t="shared" si="7"/>
        <v>0</v>
      </c>
      <c r="BI161" s="155">
        <f t="shared" si="8"/>
        <v>0</v>
      </c>
      <c r="BJ161" s="14" t="s">
        <v>154</v>
      </c>
      <c r="BK161" s="155">
        <f t="shared" si="9"/>
        <v>0</v>
      </c>
      <c r="BL161" s="14" t="s">
        <v>153</v>
      </c>
      <c r="BM161" s="154" t="s">
        <v>1404</v>
      </c>
    </row>
    <row r="162" spans="1:65" s="2" customFormat="1" ht="62.75" customHeight="1">
      <c r="A162" s="29"/>
      <c r="B162" s="141"/>
      <c r="C162" s="156" t="s">
        <v>468</v>
      </c>
      <c r="D162" s="156" t="s">
        <v>174</v>
      </c>
      <c r="E162" s="157" t="s">
        <v>1405</v>
      </c>
      <c r="F162" s="158" t="s">
        <v>1406</v>
      </c>
      <c r="G162" s="159" t="s">
        <v>171</v>
      </c>
      <c r="H162" s="160">
        <v>0</v>
      </c>
      <c r="I162" s="161"/>
      <c r="J162" s="162">
        <f t="shared" si="0"/>
        <v>0</v>
      </c>
      <c r="K162" s="163"/>
      <c r="L162" s="164"/>
      <c r="M162" s="165" t="s">
        <v>1</v>
      </c>
      <c r="N162" s="166" t="s">
        <v>44</v>
      </c>
      <c r="O162" s="55"/>
      <c r="P162" s="152">
        <f t="shared" si="1"/>
        <v>0</v>
      </c>
      <c r="Q162" s="152">
        <v>2.3E-2</v>
      </c>
      <c r="R162" s="152">
        <f t="shared" si="2"/>
        <v>0</v>
      </c>
      <c r="S162" s="152">
        <v>0</v>
      </c>
      <c r="T162" s="153">
        <f t="shared" si="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54" t="s">
        <v>177</v>
      </c>
      <c r="AT162" s="154" t="s">
        <v>174</v>
      </c>
      <c r="AU162" s="154" t="s">
        <v>154</v>
      </c>
      <c r="AY162" s="14" t="s">
        <v>147</v>
      </c>
      <c r="BE162" s="155">
        <f t="shared" si="4"/>
        <v>0</v>
      </c>
      <c r="BF162" s="155">
        <f t="shared" si="5"/>
        <v>0</v>
      </c>
      <c r="BG162" s="155">
        <f t="shared" si="6"/>
        <v>0</v>
      </c>
      <c r="BH162" s="155">
        <f t="shared" si="7"/>
        <v>0</v>
      </c>
      <c r="BI162" s="155">
        <f t="shared" si="8"/>
        <v>0</v>
      </c>
      <c r="BJ162" s="14" t="s">
        <v>154</v>
      </c>
      <c r="BK162" s="155">
        <f t="shared" si="9"/>
        <v>0</v>
      </c>
      <c r="BL162" s="14" t="s">
        <v>153</v>
      </c>
      <c r="BM162" s="154" t="s">
        <v>1407</v>
      </c>
    </row>
    <row r="163" spans="1:65" s="2" customFormat="1" ht="14.5" customHeight="1">
      <c r="A163" s="29"/>
      <c r="B163" s="141"/>
      <c r="C163" s="142" t="s">
        <v>472</v>
      </c>
      <c r="D163" s="142" t="s">
        <v>149</v>
      </c>
      <c r="E163" s="143" t="s">
        <v>1408</v>
      </c>
      <c r="F163" s="144" t="s">
        <v>1378</v>
      </c>
      <c r="G163" s="145" t="s">
        <v>171</v>
      </c>
      <c r="H163" s="146">
        <v>1</v>
      </c>
      <c r="I163" s="147"/>
      <c r="J163" s="148">
        <f t="shared" si="0"/>
        <v>0</v>
      </c>
      <c r="K163" s="149"/>
      <c r="L163" s="30"/>
      <c r="M163" s="150" t="s">
        <v>1</v>
      </c>
      <c r="N163" s="151" t="s">
        <v>44</v>
      </c>
      <c r="O163" s="55"/>
      <c r="P163" s="152">
        <f t="shared" si="1"/>
        <v>0</v>
      </c>
      <c r="Q163" s="152">
        <v>2.2630000000000001E-2</v>
      </c>
      <c r="R163" s="152">
        <f t="shared" si="2"/>
        <v>2.2630000000000001E-2</v>
      </c>
      <c r="S163" s="152">
        <v>0</v>
      </c>
      <c r="T163" s="153">
        <f t="shared" si="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54" t="s">
        <v>153</v>
      </c>
      <c r="AT163" s="154" t="s">
        <v>149</v>
      </c>
      <c r="AU163" s="154" t="s">
        <v>154</v>
      </c>
      <c r="AY163" s="14" t="s">
        <v>147</v>
      </c>
      <c r="BE163" s="155">
        <f t="shared" si="4"/>
        <v>0</v>
      </c>
      <c r="BF163" s="155">
        <f t="shared" si="5"/>
        <v>0</v>
      </c>
      <c r="BG163" s="155">
        <f t="shared" si="6"/>
        <v>0</v>
      </c>
      <c r="BH163" s="155">
        <f t="shared" si="7"/>
        <v>0</v>
      </c>
      <c r="BI163" s="155">
        <f t="shared" si="8"/>
        <v>0</v>
      </c>
      <c r="BJ163" s="14" t="s">
        <v>154</v>
      </c>
      <c r="BK163" s="155">
        <f t="shared" si="9"/>
        <v>0</v>
      </c>
      <c r="BL163" s="14" t="s">
        <v>153</v>
      </c>
      <c r="BM163" s="154" t="s">
        <v>1409</v>
      </c>
    </row>
    <row r="164" spans="1:65" s="2" customFormat="1" ht="49" customHeight="1">
      <c r="A164" s="29"/>
      <c r="B164" s="141"/>
      <c r="C164" s="156" t="s">
        <v>476</v>
      </c>
      <c r="D164" s="156" t="s">
        <v>174</v>
      </c>
      <c r="E164" s="157" t="s">
        <v>1410</v>
      </c>
      <c r="F164" s="158" t="s">
        <v>1411</v>
      </c>
      <c r="G164" s="159" t="s">
        <v>171</v>
      </c>
      <c r="H164" s="160">
        <v>0</v>
      </c>
      <c r="I164" s="161"/>
      <c r="J164" s="162">
        <f t="shared" si="0"/>
        <v>0</v>
      </c>
      <c r="K164" s="163"/>
      <c r="L164" s="164"/>
      <c r="M164" s="165" t="s">
        <v>1</v>
      </c>
      <c r="N164" s="166" t="s">
        <v>44</v>
      </c>
      <c r="O164" s="55"/>
      <c r="P164" s="152">
        <f t="shared" si="1"/>
        <v>0</v>
      </c>
      <c r="Q164" s="152">
        <v>2.3E-2</v>
      </c>
      <c r="R164" s="152">
        <f t="shared" si="2"/>
        <v>0</v>
      </c>
      <c r="S164" s="152">
        <v>0</v>
      </c>
      <c r="T164" s="153">
        <f t="shared" si="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54" t="s">
        <v>177</v>
      </c>
      <c r="AT164" s="154" t="s">
        <v>174</v>
      </c>
      <c r="AU164" s="154" t="s">
        <v>154</v>
      </c>
      <c r="AY164" s="14" t="s">
        <v>147</v>
      </c>
      <c r="BE164" s="155">
        <f t="shared" si="4"/>
        <v>0</v>
      </c>
      <c r="BF164" s="155">
        <f t="shared" si="5"/>
        <v>0</v>
      </c>
      <c r="BG164" s="155">
        <f t="shared" si="6"/>
        <v>0</v>
      </c>
      <c r="BH164" s="155">
        <f t="shared" si="7"/>
        <v>0</v>
      </c>
      <c r="BI164" s="155">
        <f t="shared" si="8"/>
        <v>0</v>
      </c>
      <c r="BJ164" s="14" t="s">
        <v>154</v>
      </c>
      <c r="BK164" s="155">
        <f t="shared" si="9"/>
        <v>0</v>
      </c>
      <c r="BL164" s="14" t="s">
        <v>153</v>
      </c>
      <c r="BM164" s="154" t="s">
        <v>1412</v>
      </c>
    </row>
    <row r="165" spans="1:65" s="2" customFormat="1" ht="14.5" customHeight="1">
      <c r="A165" s="29"/>
      <c r="B165" s="141"/>
      <c r="C165" s="142" t="s">
        <v>480</v>
      </c>
      <c r="D165" s="142" t="s">
        <v>149</v>
      </c>
      <c r="E165" s="143" t="s">
        <v>1413</v>
      </c>
      <c r="F165" s="144" t="s">
        <v>1378</v>
      </c>
      <c r="G165" s="145" t="s">
        <v>171</v>
      </c>
      <c r="H165" s="146">
        <v>1</v>
      </c>
      <c r="I165" s="147"/>
      <c r="J165" s="148">
        <f t="shared" si="0"/>
        <v>0</v>
      </c>
      <c r="K165" s="149"/>
      <c r="L165" s="30"/>
      <c r="M165" s="150" t="s">
        <v>1</v>
      </c>
      <c r="N165" s="151" t="s">
        <v>44</v>
      </c>
      <c r="O165" s="55"/>
      <c r="P165" s="152">
        <f t="shared" si="1"/>
        <v>0</v>
      </c>
      <c r="Q165" s="152">
        <v>2.2630000000000001E-2</v>
      </c>
      <c r="R165" s="152">
        <f t="shared" si="2"/>
        <v>2.2630000000000001E-2</v>
      </c>
      <c r="S165" s="152">
        <v>0</v>
      </c>
      <c r="T165" s="153">
        <f t="shared" si="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54" t="s">
        <v>153</v>
      </c>
      <c r="AT165" s="154" t="s">
        <v>149</v>
      </c>
      <c r="AU165" s="154" t="s">
        <v>154</v>
      </c>
      <c r="AY165" s="14" t="s">
        <v>147</v>
      </c>
      <c r="BE165" s="155">
        <f t="shared" si="4"/>
        <v>0</v>
      </c>
      <c r="BF165" s="155">
        <f t="shared" si="5"/>
        <v>0</v>
      </c>
      <c r="BG165" s="155">
        <f t="shared" si="6"/>
        <v>0</v>
      </c>
      <c r="BH165" s="155">
        <f t="shared" si="7"/>
        <v>0</v>
      </c>
      <c r="BI165" s="155">
        <f t="shared" si="8"/>
        <v>0</v>
      </c>
      <c r="BJ165" s="14" t="s">
        <v>154</v>
      </c>
      <c r="BK165" s="155">
        <f t="shared" si="9"/>
        <v>0</v>
      </c>
      <c r="BL165" s="14" t="s">
        <v>153</v>
      </c>
      <c r="BM165" s="154" t="s">
        <v>1414</v>
      </c>
    </row>
    <row r="166" spans="1:65" s="2" customFormat="1" ht="49" customHeight="1">
      <c r="A166" s="29"/>
      <c r="B166" s="141"/>
      <c r="C166" s="156" t="s">
        <v>484</v>
      </c>
      <c r="D166" s="156" t="s">
        <v>174</v>
      </c>
      <c r="E166" s="157" t="s">
        <v>1415</v>
      </c>
      <c r="F166" s="158" t="s">
        <v>1416</v>
      </c>
      <c r="G166" s="159" t="s">
        <v>171</v>
      </c>
      <c r="H166" s="160">
        <v>0</v>
      </c>
      <c r="I166" s="161"/>
      <c r="J166" s="162">
        <f t="shared" si="0"/>
        <v>0</v>
      </c>
      <c r="K166" s="163"/>
      <c r="L166" s="164"/>
      <c r="M166" s="165" t="s">
        <v>1</v>
      </c>
      <c r="N166" s="166" t="s">
        <v>44</v>
      </c>
      <c r="O166" s="55"/>
      <c r="P166" s="152">
        <f t="shared" si="1"/>
        <v>0</v>
      </c>
      <c r="Q166" s="152">
        <v>2.3E-2</v>
      </c>
      <c r="R166" s="152">
        <f t="shared" si="2"/>
        <v>0</v>
      </c>
      <c r="S166" s="152">
        <v>0</v>
      </c>
      <c r="T166" s="153">
        <f t="shared" si="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54" t="s">
        <v>177</v>
      </c>
      <c r="AT166" s="154" t="s">
        <v>174</v>
      </c>
      <c r="AU166" s="154" t="s">
        <v>154</v>
      </c>
      <c r="AY166" s="14" t="s">
        <v>147</v>
      </c>
      <c r="BE166" s="155">
        <f t="shared" si="4"/>
        <v>0</v>
      </c>
      <c r="BF166" s="155">
        <f t="shared" si="5"/>
        <v>0</v>
      </c>
      <c r="BG166" s="155">
        <f t="shared" si="6"/>
        <v>0</v>
      </c>
      <c r="BH166" s="155">
        <f t="shared" si="7"/>
        <v>0</v>
      </c>
      <c r="BI166" s="155">
        <f t="shared" si="8"/>
        <v>0</v>
      </c>
      <c r="BJ166" s="14" t="s">
        <v>154</v>
      </c>
      <c r="BK166" s="155">
        <f t="shared" si="9"/>
        <v>0</v>
      </c>
      <c r="BL166" s="14" t="s">
        <v>153</v>
      </c>
      <c r="BM166" s="154" t="s">
        <v>1417</v>
      </c>
    </row>
    <row r="167" spans="1:65" s="2" customFormat="1" ht="14.5" customHeight="1">
      <c r="A167" s="29"/>
      <c r="B167" s="141"/>
      <c r="C167" s="142" t="s">
        <v>488</v>
      </c>
      <c r="D167" s="142" t="s">
        <v>149</v>
      </c>
      <c r="E167" s="143" t="s">
        <v>1418</v>
      </c>
      <c r="F167" s="144" t="s">
        <v>1419</v>
      </c>
      <c r="G167" s="145" t="s">
        <v>171</v>
      </c>
      <c r="H167" s="146">
        <v>8</v>
      </c>
      <c r="I167" s="147"/>
      <c r="J167" s="148">
        <f t="shared" si="0"/>
        <v>0</v>
      </c>
      <c r="K167" s="149"/>
      <c r="L167" s="30"/>
      <c r="M167" s="150" t="s">
        <v>1</v>
      </c>
      <c r="N167" s="151" t="s">
        <v>44</v>
      </c>
      <c r="O167" s="55"/>
      <c r="P167" s="152">
        <f t="shared" si="1"/>
        <v>0</v>
      </c>
      <c r="Q167" s="152">
        <v>2.2630000000000001E-2</v>
      </c>
      <c r="R167" s="152">
        <f t="shared" si="2"/>
        <v>0.18104000000000001</v>
      </c>
      <c r="S167" s="152">
        <v>0</v>
      </c>
      <c r="T167" s="153">
        <f t="shared" si="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54" t="s">
        <v>153</v>
      </c>
      <c r="AT167" s="154" t="s">
        <v>149</v>
      </c>
      <c r="AU167" s="154" t="s">
        <v>154</v>
      </c>
      <c r="AY167" s="14" t="s">
        <v>147</v>
      </c>
      <c r="BE167" s="155">
        <f t="shared" si="4"/>
        <v>0</v>
      </c>
      <c r="BF167" s="155">
        <f t="shared" si="5"/>
        <v>0</v>
      </c>
      <c r="BG167" s="155">
        <f t="shared" si="6"/>
        <v>0</v>
      </c>
      <c r="BH167" s="155">
        <f t="shared" si="7"/>
        <v>0</v>
      </c>
      <c r="BI167" s="155">
        <f t="shared" si="8"/>
        <v>0</v>
      </c>
      <c r="BJ167" s="14" t="s">
        <v>154</v>
      </c>
      <c r="BK167" s="155">
        <f t="shared" si="9"/>
        <v>0</v>
      </c>
      <c r="BL167" s="14" t="s">
        <v>153</v>
      </c>
      <c r="BM167" s="154" t="s">
        <v>1420</v>
      </c>
    </row>
    <row r="168" spans="1:65" s="2" customFormat="1" ht="37.75" customHeight="1">
      <c r="A168" s="29"/>
      <c r="B168" s="141"/>
      <c r="C168" s="156" t="s">
        <v>492</v>
      </c>
      <c r="D168" s="156" t="s">
        <v>174</v>
      </c>
      <c r="E168" s="157" t="s">
        <v>1421</v>
      </c>
      <c r="F168" s="158" t="s">
        <v>1422</v>
      </c>
      <c r="G168" s="159" t="s">
        <v>171</v>
      </c>
      <c r="H168" s="160">
        <v>0</v>
      </c>
      <c r="I168" s="161"/>
      <c r="J168" s="162">
        <f t="shared" si="0"/>
        <v>0</v>
      </c>
      <c r="K168" s="163"/>
      <c r="L168" s="164"/>
      <c r="M168" s="165" t="s">
        <v>1</v>
      </c>
      <c r="N168" s="166" t="s">
        <v>44</v>
      </c>
      <c r="O168" s="55"/>
      <c r="P168" s="152">
        <f t="shared" si="1"/>
        <v>0</v>
      </c>
      <c r="Q168" s="152">
        <v>2.3E-2</v>
      </c>
      <c r="R168" s="152">
        <f t="shared" si="2"/>
        <v>0</v>
      </c>
      <c r="S168" s="152">
        <v>0</v>
      </c>
      <c r="T168" s="153">
        <f t="shared" si="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54" t="s">
        <v>177</v>
      </c>
      <c r="AT168" s="154" t="s">
        <v>174</v>
      </c>
      <c r="AU168" s="154" t="s">
        <v>154</v>
      </c>
      <c r="AY168" s="14" t="s">
        <v>147</v>
      </c>
      <c r="BE168" s="155">
        <f t="shared" si="4"/>
        <v>0</v>
      </c>
      <c r="BF168" s="155">
        <f t="shared" si="5"/>
        <v>0</v>
      </c>
      <c r="BG168" s="155">
        <f t="shared" si="6"/>
        <v>0</v>
      </c>
      <c r="BH168" s="155">
        <f t="shared" si="7"/>
        <v>0</v>
      </c>
      <c r="BI168" s="155">
        <f t="shared" si="8"/>
        <v>0</v>
      </c>
      <c r="BJ168" s="14" t="s">
        <v>154</v>
      </c>
      <c r="BK168" s="155">
        <f t="shared" si="9"/>
        <v>0</v>
      </c>
      <c r="BL168" s="14" t="s">
        <v>153</v>
      </c>
      <c r="BM168" s="154" t="s">
        <v>1423</v>
      </c>
    </row>
    <row r="169" spans="1:65" s="2" customFormat="1" ht="24.25" customHeight="1">
      <c r="A169" s="29"/>
      <c r="B169" s="141"/>
      <c r="C169" s="142" t="s">
        <v>496</v>
      </c>
      <c r="D169" s="142" t="s">
        <v>149</v>
      </c>
      <c r="E169" s="143" t="s">
        <v>1424</v>
      </c>
      <c r="F169" s="144" t="s">
        <v>1425</v>
      </c>
      <c r="G169" s="145" t="s">
        <v>171</v>
      </c>
      <c r="H169" s="146">
        <v>11</v>
      </c>
      <c r="I169" s="147"/>
      <c r="J169" s="148">
        <f t="shared" si="0"/>
        <v>0</v>
      </c>
      <c r="K169" s="149"/>
      <c r="L169" s="30"/>
      <c r="M169" s="150" t="s">
        <v>1</v>
      </c>
      <c r="N169" s="151" t="s">
        <v>44</v>
      </c>
      <c r="O169" s="55"/>
      <c r="P169" s="152">
        <f t="shared" si="1"/>
        <v>0</v>
      </c>
      <c r="Q169" s="152">
        <v>5.1000000000000004E-4</v>
      </c>
      <c r="R169" s="152">
        <f t="shared" si="2"/>
        <v>5.6100000000000004E-3</v>
      </c>
      <c r="S169" s="152">
        <v>0</v>
      </c>
      <c r="T169" s="153">
        <f t="shared" si="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4" t="s">
        <v>153</v>
      </c>
      <c r="AT169" s="154" t="s">
        <v>149</v>
      </c>
      <c r="AU169" s="154" t="s">
        <v>154</v>
      </c>
      <c r="AY169" s="14" t="s">
        <v>147</v>
      </c>
      <c r="BE169" s="155">
        <f t="shared" si="4"/>
        <v>0</v>
      </c>
      <c r="BF169" s="155">
        <f t="shared" si="5"/>
        <v>0</v>
      </c>
      <c r="BG169" s="155">
        <f t="shared" si="6"/>
        <v>0</v>
      </c>
      <c r="BH169" s="155">
        <f t="shared" si="7"/>
        <v>0</v>
      </c>
      <c r="BI169" s="155">
        <f t="shared" si="8"/>
        <v>0</v>
      </c>
      <c r="BJ169" s="14" t="s">
        <v>154</v>
      </c>
      <c r="BK169" s="155">
        <f t="shared" si="9"/>
        <v>0</v>
      </c>
      <c r="BL169" s="14" t="s">
        <v>153</v>
      </c>
      <c r="BM169" s="154" t="s">
        <v>1426</v>
      </c>
    </row>
    <row r="170" spans="1:65" s="2" customFormat="1" ht="62.75" customHeight="1">
      <c r="A170" s="29"/>
      <c r="B170" s="141"/>
      <c r="C170" s="156" t="s">
        <v>500</v>
      </c>
      <c r="D170" s="156" t="s">
        <v>174</v>
      </c>
      <c r="E170" s="157" t="s">
        <v>1427</v>
      </c>
      <c r="F170" s="158" t="s">
        <v>1428</v>
      </c>
      <c r="G170" s="159" t="s">
        <v>171</v>
      </c>
      <c r="H170" s="160">
        <v>0</v>
      </c>
      <c r="I170" s="161"/>
      <c r="J170" s="162">
        <f t="shared" si="0"/>
        <v>0</v>
      </c>
      <c r="K170" s="163"/>
      <c r="L170" s="164"/>
      <c r="M170" s="165" t="s">
        <v>1</v>
      </c>
      <c r="N170" s="166" t="s">
        <v>44</v>
      </c>
      <c r="O170" s="55"/>
      <c r="P170" s="152">
        <f t="shared" si="1"/>
        <v>0</v>
      </c>
      <c r="Q170" s="152">
        <v>2.3E-2</v>
      </c>
      <c r="R170" s="152">
        <f t="shared" si="2"/>
        <v>0</v>
      </c>
      <c r="S170" s="152">
        <v>0</v>
      </c>
      <c r="T170" s="153">
        <f t="shared" si="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54" t="s">
        <v>177</v>
      </c>
      <c r="AT170" s="154" t="s">
        <v>174</v>
      </c>
      <c r="AU170" s="154" t="s">
        <v>154</v>
      </c>
      <c r="AY170" s="14" t="s">
        <v>147</v>
      </c>
      <c r="BE170" s="155">
        <f t="shared" si="4"/>
        <v>0</v>
      </c>
      <c r="BF170" s="155">
        <f t="shared" si="5"/>
        <v>0</v>
      </c>
      <c r="BG170" s="155">
        <f t="shared" si="6"/>
        <v>0</v>
      </c>
      <c r="BH170" s="155">
        <f t="shared" si="7"/>
        <v>0</v>
      </c>
      <c r="BI170" s="155">
        <f t="shared" si="8"/>
        <v>0</v>
      </c>
      <c r="BJ170" s="14" t="s">
        <v>154</v>
      </c>
      <c r="BK170" s="155">
        <f t="shared" si="9"/>
        <v>0</v>
      </c>
      <c r="BL170" s="14" t="s">
        <v>153</v>
      </c>
      <c r="BM170" s="154" t="s">
        <v>1429</v>
      </c>
    </row>
    <row r="171" spans="1:65" s="2" customFormat="1" ht="14.5" customHeight="1">
      <c r="A171" s="29"/>
      <c r="B171" s="141"/>
      <c r="C171" s="142" t="s">
        <v>506</v>
      </c>
      <c r="D171" s="142" t="s">
        <v>149</v>
      </c>
      <c r="E171" s="143" t="s">
        <v>1307</v>
      </c>
      <c r="F171" s="144" t="s">
        <v>1308</v>
      </c>
      <c r="G171" s="145" t="s">
        <v>171</v>
      </c>
      <c r="H171" s="146">
        <v>1</v>
      </c>
      <c r="I171" s="147"/>
      <c r="J171" s="148">
        <f t="shared" si="0"/>
        <v>0</v>
      </c>
      <c r="K171" s="149"/>
      <c r="L171" s="30"/>
      <c r="M171" s="150" t="s">
        <v>1</v>
      </c>
      <c r="N171" s="151" t="s">
        <v>44</v>
      </c>
      <c r="O171" s="55"/>
      <c r="P171" s="152">
        <f t="shared" si="1"/>
        <v>0</v>
      </c>
      <c r="Q171" s="152">
        <v>6.0099999999999997E-3</v>
      </c>
      <c r="R171" s="152">
        <f t="shared" si="2"/>
        <v>6.0099999999999997E-3</v>
      </c>
      <c r="S171" s="152">
        <v>0</v>
      </c>
      <c r="T171" s="153">
        <f t="shared" si="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4" t="s">
        <v>153</v>
      </c>
      <c r="AT171" s="154" t="s">
        <v>149</v>
      </c>
      <c r="AU171" s="154" t="s">
        <v>154</v>
      </c>
      <c r="AY171" s="14" t="s">
        <v>147</v>
      </c>
      <c r="BE171" s="155">
        <f t="shared" si="4"/>
        <v>0</v>
      </c>
      <c r="BF171" s="155">
        <f t="shared" si="5"/>
        <v>0</v>
      </c>
      <c r="BG171" s="155">
        <f t="shared" si="6"/>
        <v>0</v>
      </c>
      <c r="BH171" s="155">
        <f t="shared" si="7"/>
        <v>0</v>
      </c>
      <c r="BI171" s="155">
        <f t="shared" si="8"/>
        <v>0</v>
      </c>
      <c r="BJ171" s="14" t="s">
        <v>154</v>
      </c>
      <c r="BK171" s="155">
        <f t="shared" si="9"/>
        <v>0</v>
      </c>
      <c r="BL171" s="14" t="s">
        <v>153</v>
      </c>
      <c r="BM171" s="154" t="s">
        <v>1430</v>
      </c>
    </row>
    <row r="172" spans="1:65" s="2" customFormat="1" ht="14.5" customHeight="1">
      <c r="A172" s="29"/>
      <c r="B172" s="141"/>
      <c r="C172" s="142" t="s">
        <v>510</v>
      </c>
      <c r="D172" s="142" t="s">
        <v>149</v>
      </c>
      <c r="E172" s="143" t="s">
        <v>1310</v>
      </c>
      <c r="F172" s="144" t="s">
        <v>1311</v>
      </c>
      <c r="G172" s="145" t="s">
        <v>171</v>
      </c>
      <c r="H172" s="146">
        <v>1</v>
      </c>
      <c r="I172" s="147"/>
      <c r="J172" s="148">
        <f t="shared" si="0"/>
        <v>0</v>
      </c>
      <c r="K172" s="149"/>
      <c r="L172" s="30"/>
      <c r="M172" s="150" t="s">
        <v>1</v>
      </c>
      <c r="N172" s="151" t="s">
        <v>44</v>
      </c>
      <c r="O172" s="55"/>
      <c r="P172" s="152">
        <f t="shared" si="1"/>
        <v>0</v>
      </c>
      <c r="Q172" s="152">
        <v>6.0099999999999997E-3</v>
      </c>
      <c r="R172" s="152">
        <f t="shared" si="2"/>
        <v>6.0099999999999997E-3</v>
      </c>
      <c r="S172" s="152">
        <v>0</v>
      </c>
      <c r="T172" s="153">
        <f t="shared" si="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54" t="s">
        <v>153</v>
      </c>
      <c r="AT172" s="154" t="s">
        <v>149</v>
      </c>
      <c r="AU172" s="154" t="s">
        <v>154</v>
      </c>
      <c r="AY172" s="14" t="s">
        <v>147</v>
      </c>
      <c r="BE172" s="155">
        <f t="shared" si="4"/>
        <v>0</v>
      </c>
      <c r="BF172" s="155">
        <f t="shared" si="5"/>
        <v>0</v>
      </c>
      <c r="BG172" s="155">
        <f t="shared" si="6"/>
        <v>0</v>
      </c>
      <c r="BH172" s="155">
        <f t="shared" si="7"/>
        <v>0</v>
      </c>
      <c r="BI172" s="155">
        <f t="shared" si="8"/>
        <v>0</v>
      </c>
      <c r="BJ172" s="14" t="s">
        <v>154</v>
      </c>
      <c r="BK172" s="155">
        <f t="shared" si="9"/>
        <v>0</v>
      </c>
      <c r="BL172" s="14" t="s">
        <v>153</v>
      </c>
      <c r="BM172" s="154" t="s">
        <v>1431</v>
      </c>
    </row>
    <row r="173" spans="1:65" s="12" customFormat="1" ht="26" customHeight="1">
      <c r="B173" s="128"/>
      <c r="D173" s="129" t="s">
        <v>77</v>
      </c>
      <c r="E173" s="130" t="s">
        <v>185</v>
      </c>
      <c r="F173" s="130" t="s">
        <v>186</v>
      </c>
      <c r="I173" s="131"/>
      <c r="J173" s="132">
        <f>BK173</f>
        <v>0</v>
      </c>
      <c r="L173" s="128"/>
      <c r="M173" s="133"/>
      <c r="N173" s="134"/>
      <c r="O173" s="134"/>
      <c r="P173" s="135">
        <f>P174+P181+P185</f>
        <v>0</v>
      </c>
      <c r="Q173" s="134"/>
      <c r="R173" s="135">
        <f>R174+R181+R185</f>
        <v>0.50301344000000003</v>
      </c>
      <c r="S173" s="134"/>
      <c r="T173" s="136">
        <f>T174+T181+T185</f>
        <v>0</v>
      </c>
      <c r="AR173" s="129" t="s">
        <v>154</v>
      </c>
      <c r="AT173" s="137" t="s">
        <v>77</v>
      </c>
      <c r="AU173" s="137" t="s">
        <v>78</v>
      </c>
      <c r="AY173" s="129" t="s">
        <v>147</v>
      </c>
      <c r="BK173" s="138">
        <f>BK174+BK181+BK185</f>
        <v>0</v>
      </c>
    </row>
    <row r="174" spans="1:65" s="12" customFormat="1" ht="22.75" customHeight="1">
      <c r="B174" s="128"/>
      <c r="D174" s="129" t="s">
        <v>77</v>
      </c>
      <c r="E174" s="139" t="s">
        <v>187</v>
      </c>
      <c r="F174" s="139" t="s">
        <v>188</v>
      </c>
      <c r="I174" s="131"/>
      <c r="J174" s="140">
        <f>BK174</f>
        <v>0</v>
      </c>
      <c r="L174" s="128"/>
      <c r="M174" s="133"/>
      <c r="N174" s="134"/>
      <c r="O174" s="134"/>
      <c r="P174" s="135">
        <f>SUM(P175:P180)</f>
        <v>0</v>
      </c>
      <c r="Q174" s="134"/>
      <c r="R174" s="135">
        <f>SUM(R175:R180)</f>
        <v>0.47698344000000004</v>
      </c>
      <c r="S174" s="134"/>
      <c r="T174" s="136">
        <f>SUM(T175:T180)</f>
        <v>0</v>
      </c>
      <c r="AR174" s="129" t="s">
        <v>154</v>
      </c>
      <c r="AT174" s="137" t="s">
        <v>77</v>
      </c>
      <c r="AU174" s="137" t="s">
        <v>86</v>
      </c>
      <c r="AY174" s="129" t="s">
        <v>147</v>
      </c>
      <c r="BK174" s="138">
        <f>SUM(BK175:BK180)</f>
        <v>0</v>
      </c>
    </row>
    <row r="175" spans="1:65" s="2" customFormat="1" ht="24.25" customHeight="1">
      <c r="A175" s="29"/>
      <c r="B175" s="141"/>
      <c r="C175" s="142" t="s">
        <v>514</v>
      </c>
      <c r="D175" s="142" t="s">
        <v>149</v>
      </c>
      <c r="E175" s="143" t="s">
        <v>1432</v>
      </c>
      <c r="F175" s="144" t="s">
        <v>1433</v>
      </c>
      <c r="G175" s="145" t="s">
        <v>196</v>
      </c>
      <c r="H175" s="146">
        <v>21.948</v>
      </c>
      <c r="I175" s="147"/>
      <c r="J175" s="148">
        <f t="shared" ref="J175:J180" si="10">ROUND(I175*H175,2)</f>
        <v>0</v>
      </c>
      <c r="K175" s="149"/>
      <c r="L175" s="30"/>
      <c r="M175" s="150" t="s">
        <v>1</v>
      </c>
      <c r="N175" s="151" t="s">
        <v>44</v>
      </c>
      <c r="O175" s="55"/>
      <c r="P175" s="152">
        <f t="shared" ref="P175:P180" si="11">O175*H175</f>
        <v>0</v>
      </c>
      <c r="Q175" s="152">
        <v>2.7999999999999998E-4</v>
      </c>
      <c r="R175" s="152">
        <f t="shared" ref="R175:R180" si="12">Q175*H175</f>
        <v>6.1454399999999994E-3</v>
      </c>
      <c r="S175" s="152">
        <v>0</v>
      </c>
      <c r="T175" s="153">
        <f t="shared" ref="T175:T180" si="13"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4" t="s">
        <v>191</v>
      </c>
      <c r="AT175" s="154" t="s">
        <v>149</v>
      </c>
      <c r="AU175" s="154" t="s">
        <v>154</v>
      </c>
      <c r="AY175" s="14" t="s">
        <v>147</v>
      </c>
      <c r="BE175" s="155">
        <f t="shared" ref="BE175:BE180" si="14">IF(N175="základná",J175,0)</f>
        <v>0</v>
      </c>
      <c r="BF175" s="155">
        <f t="shared" ref="BF175:BF180" si="15">IF(N175="znížená",J175,0)</f>
        <v>0</v>
      </c>
      <c r="BG175" s="155">
        <f t="shared" ref="BG175:BG180" si="16">IF(N175="zákl. prenesená",J175,0)</f>
        <v>0</v>
      </c>
      <c r="BH175" s="155">
        <f t="shared" ref="BH175:BH180" si="17">IF(N175="zníž. prenesená",J175,0)</f>
        <v>0</v>
      </c>
      <c r="BI175" s="155">
        <f t="shared" ref="BI175:BI180" si="18">IF(N175="nulová",J175,0)</f>
        <v>0</v>
      </c>
      <c r="BJ175" s="14" t="s">
        <v>154</v>
      </c>
      <c r="BK175" s="155">
        <f t="shared" ref="BK175:BK180" si="19">ROUND(I175*H175,2)</f>
        <v>0</v>
      </c>
      <c r="BL175" s="14" t="s">
        <v>191</v>
      </c>
      <c r="BM175" s="154" t="s">
        <v>1434</v>
      </c>
    </row>
    <row r="176" spans="1:65" s="2" customFormat="1" ht="24.25" customHeight="1">
      <c r="A176" s="29"/>
      <c r="B176" s="141"/>
      <c r="C176" s="142" t="s">
        <v>518</v>
      </c>
      <c r="D176" s="142" t="s">
        <v>149</v>
      </c>
      <c r="E176" s="143" t="s">
        <v>1435</v>
      </c>
      <c r="F176" s="144" t="s">
        <v>1436</v>
      </c>
      <c r="G176" s="145" t="s">
        <v>152</v>
      </c>
      <c r="H176" s="146">
        <v>3</v>
      </c>
      <c r="I176" s="147"/>
      <c r="J176" s="148">
        <f t="shared" si="10"/>
        <v>0</v>
      </c>
      <c r="K176" s="149"/>
      <c r="L176" s="30"/>
      <c r="M176" s="150" t="s">
        <v>1</v>
      </c>
      <c r="N176" s="151" t="s">
        <v>44</v>
      </c>
      <c r="O176" s="55"/>
      <c r="P176" s="152">
        <f t="shared" si="11"/>
        <v>0</v>
      </c>
      <c r="Q176" s="152">
        <v>1.3690000000000001E-2</v>
      </c>
      <c r="R176" s="152">
        <f t="shared" si="12"/>
        <v>4.1070000000000002E-2</v>
      </c>
      <c r="S176" s="152">
        <v>0</v>
      </c>
      <c r="T176" s="153">
        <f t="shared" si="1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54" t="s">
        <v>191</v>
      </c>
      <c r="AT176" s="154" t="s">
        <v>149</v>
      </c>
      <c r="AU176" s="154" t="s">
        <v>154</v>
      </c>
      <c r="AY176" s="14" t="s">
        <v>147</v>
      </c>
      <c r="BE176" s="155">
        <f t="shared" si="14"/>
        <v>0</v>
      </c>
      <c r="BF176" s="155">
        <f t="shared" si="15"/>
        <v>0</v>
      </c>
      <c r="BG176" s="155">
        <f t="shared" si="16"/>
        <v>0</v>
      </c>
      <c r="BH176" s="155">
        <f t="shared" si="17"/>
        <v>0</v>
      </c>
      <c r="BI176" s="155">
        <f t="shared" si="18"/>
        <v>0</v>
      </c>
      <c r="BJ176" s="14" t="s">
        <v>154</v>
      </c>
      <c r="BK176" s="155">
        <f t="shared" si="19"/>
        <v>0</v>
      </c>
      <c r="BL176" s="14" t="s">
        <v>191</v>
      </c>
      <c r="BM176" s="154" t="s">
        <v>1437</v>
      </c>
    </row>
    <row r="177" spans="1:65" s="2" customFormat="1" ht="24.25" customHeight="1">
      <c r="A177" s="29"/>
      <c r="B177" s="141"/>
      <c r="C177" s="142" t="s">
        <v>522</v>
      </c>
      <c r="D177" s="142" t="s">
        <v>149</v>
      </c>
      <c r="E177" s="143" t="s">
        <v>1438</v>
      </c>
      <c r="F177" s="144" t="s">
        <v>1439</v>
      </c>
      <c r="G177" s="145" t="s">
        <v>196</v>
      </c>
      <c r="H177" s="146">
        <v>21.948</v>
      </c>
      <c r="I177" s="147"/>
      <c r="J177" s="148">
        <f t="shared" si="10"/>
        <v>0</v>
      </c>
      <c r="K177" s="149"/>
      <c r="L177" s="30"/>
      <c r="M177" s="150" t="s">
        <v>1</v>
      </c>
      <c r="N177" s="151" t="s">
        <v>44</v>
      </c>
      <c r="O177" s="55"/>
      <c r="P177" s="152">
        <f t="shared" si="11"/>
        <v>0</v>
      </c>
      <c r="Q177" s="152">
        <v>0</v>
      </c>
      <c r="R177" s="152">
        <f t="shared" si="12"/>
        <v>0</v>
      </c>
      <c r="S177" s="152">
        <v>0</v>
      </c>
      <c r="T177" s="153">
        <f t="shared" si="1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4" t="s">
        <v>191</v>
      </c>
      <c r="AT177" s="154" t="s">
        <v>149</v>
      </c>
      <c r="AU177" s="154" t="s">
        <v>154</v>
      </c>
      <c r="AY177" s="14" t="s">
        <v>147</v>
      </c>
      <c r="BE177" s="155">
        <f t="shared" si="14"/>
        <v>0</v>
      </c>
      <c r="BF177" s="155">
        <f t="shared" si="15"/>
        <v>0</v>
      </c>
      <c r="BG177" s="155">
        <f t="shared" si="16"/>
        <v>0</v>
      </c>
      <c r="BH177" s="155">
        <f t="shared" si="17"/>
        <v>0</v>
      </c>
      <c r="BI177" s="155">
        <f t="shared" si="18"/>
        <v>0</v>
      </c>
      <c r="BJ177" s="14" t="s">
        <v>154</v>
      </c>
      <c r="BK177" s="155">
        <f t="shared" si="19"/>
        <v>0</v>
      </c>
      <c r="BL177" s="14" t="s">
        <v>191</v>
      </c>
      <c r="BM177" s="154" t="s">
        <v>1440</v>
      </c>
    </row>
    <row r="178" spans="1:65" s="2" customFormat="1" ht="24.25" customHeight="1">
      <c r="A178" s="29"/>
      <c r="B178" s="141"/>
      <c r="C178" s="142" t="s">
        <v>526</v>
      </c>
      <c r="D178" s="142" t="s">
        <v>149</v>
      </c>
      <c r="E178" s="143" t="s">
        <v>1441</v>
      </c>
      <c r="F178" s="144" t="s">
        <v>1442</v>
      </c>
      <c r="G178" s="145" t="s">
        <v>196</v>
      </c>
      <c r="H178" s="146">
        <v>21.948</v>
      </c>
      <c r="I178" s="147"/>
      <c r="J178" s="148">
        <f t="shared" si="10"/>
        <v>0</v>
      </c>
      <c r="K178" s="149"/>
      <c r="L178" s="30"/>
      <c r="M178" s="150" t="s">
        <v>1</v>
      </c>
      <c r="N178" s="151" t="s">
        <v>44</v>
      </c>
      <c r="O178" s="55"/>
      <c r="P178" s="152">
        <f t="shared" si="11"/>
        <v>0</v>
      </c>
      <c r="Q178" s="152">
        <v>0</v>
      </c>
      <c r="R178" s="152">
        <f t="shared" si="12"/>
        <v>0</v>
      </c>
      <c r="S178" s="152">
        <v>0</v>
      </c>
      <c r="T178" s="153">
        <f t="shared" si="1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54" t="s">
        <v>191</v>
      </c>
      <c r="AT178" s="154" t="s">
        <v>149</v>
      </c>
      <c r="AU178" s="154" t="s">
        <v>154</v>
      </c>
      <c r="AY178" s="14" t="s">
        <v>147</v>
      </c>
      <c r="BE178" s="155">
        <f t="shared" si="14"/>
        <v>0</v>
      </c>
      <c r="BF178" s="155">
        <f t="shared" si="15"/>
        <v>0</v>
      </c>
      <c r="BG178" s="155">
        <f t="shared" si="16"/>
        <v>0</v>
      </c>
      <c r="BH178" s="155">
        <f t="shared" si="17"/>
        <v>0</v>
      </c>
      <c r="BI178" s="155">
        <f t="shared" si="18"/>
        <v>0</v>
      </c>
      <c r="BJ178" s="14" t="s">
        <v>154</v>
      </c>
      <c r="BK178" s="155">
        <f t="shared" si="19"/>
        <v>0</v>
      </c>
      <c r="BL178" s="14" t="s">
        <v>191</v>
      </c>
      <c r="BM178" s="154" t="s">
        <v>1443</v>
      </c>
    </row>
    <row r="179" spans="1:65" s="2" customFormat="1" ht="24.25" customHeight="1">
      <c r="A179" s="29"/>
      <c r="B179" s="141"/>
      <c r="C179" s="142" t="s">
        <v>530</v>
      </c>
      <c r="D179" s="142" t="s">
        <v>149</v>
      </c>
      <c r="E179" s="143" t="s">
        <v>1444</v>
      </c>
      <c r="F179" s="144" t="s">
        <v>1445</v>
      </c>
      <c r="G179" s="145" t="s">
        <v>244</v>
      </c>
      <c r="H179" s="146">
        <v>7.2</v>
      </c>
      <c r="I179" s="147"/>
      <c r="J179" s="148">
        <f t="shared" si="10"/>
        <v>0</v>
      </c>
      <c r="K179" s="149"/>
      <c r="L179" s="30"/>
      <c r="M179" s="150" t="s">
        <v>1</v>
      </c>
      <c r="N179" s="151" t="s">
        <v>44</v>
      </c>
      <c r="O179" s="55"/>
      <c r="P179" s="152">
        <f t="shared" si="11"/>
        <v>0</v>
      </c>
      <c r="Q179" s="152">
        <v>2.504E-2</v>
      </c>
      <c r="R179" s="152">
        <f t="shared" si="12"/>
        <v>0.180288</v>
      </c>
      <c r="S179" s="152">
        <v>0</v>
      </c>
      <c r="T179" s="153">
        <f t="shared" si="1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4" t="s">
        <v>191</v>
      </c>
      <c r="AT179" s="154" t="s">
        <v>149</v>
      </c>
      <c r="AU179" s="154" t="s">
        <v>154</v>
      </c>
      <c r="AY179" s="14" t="s">
        <v>147</v>
      </c>
      <c r="BE179" s="155">
        <f t="shared" si="14"/>
        <v>0</v>
      </c>
      <c r="BF179" s="155">
        <f t="shared" si="15"/>
        <v>0</v>
      </c>
      <c r="BG179" s="155">
        <f t="shared" si="16"/>
        <v>0</v>
      </c>
      <c r="BH179" s="155">
        <f t="shared" si="17"/>
        <v>0</v>
      </c>
      <c r="BI179" s="155">
        <f t="shared" si="18"/>
        <v>0</v>
      </c>
      <c r="BJ179" s="14" t="s">
        <v>154</v>
      </c>
      <c r="BK179" s="155">
        <f t="shared" si="19"/>
        <v>0</v>
      </c>
      <c r="BL179" s="14" t="s">
        <v>191</v>
      </c>
      <c r="BM179" s="154" t="s">
        <v>1446</v>
      </c>
    </row>
    <row r="180" spans="1:65" s="2" customFormat="1" ht="37.75" customHeight="1">
      <c r="A180" s="29"/>
      <c r="B180" s="141"/>
      <c r="C180" s="156" t="s">
        <v>534</v>
      </c>
      <c r="D180" s="156" t="s">
        <v>174</v>
      </c>
      <c r="E180" s="157" t="s">
        <v>1447</v>
      </c>
      <c r="F180" s="158" t="s">
        <v>1448</v>
      </c>
      <c r="G180" s="159" t="s">
        <v>244</v>
      </c>
      <c r="H180" s="160">
        <v>7.56</v>
      </c>
      <c r="I180" s="161"/>
      <c r="J180" s="162">
        <f t="shared" si="10"/>
        <v>0</v>
      </c>
      <c r="K180" s="163"/>
      <c r="L180" s="164"/>
      <c r="M180" s="165" t="s">
        <v>1</v>
      </c>
      <c r="N180" s="166" t="s">
        <v>44</v>
      </c>
      <c r="O180" s="55"/>
      <c r="P180" s="152">
        <f t="shared" si="11"/>
        <v>0</v>
      </c>
      <c r="Q180" s="152">
        <v>3.3000000000000002E-2</v>
      </c>
      <c r="R180" s="152">
        <f t="shared" si="12"/>
        <v>0.24948000000000001</v>
      </c>
      <c r="S180" s="152">
        <v>0</v>
      </c>
      <c r="T180" s="153">
        <f t="shared" si="1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54" t="s">
        <v>201</v>
      </c>
      <c r="AT180" s="154" t="s">
        <v>174</v>
      </c>
      <c r="AU180" s="154" t="s">
        <v>154</v>
      </c>
      <c r="AY180" s="14" t="s">
        <v>147</v>
      </c>
      <c r="BE180" s="155">
        <f t="shared" si="14"/>
        <v>0</v>
      </c>
      <c r="BF180" s="155">
        <f t="shared" si="15"/>
        <v>0</v>
      </c>
      <c r="BG180" s="155">
        <f t="shared" si="16"/>
        <v>0</v>
      </c>
      <c r="BH180" s="155">
        <f t="shared" si="17"/>
        <v>0</v>
      </c>
      <c r="BI180" s="155">
        <f t="shared" si="18"/>
        <v>0</v>
      </c>
      <c r="BJ180" s="14" t="s">
        <v>154</v>
      </c>
      <c r="BK180" s="155">
        <f t="shared" si="19"/>
        <v>0</v>
      </c>
      <c r="BL180" s="14" t="s">
        <v>191</v>
      </c>
      <c r="BM180" s="154" t="s">
        <v>1449</v>
      </c>
    </row>
    <row r="181" spans="1:65" s="12" customFormat="1" ht="22.75" customHeight="1">
      <c r="B181" s="128"/>
      <c r="D181" s="129" t="s">
        <v>77</v>
      </c>
      <c r="E181" s="139" t="s">
        <v>1450</v>
      </c>
      <c r="F181" s="139" t="s">
        <v>1451</v>
      </c>
      <c r="I181" s="131"/>
      <c r="J181" s="140">
        <f>BK181</f>
        <v>0</v>
      </c>
      <c r="L181" s="128"/>
      <c r="M181" s="133"/>
      <c r="N181" s="134"/>
      <c r="O181" s="134"/>
      <c r="P181" s="135">
        <f>SUM(P182:P184)</f>
        <v>0</v>
      </c>
      <c r="Q181" s="134"/>
      <c r="R181" s="135">
        <f>SUM(R182:R184)</f>
        <v>2.4050000000000002E-2</v>
      </c>
      <c r="S181" s="134"/>
      <c r="T181" s="136">
        <f>SUM(T182:T184)</f>
        <v>0</v>
      </c>
      <c r="AR181" s="129" t="s">
        <v>154</v>
      </c>
      <c r="AT181" s="137" t="s">
        <v>77</v>
      </c>
      <c r="AU181" s="137" t="s">
        <v>86</v>
      </c>
      <c r="AY181" s="129" t="s">
        <v>147</v>
      </c>
      <c r="BK181" s="138">
        <f>SUM(BK182:BK184)</f>
        <v>0</v>
      </c>
    </row>
    <row r="182" spans="1:65" s="2" customFormat="1" ht="49" customHeight="1">
      <c r="A182" s="29"/>
      <c r="B182" s="141"/>
      <c r="C182" s="142" t="s">
        <v>538</v>
      </c>
      <c r="D182" s="142" t="s">
        <v>149</v>
      </c>
      <c r="E182" s="143" t="s">
        <v>1452</v>
      </c>
      <c r="F182" s="144" t="s">
        <v>1453</v>
      </c>
      <c r="G182" s="145" t="s">
        <v>171</v>
      </c>
      <c r="H182" s="146">
        <v>1</v>
      </c>
      <c r="I182" s="147"/>
      <c r="J182" s="148">
        <f>ROUND(I182*H182,2)</f>
        <v>0</v>
      </c>
      <c r="K182" s="149"/>
      <c r="L182" s="30"/>
      <c r="M182" s="150" t="s">
        <v>1</v>
      </c>
      <c r="N182" s="151" t="s">
        <v>44</v>
      </c>
      <c r="O182" s="55"/>
      <c r="P182" s="152">
        <f>O182*H182</f>
        <v>0</v>
      </c>
      <c r="Q182" s="152">
        <v>5.0000000000000002E-5</v>
      </c>
      <c r="R182" s="152">
        <f>Q182*H182</f>
        <v>5.0000000000000002E-5</v>
      </c>
      <c r="S182" s="152">
        <v>0</v>
      </c>
      <c r="T182" s="153">
        <f>S182*H182</f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54" t="s">
        <v>191</v>
      </c>
      <c r="AT182" s="154" t="s">
        <v>149</v>
      </c>
      <c r="AU182" s="154" t="s">
        <v>154</v>
      </c>
      <c r="AY182" s="14" t="s">
        <v>147</v>
      </c>
      <c r="BE182" s="155">
        <f>IF(N182="základná",J182,0)</f>
        <v>0</v>
      </c>
      <c r="BF182" s="155">
        <f>IF(N182="znížená",J182,0)</f>
        <v>0</v>
      </c>
      <c r="BG182" s="155">
        <f>IF(N182="zákl. prenesená",J182,0)</f>
        <v>0</v>
      </c>
      <c r="BH182" s="155">
        <f>IF(N182="zníž. prenesená",J182,0)</f>
        <v>0</v>
      </c>
      <c r="BI182" s="155">
        <f>IF(N182="nulová",J182,0)</f>
        <v>0</v>
      </c>
      <c r="BJ182" s="14" t="s">
        <v>154</v>
      </c>
      <c r="BK182" s="155">
        <f>ROUND(I182*H182,2)</f>
        <v>0</v>
      </c>
      <c r="BL182" s="14" t="s">
        <v>191</v>
      </c>
      <c r="BM182" s="154" t="s">
        <v>1454</v>
      </c>
    </row>
    <row r="183" spans="1:65" s="2" customFormat="1" ht="37.75" customHeight="1">
      <c r="A183" s="29"/>
      <c r="B183" s="141"/>
      <c r="C183" s="142" t="s">
        <v>542</v>
      </c>
      <c r="D183" s="142" t="s">
        <v>149</v>
      </c>
      <c r="E183" s="143" t="s">
        <v>1455</v>
      </c>
      <c r="F183" s="144" t="s">
        <v>1456</v>
      </c>
      <c r="G183" s="145" t="s">
        <v>796</v>
      </c>
      <c r="H183" s="146">
        <v>675</v>
      </c>
      <c r="I183" s="147"/>
      <c r="J183" s="148">
        <f>ROUND(I183*H183,2)</f>
        <v>0</v>
      </c>
      <c r="K183" s="149"/>
      <c r="L183" s="30"/>
      <c r="M183" s="150" t="s">
        <v>1</v>
      </c>
      <c r="N183" s="151" t="s">
        <v>44</v>
      </c>
      <c r="O183" s="55"/>
      <c r="P183" s="152">
        <f>O183*H183</f>
        <v>0</v>
      </c>
      <c r="Q183" s="152">
        <v>0</v>
      </c>
      <c r="R183" s="152">
        <f>Q183*H183</f>
        <v>0</v>
      </c>
      <c r="S183" s="152">
        <v>0</v>
      </c>
      <c r="T183" s="153">
        <f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4" t="s">
        <v>191</v>
      </c>
      <c r="AT183" s="154" t="s">
        <v>149</v>
      </c>
      <c r="AU183" s="154" t="s">
        <v>154</v>
      </c>
      <c r="AY183" s="14" t="s">
        <v>147</v>
      </c>
      <c r="BE183" s="155">
        <f>IF(N183="základná",J183,0)</f>
        <v>0</v>
      </c>
      <c r="BF183" s="155">
        <f>IF(N183="znížená",J183,0)</f>
        <v>0</v>
      </c>
      <c r="BG183" s="155">
        <f>IF(N183="zákl. prenesená",J183,0)</f>
        <v>0</v>
      </c>
      <c r="BH183" s="155">
        <f>IF(N183="zníž. prenesená",J183,0)</f>
        <v>0</v>
      </c>
      <c r="BI183" s="155">
        <f>IF(N183="nulová",J183,0)</f>
        <v>0</v>
      </c>
      <c r="BJ183" s="14" t="s">
        <v>154</v>
      </c>
      <c r="BK183" s="155">
        <f>ROUND(I183*H183,2)</f>
        <v>0</v>
      </c>
      <c r="BL183" s="14" t="s">
        <v>191</v>
      </c>
      <c r="BM183" s="154" t="s">
        <v>1457</v>
      </c>
    </row>
    <row r="184" spans="1:65" s="2" customFormat="1" ht="14.5" customHeight="1">
      <c r="A184" s="29"/>
      <c r="B184" s="141"/>
      <c r="C184" s="156" t="s">
        <v>546</v>
      </c>
      <c r="D184" s="156" t="s">
        <v>174</v>
      </c>
      <c r="E184" s="157" t="s">
        <v>1458</v>
      </c>
      <c r="F184" s="158" t="s">
        <v>1459</v>
      </c>
      <c r="G184" s="159" t="s">
        <v>171</v>
      </c>
      <c r="H184" s="160">
        <v>1</v>
      </c>
      <c r="I184" s="161"/>
      <c r="J184" s="162">
        <f>ROUND(I184*H184,2)</f>
        <v>0</v>
      </c>
      <c r="K184" s="163"/>
      <c r="L184" s="164"/>
      <c r="M184" s="165" t="s">
        <v>1</v>
      </c>
      <c r="N184" s="166" t="s">
        <v>44</v>
      </c>
      <c r="O184" s="55"/>
      <c r="P184" s="152">
        <f>O184*H184</f>
        <v>0</v>
      </c>
      <c r="Q184" s="152">
        <v>2.4E-2</v>
      </c>
      <c r="R184" s="152">
        <f>Q184*H184</f>
        <v>2.4E-2</v>
      </c>
      <c r="S184" s="152">
        <v>0</v>
      </c>
      <c r="T184" s="153">
        <f>S184*H184</f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54" t="s">
        <v>201</v>
      </c>
      <c r="AT184" s="154" t="s">
        <v>174</v>
      </c>
      <c r="AU184" s="154" t="s">
        <v>154</v>
      </c>
      <c r="AY184" s="14" t="s">
        <v>147</v>
      </c>
      <c r="BE184" s="155">
        <f>IF(N184="základná",J184,0)</f>
        <v>0</v>
      </c>
      <c r="BF184" s="155">
        <f>IF(N184="znížená",J184,0)</f>
        <v>0</v>
      </c>
      <c r="BG184" s="155">
        <f>IF(N184="zákl. prenesená",J184,0)</f>
        <v>0</v>
      </c>
      <c r="BH184" s="155">
        <f>IF(N184="zníž. prenesená",J184,0)</f>
        <v>0</v>
      </c>
      <c r="BI184" s="155">
        <f>IF(N184="nulová",J184,0)</f>
        <v>0</v>
      </c>
      <c r="BJ184" s="14" t="s">
        <v>154</v>
      </c>
      <c r="BK184" s="155">
        <f>ROUND(I184*H184,2)</f>
        <v>0</v>
      </c>
      <c r="BL184" s="14" t="s">
        <v>191</v>
      </c>
      <c r="BM184" s="154" t="s">
        <v>1460</v>
      </c>
    </row>
    <row r="185" spans="1:65" s="12" customFormat="1" ht="22.75" customHeight="1">
      <c r="B185" s="128"/>
      <c r="D185" s="129" t="s">
        <v>77</v>
      </c>
      <c r="E185" s="139" t="s">
        <v>265</v>
      </c>
      <c r="F185" s="139" t="s">
        <v>266</v>
      </c>
      <c r="I185" s="131"/>
      <c r="J185" s="140">
        <f>BK185</f>
        <v>0</v>
      </c>
      <c r="L185" s="128"/>
      <c r="M185" s="133"/>
      <c r="N185" s="134"/>
      <c r="O185" s="134"/>
      <c r="P185" s="135">
        <f>P186</f>
        <v>0</v>
      </c>
      <c r="Q185" s="134"/>
      <c r="R185" s="135">
        <f>R186</f>
        <v>1.98E-3</v>
      </c>
      <c r="S185" s="134"/>
      <c r="T185" s="136">
        <f>T186</f>
        <v>0</v>
      </c>
      <c r="AR185" s="129" t="s">
        <v>154</v>
      </c>
      <c r="AT185" s="137" t="s">
        <v>77</v>
      </c>
      <c r="AU185" s="137" t="s">
        <v>86</v>
      </c>
      <c r="AY185" s="129" t="s">
        <v>147</v>
      </c>
      <c r="BK185" s="138">
        <f>BK186</f>
        <v>0</v>
      </c>
    </row>
    <row r="186" spans="1:65" s="2" customFormat="1" ht="37.75" customHeight="1">
      <c r="A186" s="29"/>
      <c r="B186" s="141"/>
      <c r="C186" s="142" t="s">
        <v>550</v>
      </c>
      <c r="D186" s="142" t="s">
        <v>149</v>
      </c>
      <c r="E186" s="143" t="s">
        <v>1461</v>
      </c>
      <c r="F186" s="144" t="s">
        <v>1462</v>
      </c>
      <c r="G186" s="145" t="s">
        <v>244</v>
      </c>
      <c r="H186" s="146">
        <v>22</v>
      </c>
      <c r="I186" s="147"/>
      <c r="J186" s="148">
        <f>ROUND(I186*H186,2)</f>
        <v>0</v>
      </c>
      <c r="K186" s="149"/>
      <c r="L186" s="30"/>
      <c r="M186" s="167" t="s">
        <v>1</v>
      </c>
      <c r="N186" s="168" t="s">
        <v>44</v>
      </c>
      <c r="O186" s="169"/>
      <c r="P186" s="170">
        <f>O186*H186</f>
        <v>0</v>
      </c>
      <c r="Q186" s="170">
        <v>9.0000000000000006E-5</v>
      </c>
      <c r="R186" s="170">
        <f>Q186*H186</f>
        <v>1.98E-3</v>
      </c>
      <c r="S186" s="170">
        <v>0</v>
      </c>
      <c r="T186" s="171">
        <f>S186*H186</f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54" t="s">
        <v>191</v>
      </c>
      <c r="AT186" s="154" t="s">
        <v>149</v>
      </c>
      <c r="AU186" s="154" t="s">
        <v>154</v>
      </c>
      <c r="AY186" s="14" t="s">
        <v>147</v>
      </c>
      <c r="BE186" s="155">
        <f>IF(N186="základná",J186,0)</f>
        <v>0</v>
      </c>
      <c r="BF186" s="155">
        <f>IF(N186="znížená",J186,0)</f>
        <v>0</v>
      </c>
      <c r="BG186" s="155">
        <f>IF(N186="zákl. prenesená",J186,0)</f>
        <v>0</v>
      </c>
      <c r="BH186" s="155">
        <f>IF(N186="zníž. prenesená",J186,0)</f>
        <v>0</v>
      </c>
      <c r="BI186" s="155">
        <f>IF(N186="nulová",J186,0)</f>
        <v>0</v>
      </c>
      <c r="BJ186" s="14" t="s">
        <v>154</v>
      </c>
      <c r="BK186" s="155">
        <f>ROUND(I186*H186,2)</f>
        <v>0</v>
      </c>
      <c r="BL186" s="14" t="s">
        <v>191</v>
      </c>
      <c r="BM186" s="154" t="s">
        <v>1463</v>
      </c>
    </row>
    <row r="187" spans="1:65" s="2" customFormat="1" ht="7" customHeight="1">
      <c r="A187" s="29"/>
      <c r="B187" s="44"/>
      <c r="C187" s="45"/>
      <c r="D187" s="45"/>
      <c r="E187" s="45"/>
      <c r="F187" s="45"/>
      <c r="G187" s="45"/>
      <c r="H187" s="45"/>
      <c r="I187" s="45"/>
      <c r="J187" s="45"/>
      <c r="K187" s="45"/>
      <c r="L187" s="30"/>
      <c r="M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</row>
  </sheetData>
  <autoFilter ref="C122:K186" xr:uid="{00000000-0009-0000-0000-000009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136"/>
  <sheetViews>
    <sheetView showGridLines="0" workbookViewId="0"/>
  </sheetViews>
  <sheetFormatPr baseColWidth="10" defaultRowHeight="16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1.5" style="1" customWidth="1"/>
    <col min="9" max="10" width="20.25" style="1" customWidth="1"/>
    <col min="11" max="11" width="20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46" s="1" customFormat="1" ht="37" customHeight="1">
      <c r="L2" s="200" t="s">
        <v>5</v>
      </c>
      <c r="M2" s="185"/>
      <c r="N2" s="185"/>
      <c r="O2" s="185"/>
      <c r="P2" s="185"/>
      <c r="Q2" s="185"/>
      <c r="R2" s="185"/>
      <c r="S2" s="185"/>
      <c r="T2" s="185"/>
      <c r="U2" s="185"/>
      <c r="V2" s="185"/>
      <c r="AT2" s="14" t="s">
        <v>114</v>
      </c>
    </row>
    <row r="3" spans="1:46" s="1" customFormat="1" ht="7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78</v>
      </c>
    </row>
    <row r="4" spans="1:46" s="1" customFormat="1" ht="25" customHeight="1">
      <c r="B4" s="17"/>
      <c r="D4" s="18" t="s">
        <v>115</v>
      </c>
      <c r="L4" s="17"/>
      <c r="M4" s="90" t="s">
        <v>9</v>
      </c>
      <c r="AT4" s="14" t="s">
        <v>3</v>
      </c>
    </row>
    <row r="5" spans="1:46" s="1" customFormat="1" ht="7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13" t="str">
        <f>'Rekapitulácia stavby'!K6</f>
        <v>Revitalizácia centra s ohľadom na zmenu klímy</v>
      </c>
      <c r="F7" s="214"/>
      <c r="G7" s="214"/>
      <c r="H7" s="214"/>
      <c r="L7" s="17"/>
    </row>
    <row r="8" spans="1:46" s="2" customFormat="1" ht="12" customHeight="1">
      <c r="A8" s="29"/>
      <c r="B8" s="30"/>
      <c r="C8" s="29"/>
      <c r="D8" s="24" t="s">
        <v>116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78" t="s">
        <v>1464</v>
      </c>
      <c r="F9" s="215"/>
      <c r="G9" s="215"/>
      <c r="H9" s="2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2" t="str">
        <f>'Rekapitulácia stavby'!AN8</f>
        <v>14. 4. 2025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75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23</v>
      </c>
      <c r="E14" s="29"/>
      <c r="F14" s="29"/>
      <c r="G14" s="29"/>
      <c r="H14" s="29"/>
      <c r="I14" s="24" t="s">
        <v>24</v>
      </c>
      <c r="J14" s="22" t="s">
        <v>25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26</v>
      </c>
      <c r="F15" s="29"/>
      <c r="G15" s="29"/>
      <c r="H15" s="29"/>
      <c r="I15" s="24" t="s">
        <v>27</v>
      </c>
      <c r="J15" s="22" t="s">
        <v>28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7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29</v>
      </c>
      <c r="E17" s="29"/>
      <c r="F17" s="29"/>
      <c r="G17" s="29"/>
      <c r="H17" s="29"/>
      <c r="I17" s="24" t="s">
        <v>24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16" t="str">
        <f>'Rekapitulácia stavby'!E14</f>
        <v>Vyplň údaj</v>
      </c>
      <c r="F18" s="184"/>
      <c r="G18" s="184"/>
      <c r="H18" s="184"/>
      <c r="I18" s="24" t="s">
        <v>27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7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31</v>
      </c>
      <c r="E20" s="29"/>
      <c r="F20" s="29"/>
      <c r="G20" s="29"/>
      <c r="H20" s="29"/>
      <c r="I20" s="24" t="s">
        <v>24</v>
      </c>
      <c r="J20" s="22" t="s">
        <v>1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32</v>
      </c>
      <c r="F21" s="29"/>
      <c r="G21" s="29"/>
      <c r="H21" s="29"/>
      <c r="I21" s="24" t="s">
        <v>27</v>
      </c>
      <c r="J21" s="22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7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34</v>
      </c>
      <c r="E23" s="29"/>
      <c r="F23" s="29"/>
      <c r="G23" s="29"/>
      <c r="H23" s="29"/>
      <c r="I23" s="24" t="s">
        <v>24</v>
      </c>
      <c r="J23" s="22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27</v>
      </c>
      <c r="J24" s="22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7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36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83.25" customHeight="1">
      <c r="A27" s="91"/>
      <c r="B27" s="92"/>
      <c r="C27" s="91"/>
      <c r="D27" s="91"/>
      <c r="E27" s="189" t="s">
        <v>37</v>
      </c>
      <c r="F27" s="189"/>
      <c r="G27" s="189"/>
      <c r="H27" s="189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7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7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5" customHeight="1">
      <c r="A30" s="29"/>
      <c r="B30" s="30"/>
      <c r="C30" s="29"/>
      <c r="D30" s="94" t="s">
        <v>38</v>
      </c>
      <c r="E30" s="29"/>
      <c r="F30" s="29"/>
      <c r="G30" s="29"/>
      <c r="H30" s="29"/>
      <c r="I30" s="29"/>
      <c r="J30" s="68">
        <f>ROUND(J122,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7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5" customHeight="1">
      <c r="A32" s="29"/>
      <c r="B32" s="30"/>
      <c r="C32" s="29"/>
      <c r="D32" s="29"/>
      <c r="E32" s="29"/>
      <c r="F32" s="33" t="s">
        <v>40</v>
      </c>
      <c r="G32" s="29"/>
      <c r="H32" s="29"/>
      <c r="I32" s="33" t="s">
        <v>39</v>
      </c>
      <c r="J32" s="33" t="s">
        <v>41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5" customHeight="1">
      <c r="A33" s="29"/>
      <c r="B33" s="30"/>
      <c r="C33" s="29"/>
      <c r="D33" s="95" t="s">
        <v>42</v>
      </c>
      <c r="E33" s="24" t="s">
        <v>43</v>
      </c>
      <c r="F33" s="96">
        <f>ROUND((SUM(BE122:BE135)),  2)</f>
        <v>0</v>
      </c>
      <c r="G33" s="29"/>
      <c r="H33" s="29"/>
      <c r="I33" s="97">
        <v>0.23</v>
      </c>
      <c r="J33" s="96">
        <f>ROUND(((SUM(BE122:BE135))*I33),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5" customHeight="1">
      <c r="A34" s="29"/>
      <c r="B34" s="30"/>
      <c r="C34" s="29"/>
      <c r="D34" s="29"/>
      <c r="E34" s="24" t="s">
        <v>44</v>
      </c>
      <c r="F34" s="96">
        <f>ROUND((SUM(BF122:BF135)),  2)</f>
        <v>0</v>
      </c>
      <c r="G34" s="29"/>
      <c r="H34" s="29"/>
      <c r="I34" s="97">
        <v>0.23</v>
      </c>
      <c r="J34" s="96">
        <f>ROUND(((SUM(BF122:BF135))*I34),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5" hidden="1" customHeight="1">
      <c r="A35" s="29"/>
      <c r="B35" s="30"/>
      <c r="C35" s="29"/>
      <c r="D35" s="29"/>
      <c r="E35" s="24" t="s">
        <v>45</v>
      </c>
      <c r="F35" s="96">
        <f>ROUND((SUM(BG122:BG135)),  2)</f>
        <v>0</v>
      </c>
      <c r="G35" s="29"/>
      <c r="H35" s="29"/>
      <c r="I35" s="97">
        <v>0.23</v>
      </c>
      <c r="J35" s="96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5" hidden="1" customHeight="1">
      <c r="A36" s="29"/>
      <c r="B36" s="30"/>
      <c r="C36" s="29"/>
      <c r="D36" s="29"/>
      <c r="E36" s="24" t="s">
        <v>46</v>
      </c>
      <c r="F36" s="96">
        <f>ROUND((SUM(BH122:BH135)),  2)</f>
        <v>0</v>
      </c>
      <c r="G36" s="29"/>
      <c r="H36" s="29"/>
      <c r="I36" s="97">
        <v>0.23</v>
      </c>
      <c r="J36" s="96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5" hidden="1" customHeight="1">
      <c r="A37" s="29"/>
      <c r="B37" s="30"/>
      <c r="C37" s="29"/>
      <c r="D37" s="29"/>
      <c r="E37" s="24" t="s">
        <v>47</v>
      </c>
      <c r="F37" s="96">
        <f>ROUND((SUM(BI122:BI135)),  2)</f>
        <v>0</v>
      </c>
      <c r="G37" s="29"/>
      <c r="H37" s="29"/>
      <c r="I37" s="97">
        <v>0</v>
      </c>
      <c r="J37" s="96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7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5" customHeight="1">
      <c r="A39" s="29"/>
      <c r="B39" s="30"/>
      <c r="C39" s="98"/>
      <c r="D39" s="99" t="s">
        <v>48</v>
      </c>
      <c r="E39" s="57"/>
      <c r="F39" s="57"/>
      <c r="G39" s="100" t="s">
        <v>49</v>
      </c>
      <c r="H39" s="101" t="s">
        <v>50</v>
      </c>
      <c r="I39" s="57"/>
      <c r="J39" s="102">
        <f>SUM(J30:J37)</f>
        <v>0</v>
      </c>
      <c r="K39" s="103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5" customHeight="1">
      <c r="B41" s="17"/>
      <c r="L41" s="17"/>
    </row>
    <row r="42" spans="1:31" s="1" customFormat="1" ht="14.5" customHeight="1">
      <c r="B42" s="17"/>
      <c r="L42" s="17"/>
    </row>
    <row r="43" spans="1:31" s="1" customFormat="1" ht="14.5" customHeight="1">
      <c r="B43" s="17"/>
      <c r="L43" s="17"/>
    </row>
    <row r="44" spans="1:31" s="1" customFormat="1" ht="14.5" customHeight="1">
      <c r="B44" s="17"/>
      <c r="L44" s="17"/>
    </row>
    <row r="45" spans="1:31" s="1" customFormat="1" ht="14.5" customHeight="1">
      <c r="B45" s="17"/>
      <c r="L45" s="17"/>
    </row>
    <row r="46" spans="1:31" s="1" customFormat="1" ht="14.5" customHeight="1">
      <c r="B46" s="17"/>
      <c r="L46" s="17"/>
    </row>
    <row r="47" spans="1:31" s="1" customFormat="1" ht="14.5" customHeight="1">
      <c r="B47" s="17"/>
      <c r="L47" s="17"/>
    </row>
    <row r="48" spans="1:31" s="1" customFormat="1" ht="14.5" customHeight="1">
      <c r="B48" s="17"/>
      <c r="L48" s="17"/>
    </row>
    <row r="49" spans="1:31" s="1" customFormat="1" ht="14.5" customHeight="1">
      <c r="B49" s="17"/>
      <c r="L49" s="17"/>
    </row>
    <row r="50" spans="1:31" s="2" customFormat="1" ht="14.5" customHeight="1">
      <c r="B50" s="39"/>
      <c r="D50" s="40" t="s">
        <v>51</v>
      </c>
      <c r="E50" s="41"/>
      <c r="F50" s="41"/>
      <c r="G50" s="40" t="s">
        <v>52</v>
      </c>
      <c r="H50" s="41"/>
      <c r="I50" s="41"/>
      <c r="J50" s="41"/>
      <c r="K50" s="41"/>
      <c r="L50" s="39"/>
    </row>
    <row r="51" spans="1:31" ht="11">
      <c r="B51" s="17"/>
      <c r="L51" s="17"/>
    </row>
    <row r="52" spans="1:31" ht="11">
      <c r="B52" s="17"/>
      <c r="L52" s="17"/>
    </row>
    <row r="53" spans="1:31" ht="11">
      <c r="B53" s="17"/>
      <c r="L53" s="17"/>
    </row>
    <row r="54" spans="1:31" ht="11">
      <c r="B54" s="17"/>
      <c r="L54" s="17"/>
    </row>
    <row r="55" spans="1:31" ht="11">
      <c r="B55" s="17"/>
      <c r="L55" s="17"/>
    </row>
    <row r="56" spans="1:31" ht="11">
      <c r="B56" s="17"/>
      <c r="L56" s="17"/>
    </row>
    <row r="57" spans="1:31" ht="11">
      <c r="B57" s="17"/>
      <c r="L57" s="17"/>
    </row>
    <row r="58" spans="1:31" ht="11">
      <c r="B58" s="17"/>
      <c r="L58" s="17"/>
    </row>
    <row r="59" spans="1:31" ht="11">
      <c r="B59" s="17"/>
      <c r="L59" s="17"/>
    </row>
    <row r="60" spans="1:31" ht="11">
      <c r="B60" s="17"/>
      <c r="L60" s="17"/>
    </row>
    <row r="61" spans="1:31" s="2" customFormat="1" ht="13">
      <c r="A61" s="29"/>
      <c r="B61" s="30"/>
      <c r="C61" s="29"/>
      <c r="D61" s="42" t="s">
        <v>53</v>
      </c>
      <c r="E61" s="32"/>
      <c r="F61" s="104" t="s">
        <v>54</v>
      </c>
      <c r="G61" s="42" t="s">
        <v>53</v>
      </c>
      <c r="H61" s="32"/>
      <c r="I61" s="32"/>
      <c r="J61" s="105" t="s">
        <v>54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">
      <c r="B62" s="17"/>
      <c r="L62" s="17"/>
    </row>
    <row r="63" spans="1:31" ht="11">
      <c r="B63" s="17"/>
      <c r="L63" s="17"/>
    </row>
    <row r="64" spans="1:31" ht="11">
      <c r="B64" s="17"/>
      <c r="L64" s="17"/>
    </row>
    <row r="65" spans="1:31" s="2" customFormat="1" ht="13">
      <c r="A65" s="29"/>
      <c r="B65" s="30"/>
      <c r="C65" s="29"/>
      <c r="D65" s="40" t="s">
        <v>55</v>
      </c>
      <c r="E65" s="43"/>
      <c r="F65" s="43"/>
      <c r="G65" s="40" t="s">
        <v>56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">
      <c r="B66" s="17"/>
      <c r="L66" s="17"/>
    </row>
    <row r="67" spans="1:31" ht="11">
      <c r="B67" s="17"/>
      <c r="L67" s="17"/>
    </row>
    <row r="68" spans="1:31" ht="11">
      <c r="B68" s="17"/>
      <c r="L68" s="17"/>
    </row>
    <row r="69" spans="1:31" ht="11">
      <c r="B69" s="17"/>
      <c r="L69" s="17"/>
    </row>
    <row r="70" spans="1:31" ht="11">
      <c r="B70" s="17"/>
      <c r="L70" s="17"/>
    </row>
    <row r="71" spans="1:31" ht="11">
      <c r="B71" s="17"/>
      <c r="L71" s="17"/>
    </row>
    <row r="72" spans="1:31" ht="11">
      <c r="B72" s="17"/>
      <c r="L72" s="17"/>
    </row>
    <row r="73" spans="1:31" ht="11">
      <c r="B73" s="17"/>
      <c r="L73" s="17"/>
    </row>
    <row r="74" spans="1:31" ht="11">
      <c r="B74" s="17"/>
      <c r="L74" s="17"/>
    </row>
    <row r="75" spans="1:31" ht="11">
      <c r="B75" s="17"/>
      <c r="L75" s="17"/>
    </row>
    <row r="76" spans="1:31" s="2" customFormat="1" ht="13">
      <c r="A76" s="29"/>
      <c r="B76" s="30"/>
      <c r="C76" s="29"/>
      <c r="D76" s="42" t="s">
        <v>53</v>
      </c>
      <c r="E76" s="32"/>
      <c r="F76" s="104" t="s">
        <v>54</v>
      </c>
      <c r="G76" s="42" t="s">
        <v>53</v>
      </c>
      <c r="H76" s="32"/>
      <c r="I76" s="32"/>
      <c r="J76" s="105" t="s">
        <v>54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7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5" customHeight="1">
      <c r="A82" s="29"/>
      <c r="B82" s="30"/>
      <c r="C82" s="18" t="s">
        <v>118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7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13" t="str">
        <f>E7</f>
        <v>Revitalizácia centra s ohľadom na zmenu klímy</v>
      </c>
      <c r="F85" s="214"/>
      <c r="G85" s="214"/>
      <c r="H85" s="214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116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78" t="str">
        <f>E9</f>
        <v>SO15 - Oplotenie</v>
      </c>
      <c r="F87" s="215"/>
      <c r="G87" s="215"/>
      <c r="H87" s="2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7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>k.ú.Kostolná pri Dunaji,p.č.56/1,2,57/1,2,66/1,2</v>
      </c>
      <c r="G89" s="29"/>
      <c r="H89" s="29"/>
      <c r="I89" s="24" t="s">
        <v>21</v>
      </c>
      <c r="J89" s="52" t="str">
        <f>IF(J12="","",J12)</f>
        <v>14. 4. 2025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7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40" customHeight="1">
      <c r="A91" s="29"/>
      <c r="B91" s="30"/>
      <c r="C91" s="24" t="s">
        <v>23</v>
      </c>
      <c r="D91" s="29"/>
      <c r="E91" s="29"/>
      <c r="F91" s="22" t="str">
        <f>E15</f>
        <v>Obec Kostolná pri Dunaji,59, 903 01</v>
      </c>
      <c r="G91" s="29"/>
      <c r="H91" s="29"/>
      <c r="I91" s="24" t="s">
        <v>31</v>
      </c>
      <c r="J91" s="27" t="str">
        <f>E21</f>
        <v>Ing.arch Zuzana Kierulfová, Ing. Matej Orolín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5" customHeight="1">
      <c r="A92" s="29"/>
      <c r="B92" s="30"/>
      <c r="C92" s="24" t="s">
        <v>29</v>
      </c>
      <c r="D92" s="29"/>
      <c r="E92" s="29"/>
      <c r="F92" s="22" t="str">
        <f>IF(E18="","",E18)</f>
        <v>Vyplň údaj</v>
      </c>
      <c r="G92" s="29"/>
      <c r="H92" s="29"/>
      <c r="I92" s="24" t="s">
        <v>34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2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6" t="s">
        <v>119</v>
      </c>
      <c r="D94" s="98"/>
      <c r="E94" s="98"/>
      <c r="F94" s="98"/>
      <c r="G94" s="98"/>
      <c r="H94" s="98"/>
      <c r="I94" s="98"/>
      <c r="J94" s="107" t="s">
        <v>120</v>
      </c>
      <c r="K94" s="98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2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75" customHeight="1">
      <c r="A96" s="29"/>
      <c r="B96" s="30"/>
      <c r="C96" s="108" t="s">
        <v>121</v>
      </c>
      <c r="D96" s="29"/>
      <c r="E96" s="29"/>
      <c r="F96" s="29"/>
      <c r="G96" s="29"/>
      <c r="H96" s="29"/>
      <c r="I96" s="29"/>
      <c r="J96" s="68">
        <f>J122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122</v>
      </c>
    </row>
    <row r="97" spans="1:31" s="9" customFormat="1" ht="25" customHeight="1">
      <c r="B97" s="109"/>
      <c r="D97" s="110" t="s">
        <v>123</v>
      </c>
      <c r="E97" s="111"/>
      <c r="F97" s="111"/>
      <c r="G97" s="111"/>
      <c r="H97" s="111"/>
      <c r="I97" s="111"/>
      <c r="J97" s="112">
        <f>J123</f>
        <v>0</v>
      </c>
      <c r="L97" s="109"/>
    </row>
    <row r="98" spans="1:31" s="10" customFormat="1" ht="20" customHeight="1">
      <c r="B98" s="113"/>
      <c r="D98" s="114" t="s">
        <v>124</v>
      </c>
      <c r="E98" s="115"/>
      <c r="F98" s="115"/>
      <c r="G98" s="115"/>
      <c r="H98" s="115"/>
      <c r="I98" s="115"/>
      <c r="J98" s="116">
        <f>J124</f>
        <v>0</v>
      </c>
      <c r="L98" s="113"/>
    </row>
    <row r="99" spans="1:31" s="10" customFormat="1" ht="20" customHeight="1">
      <c r="B99" s="113"/>
      <c r="D99" s="114" t="s">
        <v>1465</v>
      </c>
      <c r="E99" s="115"/>
      <c r="F99" s="115"/>
      <c r="G99" s="115"/>
      <c r="H99" s="115"/>
      <c r="I99" s="115"/>
      <c r="J99" s="116">
        <f>J126</f>
        <v>0</v>
      </c>
      <c r="L99" s="113"/>
    </row>
    <row r="100" spans="1:31" s="10" customFormat="1" ht="20" customHeight="1">
      <c r="B100" s="113"/>
      <c r="D100" s="114" t="s">
        <v>1213</v>
      </c>
      <c r="E100" s="115"/>
      <c r="F100" s="115"/>
      <c r="G100" s="115"/>
      <c r="H100" s="115"/>
      <c r="I100" s="115"/>
      <c r="J100" s="116">
        <f>J128</f>
        <v>0</v>
      </c>
      <c r="L100" s="113"/>
    </row>
    <row r="101" spans="1:31" s="9" customFormat="1" ht="25" customHeight="1">
      <c r="B101" s="109"/>
      <c r="D101" s="110" t="s">
        <v>127</v>
      </c>
      <c r="E101" s="111"/>
      <c r="F101" s="111"/>
      <c r="G101" s="111"/>
      <c r="H101" s="111"/>
      <c r="I101" s="111"/>
      <c r="J101" s="112">
        <f>J132</f>
        <v>0</v>
      </c>
      <c r="L101" s="109"/>
    </row>
    <row r="102" spans="1:31" s="10" customFormat="1" ht="20" customHeight="1">
      <c r="B102" s="113"/>
      <c r="D102" s="114" t="s">
        <v>1315</v>
      </c>
      <c r="E102" s="115"/>
      <c r="F102" s="115"/>
      <c r="G102" s="115"/>
      <c r="H102" s="115"/>
      <c r="I102" s="115"/>
      <c r="J102" s="116">
        <f>J133</f>
        <v>0</v>
      </c>
      <c r="L102" s="113"/>
    </row>
    <row r="103" spans="1:31" s="2" customFormat="1" ht="21.75" customHeight="1">
      <c r="A103" s="29"/>
      <c r="B103" s="30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31" s="2" customFormat="1" ht="7" customHeight="1">
      <c r="A104" s="29"/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8" spans="1:31" s="2" customFormat="1" ht="7" customHeight="1">
      <c r="A108" s="29"/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25" customHeight="1">
      <c r="A109" s="29"/>
      <c r="B109" s="30"/>
      <c r="C109" s="18" t="s">
        <v>133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7" customHeigh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2" customHeight="1">
      <c r="A111" s="29"/>
      <c r="B111" s="30"/>
      <c r="C111" s="24" t="s">
        <v>15</v>
      </c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6.5" customHeight="1">
      <c r="A112" s="29"/>
      <c r="B112" s="30"/>
      <c r="C112" s="29"/>
      <c r="D112" s="29"/>
      <c r="E112" s="213" t="str">
        <f>E7</f>
        <v>Revitalizácia centra s ohľadom na zmenu klímy</v>
      </c>
      <c r="F112" s="214"/>
      <c r="G112" s="214"/>
      <c r="H112" s="214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>
      <c r="A113" s="29"/>
      <c r="B113" s="30"/>
      <c r="C113" s="24" t="s">
        <v>116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>
      <c r="A114" s="29"/>
      <c r="B114" s="30"/>
      <c r="C114" s="29"/>
      <c r="D114" s="29"/>
      <c r="E114" s="178" t="str">
        <f>E9</f>
        <v>SO15 - Oplotenie</v>
      </c>
      <c r="F114" s="215"/>
      <c r="G114" s="215"/>
      <c r="H114" s="215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7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>
      <c r="A116" s="29"/>
      <c r="B116" s="30"/>
      <c r="C116" s="24" t="s">
        <v>19</v>
      </c>
      <c r="D116" s="29"/>
      <c r="E116" s="29"/>
      <c r="F116" s="22" t="str">
        <f>F12</f>
        <v>k.ú.Kostolná pri Dunaji,p.č.56/1,2,57/1,2,66/1,2</v>
      </c>
      <c r="G116" s="29"/>
      <c r="H116" s="29"/>
      <c r="I116" s="24" t="s">
        <v>21</v>
      </c>
      <c r="J116" s="52" t="str">
        <f>IF(J12="","",J12)</f>
        <v>14. 4. 2025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7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40" customHeight="1">
      <c r="A118" s="29"/>
      <c r="B118" s="30"/>
      <c r="C118" s="24" t="s">
        <v>23</v>
      </c>
      <c r="D118" s="29"/>
      <c r="E118" s="29"/>
      <c r="F118" s="22" t="str">
        <f>E15</f>
        <v>Obec Kostolná pri Dunaji,59, 903 01</v>
      </c>
      <c r="G118" s="29"/>
      <c r="H118" s="29"/>
      <c r="I118" s="24" t="s">
        <v>31</v>
      </c>
      <c r="J118" s="27" t="str">
        <f>E21</f>
        <v>Ing.arch Zuzana Kierulfová, Ing. Matej Orolín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5" customHeight="1">
      <c r="A119" s="29"/>
      <c r="B119" s="30"/>
      <c r="C119" s="24" t="s">
        <v>29</v>
      </c>
      <c r="D119" s="29"/>
      <c r="E119" s="29"/>
      <c r="F119" s="22" t="str">
        <f>IF(E18="","",E18)</f>
        <v>Vyplň údaj</v>
      </c>
      <c r="G119" s="29"/>
      <c r="H119" s="29"/>
      <c r="I119" s="24" t="s">
        <v>34</v>
      </c>
      <c r="J119" s="27" t="str">
        <f>E24</f>
        <v xml:space="preserve"> 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0.2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1" customFormat="1" ht="29.25" customHeight="1">
      <c r="A121" s="117"/>
      <c r="B121" s="118"/>
      <c r="C121" s="119" t="s">
        <v>134</v>
      </c>
      <c r="D121" s="120" t="s">
        <v>63</v>
      </c>
      <c r="E121" s="120" t="s">
        <v>59</v>
      </c>
      <c r="F121" s="120" t="s">
        <v>60</v>
      </c>
      <c r="G121" s="120" t="s">
        <v>135</v>
      </c>
      <c r="H121" s="120" t="s">
        <v>136</v>
      </c>
      <c r="I121" s="120" t="s">
        <v>137</v>
      </c>
      <c r="J121" s="121" t="s">
        <v>120</v>
      </c>
      <c r="K121" s="122" t="s">
        <v>138</v>
      </c>
      <c r="L121" s="123"/>
      <c r="M121" s="59" t="s">
        <v>1</v>
      </c>
      <c r="N121" s="60" t="s">
        <v>42</v>
      </c>
      <c r="O121" s="60" t="s">
        <v>139</v>
      </c>
      <c r="P121" s="60" t="s">
        <v>140</v>
      </c>
      <c r="Q121" s="60" t="s">
        <v>141</v>
      </c>
      <c r="R121" s="60" t="s">
        <v>142</v>
      </c>
      <c r="S121" s="60" t="s">
        <v>143</v>
      </c>
      <c r="T121" s="61" t="s">
        <v>144</v>
      </c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</row>
    <row r="122" spans="1:65" s="2" customFormat="1" ht="22.75" customHeight="1">
      <c r="A122" s="29"/>
      <c r="B122" s="30"/>
      <c r="C122" s="66" t="s">
        <v>121</v>
      </c>
      <c r="D122" s="29"/>
      <c r="E122" s="29"/>
      <c r="F122" s="29"/>
      <c r="G122" s="29"/>
      <c r="H122" s="29"/>
      <c r="I122" s="29"/>
      <c r="J122" s="124">
        <f>BK122</f>
        <v>0</v>
      </c>
      <c r="K122" s="29"/>
      <c r="L122" s="30"/>
      <c r="M122" s="62"/>
      <c r="N122" s="53"/>
      <c r="O122" s="63"/>
      <c r="P122" s="125">
        <f>P123+P132</f>
        <v>0</v>
      </c>
      <c r="Q122" s="63"/>
      <c r="R122" s="125">
        <f>R123+R132</f>
        <v>3.4681019999999996</v>
      </c>
      <c r="S122" s="63"/>
      <c r="T122" s="126">
        <f>T123+T132</f>
        <v>2.6991000000000001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4" t="s">
        <v>77</v>
      </c>
      <c r="AU122" s="14" t="s">
        <v>122</v>
      </c>
      <c r="BK122" s="127">
        <f>BK123+BK132</f>
        <v>0</v>
      </c>
    </row>
    <row r="123" spans="1:65" s="12" customFormat="1" ht="26" customHeight="1">
      <c r="B123" s="128"/>
      <c r="D123" s="129" t="s">
        <v>77</v>
      </c>
      <c r="E123" s="130" t="s">
        <v>145</v>
      </c>
      <c r="F123" s="130" t="s">
        <v>146</v>
      </c>
      <c r="I123" s="131"/>
      <c r="J123" s="132">
        <f>BK123</f>
        <v>0</v>
      </c>
      <c r="L123" s="128"/>
      <c r="M123" s="133"/>
      <c r="N123" s="134"/>
      <c r="O123" s="134"/>
      <c r="P123" s="135">
        <f>P124+P126+P128</f>
        <v>0</v>
      </c>
      <c r="Q123" s="134"/>
      <c r="R123" s="135">
        <f>R124+R126+R128</f>
        <v>0.61265199999999986</v>
      </c>
      <c r="S123" s="134"/>
      <c r="T123" s="136">
        <f>T124+T126+T128</f>
        <v>2.6991000000000001</v>
      </c>
      <c r="AR123" s="129" t="s">
        <v>86</v>
      </c>
      <c r="AT123" s="137" t="s">
        <v>77</v>
      </c>
      <c r="AU123" s="137" t="s">
        <v>78</v>
      </c>
      <c r="AY123" s="129" t="s">
        <v>147</v>
      </c>
      <c r="BK123" s="138">
        <f>BK124+BK126+BK128</f>
        <v>0</v>
      </c>
    </row>
    <row r="124" spans="1:65" s="12" customFormat="1" ht="22.75" customHeight="1">
      <c r="B124" s="128"/>
      <c r="D124" s="129" t="s">
        <v>77</v>
      </c>
      <c r="E124" s="139" t="s">
        <v>86</v>
      </c>
      <c r="F124" s="139" t="s">
        <v>148</v>
      </c>
      <c r="I124" s="131"/>
      <c r="J124" s="140">
        <f>BK124</f>
        <v>0</v>
      </c>
      <c r="L124" s="128"/>
      <c r="M124" s="133"/>
      <c r="N124" s="134"/>
      <c r="O124" s="134"/>
      <c r="P124" s="135">
        <f>P125</f>
        <v>0</v>
      </c>
      <c r="Q124" s="134"/>
      <c r="R124" s="135">
        <f>R125</f>
        <v>0</v>
      </c>
      <c r="S124" s="134"/>
      <c r="T124" s="136">
        <f>T125</f>
        <v>0</v>
      </c>
      <c r="AR124" s="129" t="s">
        <v>86</v>
      </c>
      <c r="AT124" s="137" t="s">
        <v>77</v>
      </c>
      <c r="AU124" s="137" t="s">
        <v>86</v>
      </c>
      <c r="AY124" s="129" t="s">
        <v>147</v>
      </c>
      <c r="BK124" s="138">
        <f>BK125</f>
        <v>0</v>
      </c>
    </row>
    <row r="125" spans="1:65" s="2" customFormat="1" ht="37.75" customHeight="1">
      <c r="A125" s="29"/>
      <c r="B125" s="141"/>
      <c r="C125" s="142" t="s">
        <v>86</v>
      </c>
      <c r="D125" s="142" t="s">
        <v>149</v>
      </c>
      <c r="E125" s="143" t="s">
        <v>1466</v>
      </c>
      <c r="F125" s="144" t="s">
        <v>1467</v>
      </c>
      <c r="G125" s="145" t="s">
        <v>152</v>
      </c>
      <c r="H125" s="146">
        <v>29.7</v>
      </c>
      <c r="I125" s="147"/>
      <c r="J125" s="148">
        <f>ROUND(I125*H125,2)</f>
        <v>0</v>
      </c>
      <c r="K125" s="149"/>
      <c r="L125" s="30"/>
      <c r="M125" s="150" t="s">
        <v>1</v>
      </c>
      <c r="N125" s="151" t="s">
        <v>44</v>
      </c>
      <c r="O125" s="55"/>
      <c r="P125" s="152">
        <f>O125*H125</f>
        <v>0</v>
      </c>
      <c r="Q125" s="152">
        <v>0</v>
      </c>
      <c r="R125" s="152">
        <f>Q125*H125</f>
        <v>0</v>
      </c>
      <c r="S125" s="152">
        <v>0</v>
      </c>
      <c r="T125" s="153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4" t="s">
        <v>153</v>
      </c>
      <c r="AT125" s="154" t="s">
        <v>149</v>
      </c>
      <c r="AU125" s="154" t="s">
        <v>154</v>
      </c>
      <c r="AY125" s="14" t="s">
        <v>147</v>
      </c>
      <c r="BE125" s="155">
        <f>IF(N125="základná",J125,0)</f>
        <v>0</v>
      </c>
      <c r="BF125" s="155">
        <f>IF(N125="znížená",J125,0)</f>
        <v>0</v>
      </c>
      <c r="BG125" s="155">
        <f>IF(N125="zákl. prenesená",J125,0)</f>
        <v>0</v>
      </c>
      <c r="BH125" s="155">
        <f>IF(N125="zníž. prenesená",J125,0)</f>
        <v>0</v>
      </c>
      <c r="BI125" s="155">
        <f>IF(N125="nulová",J125,0)</f>
        <v>0</v>
      </c>
      <c r="BJ125" s="14" t="s">
        <v>154</v>
      </c>
      <c r="BK125" s="155">
        <f>ROUND(I125*H125,2)</f>
        <v>0</v>
      </c>
      <c r="BL125" s="14" t="s">
        <v>153</v>
      </c>
      <c r="BM125" s="154" t="s">
        <v>1468</v>
      </c>
    </row>
    <row r="126" spans="1:65" s="12" customFormat="1" ht="22.75" customHeight="1">
      <c r="B126" s="128"/>
      <c r="D126" s="129" t="s">
        <v>77</v>
      </c>
      <c r="E126" s="139" t="s">
        <v>173</v>
      </c>
      <c r="F126" s="139" t="s">
        <v>1469</v>
      </c>
      <c r="I126" s="131"/>
      <c r="J126" s="140">
        <f>BK126</f>
        <v>0</v>
      </c>
      <c r="L126" s="128"/>
      <c r="M126" s="133"/>
      <c r="N126" s="134"/>
      <c r="O126" s="134"/>
      <c r="P126" s="135">
        <f>P127</f>
        <v>0</v>
      </c>
      <c r="Q126" s="134"/>
      <c r="R126" s="135">
        <f>R127</f>
        <v>0.61265199999999986</v>
      </c>
      <c r="S126" s="134"/>
      <c r="T126" s="136">
        <f>T127</f>
        <v>0</v>
      </c>
      <c r="AR126" s="129" t="s">
        <v>86</v>
      </c>
      <c r="AT126" s="137" t="s">
        <v>77</v>
      </c>
      <c r="AU126" s="137" t="s">
        <v>86</v>
      </c>
      <c r="AY126" s="129" t="s">
        <v>147</v>
      </c>
      <c r="BK126" s="138">
        <f>BK127</f>
        <v>0</v>
      </c>
    </row>
    <row r="127" spans="1:65" s="2" customFormat="1" ht="37.75" customHeight="1">
      <c r="A127" s="29"/>
      <c r="B127" s="141"/>
      <c r="C127" s="142" t="s">
        <v>154</v>
      </c>
      <c r="D127" s="142" t="s">
        <v>149</v>
      </c>
      <c r="E127" s="143" t="s">
        <v>1470</v>
      </c>
      <c r="F127" s="144" t="s">
        <v>1471</v>
      </c>
      <c r="G127" s="145" t="s">
        <v>244</v>
      </c>
      <c r="H127" s="146">
        <v>38.799999999999997</v>
      </c>
      <c r="I127" s="147"/>
      <c r="J127" s="148">
        <f>ROUND(I127*H127,2)</f>
        <v>0</v>
      </c>
      <c r="K127" s="149"/>
      <c r="L127" s="30"/>
      <c r="M127" s="150" t="s">
        <v>1</v>
      </c>
      <c r="N127" s="151" t="s">
        <v>44</v>
      </c>
      <c r="O127" s="55"/>
      <c r="P127" s="152">
        <f>O127*H127</f>
        <v>0</v>
      </c>
      <c r="Q127" s="152">
        <v>1.5789999999999998E-2</v>
      </c>
      <c r="R127" s="152">
        <f>Q127*H127</f>
        <v>0.61265199999999986</v>
      </c>
      <c r="S127" s="152">
        <v>0</v>
      </c>
      <c r="T127" s="153">
        <f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4" t="s">
        <v>153</v>
      </c>
      <c r="AT127" s="154" t="s">
        <v>149</v>
      </c>
      <c r="AU127" s="154" t="s">
        <v>154</v>
      </c>
      <c r="AY127" s="14" t="s">
        <v>147</v>
      </c>
      <c r="BE127" s="155">
        <f>IF(N127="základná",J127,0)</f>
        <v>0</v>
      </c>
      <c r="BF127" s="155">
        <f>IF(N127="znížená",J127,0)</f>
        <v>0</v>
      </c>
      <c r="BG127" s="155">
        <f>IF(N127="zákl. prenesená",J127,0)</f>
        <v>0</v>
      </c>
      <c r="BH127" s="155">
        <f>IF(N127="zníž. prenesená",J127,0)</f>
        <v>0</v>
      </c>
      <c r="BI127" s="155">
        <f>IF(N127="nulová",J127,0)</f>
        <v>0</v>
      </c>
      <c r="BJ127" s="14" t="s">
        <v>154</v>
      </c>
      <c r="BK127" s="155">
        <f>ROUND(I127*H127,2)</f>
        <v>0</v>
      </c>
      <c r="BL127" s="14" t="s">
        <v>153</v>
      </c>
      <c r="BM127" s="154" t="s">
        <v>1472</v>
      </c>
    </row>
    <row r="128" spans="1:65" s="12" customFormat="1" ht="22.75" customHeight="1">
      <c r="B128" s="128"/>
      <c r="D128" s="129" t="s">
        <v>77</v>
      </c>
      <c r="E128" s="139" t="s">
        <v>193</v>
      </c>
      <c r="F128" s="139" t="s">
        <v>1269</v>
      </c>
      <c r="I128" s="131"/>
      <c r="J128" s="140">
        <f>BK128</f>
        <v>0</v>
      </c>
      <c r="L128" s="128"/>
      <c r="M128" s="133"/>
      <c r="N128" s="134"/>
      <c r="O128" s="134"/>
      <c r="P128" s="135">
        <f>SUM(P129:P131)</f>
        <v>0</v>
      </c>
      <c r="Q128" s="134"/>
      <c r="R128" s="135">
        <f>SUM(R129:R131)</f>
        <v>0</v>
      </c>
      <c r="S128" s="134"/>
      <c r="T128" s="136">
        <f>SUM(T129:T131)</f>
        <v>2.6991000000000001</v>
      </c>
      <c r="AR128" s="129" t="s">
        <v>86</v>
      </c>
      <c r="AT128" s="137" t="s">
        <v>77</v>
      </c>
      <c r="AU128" s="137" t="s">
        <v>86</v>
      </c>
      <c r="AY128" s="129" t="s">
        <v>147</v>
      </c>
      <c r="BK128" s="138">
        <f>SUM(BK129:BK131)</f>
        <v>0</v>
      </c>
    </row>
    <row r="129" spans="1:65" s="2" customFormat="1" ht="24.25" customHeight="1">
      <c r="A129" s="29"/>
      <c r="B129" s="141"/>
      <c r="C129" s="142" t="s">
        <v>160</v>
      </c>
      <c r="D129" s="142" t="s">
        <v>149</v>
      </c>
      <c r="E129" s="143" t="s">
        <v>1473</v>
      </c>
      <c r="F129" s="144" t="s">
        <v>1474</v>
      </c>
      <c r="G129" s="145" t="s">
        <v>196</v>
      </c>
      <c r="H129" s="146">
        <v>74.900000000000006</v>
      </c>
      <c r="I129" s="147"/>
      <c r="J129" s="148">
        <f>ROUND(I129*H129,2)</f>
        <v>0</v>
      </c>
      <c r="K129" s="149"/>
      <c r="L129" s="30"/>
      <c r="M129" s="150" t="s">
        <v>1</v>
      </c>
      <c r="N129" s="151" t="s">
        <v>44</v>
      </c>
      <c r="O129" s="55"/>
      <c r="P129" s="152">
        <f>O129*H129</f>
        <v>0</v>
      </c>
      <c r="Q129" s="152">
        <v>0</v>
      </c>
      <c r="R129" s="152">
        <f>Q129*H129</f>
        <v>0</v>
      </c>
      <c r="S129" s="152">
        <v>8.9999999999999993E-3</v>
      </c>
      <c r="T129" s="153">
        <f>S129*H129</f>
        <v>0.67410000000000003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4" t="s">
        <v>191</v>
      </c>
      <c r="AT129" s="154" t="s">
        <v>149</v>
      </c>
      <c r="AU129" s="154" t="s">
        <v>154</v>
      </c>
      <c r="AY129" s="14" t="s">
        <v>147</v>
      </c>
      <c r="BE129" s="155">
        <f>IF(N129="základná",J129,0)</f>
        <v>0</v>
      </c>
      <c r="BF129" s="155">
        <f>IF(N129="znížená",J129,0)</f>
        <v>0</v>
      </c>
      <c r="BG129" s="155">
        <f>IF(N129="zákl. prenesená",J129,0)</f>
        <v>0</v>
      </c>
      <c r="BH129" s="155">
        <f>IF(N129="zníž. prenesená",J129,0)</f>
        <v>0</v>
      </c>
      <c r="BI129" s="155">
        <f>IF(N129="nulová",J129,0)</f>
        <v>0</v>
      </c>
      <c r="BJ129" s="14" t="s">
        <v>154</v>
      </c>
      <c r="BK129" s="155">
        <f>ROUND(I129*H129,2)</f>
        <v>0</v>
      </c>
      <c r="BL129" s="14" t="s">
        <v>191</v>
      </c>
      <c r="BM129" s="154" t="s">
        <v>1475</v>
      </c>
    </row>
    <row r="130" spans="1:65" s="2" customFormat="1" ht="24.25" customHeight="1">
      <c r="A130" s="29"/>
      <c r="B130" s="141"/>
      <c r="C130" s="142" t="s">
        <v>153</v>
      </c>
      <c r="D130" s="142" t="s">
        <v>149</v>
      </c>
      <c r="E130" s="143" t="s">
        <v>1476</v>
      </c>
      <c r="F130" s="144" t="s">
        <v>1477</v>
      </c>
      <c r="G130" s="145" t="s">
        <v>196</v>
      </c>
      <c r="H130" s="146">
        <v>202.5</v>
      </c>
      <c r="I130" s="147"/>
      <c r="J130" s="148">
        <f>ROUND(I130*H130,2)</f>
        <v>0</v>
      </c>
      <c r="K130" s="149"/>
      <c r="L130" s="30"/>
      <c r="M130" s="150" t="s">
        <v>1</v>
      </c>
      <c r="N130" s="151" t="s">
        <v>44</v>
      </c>
      <c r="O130" s="55"/>
      <c r="P130" s="152">
        <f>O130*H130</f>
        <v>0</v>
      </c>
      <c r="Q130" s="152">
        <v>0</v>
      </c>
      <c r="R130" s="152">
        <f>Q130*H130</f>
        <v>0</v>
      </c>
      <c r="S130" s="152">
        <v>0.01</v>
      </c>
      <c r="T130" s="153">
        <f>S130*H130</f>
        <v>2.0249999999999999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4" t="s">
        <v>153</v>
      </c>
      <c r="AT130" s="154" t="s">
        <v>149</v>
      </c>
      <c r="AU130" s="154" t="s">
        <v>154</v>
      </c>
      <c r="AY130" s="14" t="s">
        <v>147</v>
      </c>
      <c r="BE130" s="155">
        <f>IF(N130="základná",J130,0)</f>
        <v>0</v>
      </c>
      <c r="BF130" s="155">
        <f>IF(N130="znížená",J130,0)</f>
        <v>0</v>
      </c>
      <c r="BG130" s="155">
        <f>IF(N130="zákl. prenesená",J130,0)</f>
        <v>0</v>
      </c>
      <c r="BH130" s="155">
        <f>IF(N130="zníž. prenesená",J130,0)</f>
        <v>0</v>
      </c>
      <c r="BI130" s="155">
        <f>IF(N130="nulová",J130,0)</f>
        <v>0</v>
      </c>
      <c r="BJ130" s="14" t="s">
        <v>154</v>
      </c>
      <c r="BK130" s="155">
        <f>ROUND(I130*H130,2)</f>
        <v>0</v>
      </c>
      <c r="BL130" s="14" t="s">
        <v>153</v>
      </c>
      <c r="BM130" s="154" t="s">
        <v>1478</v>
      </c>
    </row>
    <row r="131" spans="1:65" s="2" customFormat="1" ht="24.25" customHeight="1">
      <c r="A131" s="29"/>
      <c r="B131" s="141"/>
      <c r="C131" s="142" t="s">
        <v>168</v>
      </c>
      <c r="D131" s="142" t="s">
        <v>149</v>
      </c>
      <c r="E131" s="143" t="s">
        <v>1479</v>
      </c>
      <c r="F131" s="144" t="s">
        <v>1480</v>
      </c>
      <c r="G131" s="145" t="s">
        <v>196</v>
      </c>
      <c r="H131" s="146">
        <v>134.30000000000001</v>
      </c>
      <c r="I131" s="147"/>
      <c r="J131" s="148">
        <f>ROUND(I131*H131,2)</f>
        <v>0</v>
      </c>
      <c r="K131" s="149"/>
      <c r="L131" s="30"/>
      <c r="M131" s="150" t="s">
        <v>1</v>
      </c>
      <c r="N131" s="151" t="s">
        <v>44</v>
      </c>
      <c r="O131" s="55"/>
      <c r="P131" s="152">
        <f>O131*H131</f>
        <v>0</v>
      </c>
      <c r="Q131" s="152">
        <v>0</v>
      </c>
      <c r="R131" s="152">
        <f>Q131*H131</f>
        <v>0</v>
      </c>
      <c r="S131" s="152">
        <v>0</v>
      </c>
      <c r="T131" s="153">
        <f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4" t="s">
        <v>153</v>
      </c>
      <c r="AT131" s="154" t="s">
        <v>149</v>
      </c>
      <c r="AU131" s="154" t="s">
        <v>154</v>
      </c>
      <c r="AY131" s="14" t="s">
        <v>147</v>
      </c>
      <c r="BE131" s="155">
        <f>IF(N131="základná",J131,0)</f>
        <v>0</v>
      </c>
      <c r="BF131" s="155">
        <f>IF(N131="znížená",J131,0)</f>
        <v>0</v>
      </c>
      <c r="BG131" s="155">
        <f>IF(N131="zákl. prenesená",J131,0)</f>
        <v>0</v>
      </c>
      <c r="BH131" s="155">
        <f>IF(N131="zníž. prenesená",J131,0)</f>
        <v>0</v>
      </c>
      <c r="BI131" s="155">
        <f>IF(N131="nulová",J131,0)</f>
        <v>0</v>
      </c>
      <c r="BJ131" s="14" t="s">
        <v>154</v>
      </c>
      <c r="BK131" s="155">
        <f>ROUND(I131*H131,2)</f>
        <v>0</v>
      </c>
      <c r="BL131" s="14" t="s">
        <v>153</v>
      </c>
      <c r="BM131" s="154" t="s">
        <v>1481</v>
      </c>
    </row>
    <row r="132" spans="1:65" s="12" customFormat="1" ht="26" customHeight="1">
      <c r="B132" s="128"/>
      <c r="D132" s="129" t="s">
        <v>77</v>
      </c>
      <c r="E132" s="130" t="s">
        <v>185</v>
      </c>
      <c r="F132" s="130" t="s">
        <v>186</v>
      </c>
      <c r="I132" s="131"/>
      <c r="J132" s="132">
        <f>BK132</f>
        <v>0</v>
      </c>
      <c r="L132" s="128"/>
      <c r="M132" s="133"/>
      <c r="N132" s="134"/>
      <c r="O132" s="134"/>
      <c r="P132" s="135">
        <f>P133</f>
        <v>0</v>
      </c>
      <c r="Q132" s="134"/>
      <c r="R132" s="135">
        <f>R133</f>
        <v>2.8554499999999998</v>
      </c>
      <c r="S132" s="134"/>
      <c r="T132" s="136">
        <f>T133</f>
        <v>0</v>
      </c>
      <c r="AR132" s="129" t="s">
        <v>154</v>
      </c>
      <c r="AT132" s="137" t="s">
        <v>77</v>
      </c>
      <c r="AU132" s="137" t="s">
        <v>78</v>
      </c>
      <c r="AY132" s="129" t="s">
        <v>147</v>
      </c>
      <c r="BK132" s="138">
        <f>BK133</f>
        <v>0</v>
      </c>
    </row>
    <row r="133" spans="1:65" s="12" customFormat="1" ht="22.75" customHeight="1">
      <c r="B133" s="128"/>
      <c r="D133" s="129" t="s">
        <v>77</v>
      </c>
      <c r="E133" s="139" t="s">
        <v>1450</v>
      </c>
      <c r="F133" s="139" t="s">
        <v>1451</v>
      </c>
      <c r="I133" s="131"/>
      <c r="J133" s="140">
        <f>BK133</f>
        <v>0</v>
      </c>
      <c r="L133" s="128"/>
      <c r="M133" s="133"/>
      <c r="N133" s="134"/>
      <c r="O133" s="134"/>
      <c r="P133" s="135">
        <f>SUM(P134:P135)</f>
        <v>0</v>
      </c>
      <c r="Q133" s="134"/>
      <c r="R133" s="135">
        <f>SUM(R134:R135)</f>
        <v>2.8554499999999998</v>
      </c>
      <c r="S133" s="134"/>
      <c r="T133" s="136">
        <f>SUM(T134:T135)</f>
        <v>0</v>
      </c>
      <c r="AR133" s="129" t="s">
        <v>154</v>
      </c>
      <c r="AT133" s="137" t="s">
        <v>77</v>
      </c>
      <c r="AU133" s="137" t="s">
        <v>86</v>
      </c>
      <c r="AY133" s="129" t="s">
        <v>147</v>
      </c>
      <c r="BK133" s="138">
        <f>SUM(BK134:BK135)</f>
        <v>0</v>
      </c>
    </row>
    <row r="134" spans="1:65" s="2" customFormat="1" ht="24.25" customHeight="1">
      <c r="A134" s="29"/>
      <c r="B134" s="141"/>
      <c r="C134" s="142" t="s">
        <v>173</v>
      </c>
      <c r="D134" s="142" t="s">
        <v>149</v>
      </c>
      <c r="E134" s="143" t="s">
        <v>1482</v>
      </c>
      <c r="F134" s="144" t="s">
        <v>1483</v>
      </c>
      <c r="G134" s="145" t="s">
        <v>196</v>
      </c>
      <c r="H134" s="146">
        <v>95.4</v>
      </c>
      <c r="I134" s="147"/>
      <c r="J134" s="148">
        <f>ROUND(I134*H134,2)</f>
        <v>0</v>
      </c>
      <c r="K134" s="149"/>
      <c r="L134" s="30"/>
      <c r="M134" s="150" t="s">
        <v>1</v>
      </c>
      <c r="N134" s="151" t="s">
        <v>44</v>
      </c>
      <c r="O134" s="55"/>
      <c r="P134" s="152">
        <f>O134*H134</f>
        <v>0</v>
      </c>
      <c r="Q134" s="152">
        <v>0</v>
      </c>
      <c r="R134" s="152">
        <f>Q134*H134</f>
        <v>0</v>
      </c>
      <c r="S134" s="152">
        <v>0</v>
      </c>
      <c r="T134" s="153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4" t="s">
        <v>191</v>
      </c>
      <c r="AT134" s="154" t="s">
        <v>149</v>
      </c>
      <c r="AU134" s="154" t="s">
        <v>154</v>
      </c>
      <c r="AY134" s="14" t="s">
        <v>147</v>
      </c>
      <c r="BE134" s="155">
        <f>IF(N134="základná",J134,0)</f>
        <v>0</v>
      </c>
      <c r="BF134" s="155">
        <f>IF(N134="znížená",J134,0)</f>
        <v>0</v>
      </c>
      <c r="BG134" s="155">
        <f>IF(N134="zákl. prenesená",J134,0)</f>
        <v>0</v>
      </c>
      <c r="BH134" s="155">
        <f>IF(N134="zníž. prenesená",J134,0)</f>
        <v>0</v>
      </c>
      <c r="BI134" s="155">
        <f>IF(N134="nulová",J134,0)</f>
        <v>0</v>
      </c>
      <c r="BJ134" s="14" t="s">
        <v>154</v>
      </c>
      <c r="BK134" s="155">
        <f>ROUND(I134*H134,2)</f>
        <v>0</v>
      </c>
      <c r="BL134" s="14" t="s">
        <v>191</v>
      </c>
      <c r="BM134" s="154" t="s">
        <v>1484</v>
      </c>
    </row>
    <row r="135" spans="1:65" s="2" customFormat="1" ht="37.75" customHeight="1">
      <c r="A135" s="29"/>
      <c r="B135" s="141"/>
      <c r="C135" s="156" t="s">
        <v>181</v>
      </c>
      <c r="D135" s="156" t="s">
        <v>174</v>
      </c>
      <c r="E135" s="157" t="s">
        <v>1485</v>
      </c>
      <c r="F135" s="158" t="s">
        <v>1486</v>
      </c>
      <c r="G135" s="159" t="s">
        <v>196</v>
      </c>
      <c r="H135" s="160">
        <v>95.5</v>
      </c>
      <c r="I135" s="161"/>
      <c r="J135" s="162">
        <f>ROUND(I135*H135,2)</f>
        <v>0</v>
      </c>
      <c r="K135" s="163"/>
      <c r="L135" s="164"/>
      <c r="M135" s="172" t="s">
        <v>1</v>
      </c>
      <c r="N135" s="173" t="s">
        <v>44</v>
      </c>
      <c r="O135" s="169"/>
      <c r="P135" s="170">
        <f>O135*H135</f>
        <v>0</v>
      </c>
      <c r="Q135" s="170">
        <v>2.9899999999999999E-2</v>
      </c>
      <c r="R135" s="170">
        <f>Q135*H135</f>
        <v>2.8554499999999998</v>
      </c>
      <c r="S135" s="170">
        <v>0</v>
      </c>
      <c r="T135" s="171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4" t="s">
        <v>201</v>
      </c>
      <c r="AT135" s="154" t="s">
        <v>174</v>
      </c>
      <c r="AU135" s="154" t="s">
        <v>154</v>
      </c>
      <c r="AY135" s="14" t="s">
        <v>147</v>
      </c>
      <c r="BE135" s="155">
        <f>IF(N135="základná",J135,0)</f>
        <v>0</v>
      </c>
      <c r="BF135" s="155">
        <f>IF(N135="znížená",J135,0)</f>
        <v>0</v>
      </c>
      <c r="BG135" s="155">
        <f>IF(N135="zákl. prenesená",J135,0)</f>
        <v>0</v>
      </c>
      <c r="BH135" s="155">
        <f>IF(N135="zníž. prenesená",J135,0)</f>
        <v>0</v>
      </c>
      <c r="BI135" s="155">
        <f>IF(N135="nulová",J135,0)</f>
        <v>0</v>
      </c>
      <c r="BJ135" s="14" t="s">
        <v>154</v>
      </c>
      <c r="BK135" s="155">
        <f>ROUND(I135*H135,2)</f>
        <v>0</v>
      </c>
      <c r="BL135" s="14" t="s">
        <v>191</v>
      </c>
      <c r="BM135" s="154" t="s">
        <v>1487</v>
      </c>
    </row>
    <row r="136" spans="1:65" s="2" customFormat="1" ht="7" customHeight="1">
      <c r="A136" s="29"/>
      <c r="B136" s="44"/>
      <c r="C136" s="45"/>
      <c r="D136" s="45"/>
      <c r="E136" s="45"/>
      <c r="F136" s="45"/>
      <c r="G136" s="45"/>
      <c r="H136" s="45"/>
      <c r="I136" s="45"/>
      <c r="J136" s="45"/>
      <c r="K136" s="45"/>
      <c r="L136" s="30"/>
      <c r="M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</row>
  </sheetData>
  <autoFilter ref="C121:K135" xr:uid="{00000000-0009-0000-0000-00000A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11</vt:i4>
      </vt:variant>
      <vt:variant>
        <vt:lpstr>Pomenované rozsahy</vt:lpstr>
      </vt:variant>
      <vt:variant>
        <vt:i4>22</vt:i4>
      </vt:variant>
    </vt:vector>
  </HeadingPairs>
  <TitlesOfParts>
    <vt:vector size="33" baseType="lpstr">
      <vt:lpstr>Rekapitulácia stavby</vt:lpstr>
      <vt:lpstr>SO03 - Multifunkčný príst...</vt:lpstr>
      <vt:lpstr>SO04 - Altánky</vt:lpstr>
      <vt:lpstr>SO06 - Studňa pre úžitkov...</vt:lpstr>
      <vt:lpstr>SO07 - Zavlažovanie</vt:lpstr>
      <vt:lpstr>SO10 - Verejné osvetlenie</vt:lpstr>
      <vt:lpstr>SO11 - Sadovnícke úpravy</vt:lpstr>
      <vt:lpstr>SO12 - Spevnené plochy</vt:lpstr>
      <vt:lpstr>SO13 - Herné prvky</vt:lpstr>
      <vt:lpstr>SO14 - Mobiliár</vt:lpstr>
      <vt:lpstr>SO15 - Oplotenie</vt:lpstr>
      <vt:lpstr>'Rekapitulácia stavby'!Názvy_tlače</vt:lpstr>
      <vt:lpstr>'SO03 - Multifunkčný príst...'!Názvy_tlače</vt:lpstr>
      <vt:lpstr>'SO04 - Altánky'!Názvy_tlače</vt:lpstr>
      <vt:lpstr>'SO06 - Studňa pre úžitkov...'!Názvy_tlače</vt:lpstr>
      <vt:lpstr>'SO07 - Zavlažovanie'!Názvy_tlače</vt:lpstr>
      <vt:lpstr>'SO10 - Verejné osvetlenie'!Názvy_tlače</vt:lpstr>
      <vt:lpstr>'SO11 - Sadovnícke úpravy'!Názvy_tlače</vt:lpstr>
      <vt:lpstr>'SO12 - Spevnené plochy'!Názvy_tlače</vt:lpstr>
      <vt:lpstr>'SO13 - Herné prvky'!Názvy_tlače</vt:lpstr>
      <vt:lpstr>'SO14 - Mobiliár'!Názvy_tlače</vt:lpstr>
      <vt:lpstr>'SO15 - Oplotenie'!Názvy_tlače</vt:lpstr>
      <vt:lpstr>'Rekapitulácia stavby'!Oblasť_tlače</vt:lpstr>
      <vt:lpstr>'SO03 - Multifunkčný príst...'!Oblasť_tlače</vt:lpstr>
      <vt:lpstr>'SO04 - Altánky'!Oblasť_tlače</vt:lpstr>
      <vt:lpstr>'SO06 - Studňa pre úžitkov...'!Oblasť_tlače</vt:lpstr>
      <vt:lpstr>'SO07 - Zavlažovanie'!Oblasť_tlače</vt:lpstr>
      <vt:lpstr>'SO10 - Verejné osvetlenie'!Oblasť_tlače</vt:lpstr>
      <vt:lpstr>'SO11 - Sadovnícke úpravy'!Oblasť_tlače</vt:lpstr>
      <vt:lpstr>'SO12 - Spevnené plochy'!Oblasť_tlače</vt:lpstr>
      <vt:lpstr>'SO13 - Herné prvky'!Oblasť_tlače</vt:lpstr>
      <vt:lpstr>'SO14 - Mobiliár'!Oblasť_tlače</vt:lpstr>
      <vt:lpstr>'SO15 - Oplotenie'!Oblasť_tlače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Kemenczký</dc:creator>
  <cp:lastModifiedBy>Zuzana Maturkaničová</cp:lastModifiedBy>
  <dcterms:created xsi:type="dcterms:W3CDTF">2025-10-01T07:23:15Z</dcterms:created>
  <dcterms:modified xsi:type="dcterms:W3CDTF">2025-10-01T07:51:53Z</dcterms:modified>
</cp:coreProperties>
</file>