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mc:AlternateContent xmlns:mc="http://schemas.openxmlformats.org/markup-compatibility/2006">
    <mc:Choice Requires="x15">
      <x15ac:absPath xmlns:x15ac="http://schemas.microsoft.com/office/spreadsheetml/2010/11/ac" url="https://obstarame-my.sharepoint.com/personal/jancova_obstarame_sk/Documents/Jancova dokumenty/obec Miloslavov/prestavba ZŠ/"/>
    </mc:Choice>
  </mc:AlternateContent>
  <xr:revisionPtr revIDLastSave="5" documentId="8_{17FD5C29-81F4-47C3-9527-1F4699A8ADB1}" xr6:coauthVersionLast="45" xr6:coauthVersionMax="45" xr10:uidLastSave="{AE547A0D-CC11-4717-8FA4-D6DE06A57964}"/>
  <bookViews>
    <workbookView xWindow="-28920" yWindow="-120" windowWidth="29040" windowHeight="15840" tabRatio="868" xr2:uid="{00000000-000D-0000-FFFF-FFFF00000000}"/>
  </bookViews>
  <sheets>
    <sheet name="Rekapitulácia stavby" sheetId="1" r:id="rId1"/>
    <sheet name="1-2 - Modulová stavba" sheetId="3" r:id="rId2"/>
    <sheet name="1-3 - Zdravotechnika" sheetId="4" r:id="rId3"/>
    <sheet name="1-4 - Vykurovanie" sheetId="5" r:id="rId4"/>
    <sheet name="1-5 - Vzduchotechnika" sheetId="6" r:id="rId5"/>
    <sheet name="1-6 - Elektroinštalácia" sheetId="7" r:id="rId6"/>
    <sheet name="2-4 - HSP" sheetId="11" r:id="rId7"/>
  </sheets>
  <definedNames>
    <definedName name="_xlnm._FilterDatabase" localSheetId="1" hidden="1">'1-2 - Modulová stavba'!$C$136:$K$453</definedName>
    <definedName name="_xlnm._FilterDatabase" localSheetId="2" hidden="1">'1-3 - Zdravotechnika'!$C$132:$K$345</definedName>
    <definedName name="_xlnm._FilterDatabase" localSheetId="3" hidden="1">'1-4 - Vykurovanie'!$C$128:$K$252</definedName>
    <definedName name="_xlnm._FilterDatabase" localSheetId="4" hidden="1">'1-5 - Vzduchotechnika'!$C$121:$K$167</definedName>
    <definedName name="_xlnm._FilterDatabase" localSheetId="5" hidden="1">'1-6 - Elektroinštalácia'!$C$139:$K$604</definedName>
    <definedName name="_xlnm._FilterDatabase" localSheetId="6" hidden="1">'2-4 - HSP'!$C$125:$K$164</definedName>
    <definedName name="_xlnm.Print_Titles" localSheetId="1">'1-2 - Modulová stavba'!$136:$136</definedName>
    <definedName name="_xlnm.Print_Titles" localSheetId="2">'1-3 - Zdravotechnika'!$132:$132</definedName>
    <definedName name="_xlnm.Print_Titles" localSheetId="3">'1-4 - Vykurovanie'!$128:$128</definedName>
    <definedName name="_xlnm.Print_Titles" localSheetId="4">'1-5 - Vzduchotechnika'!$121:$121</definedName>
    <definedName name="_xlnm.Print_Titles" localSheetId="5">'1-6 - Elektroinštalácia'!$139:$139</definedName>
    <definedName name="_xlnm.Print_Titles" localSheetId="6">'2-4 - HSP'!$125:$125</definedName>
    <definedName name="_xlnm.Print_Titles" localSheetId="0">'Rekapitulácia stavby'!$92:$92</definedName>
    <definedName name="_xlnm.Print_Area" localSheetId="1">'1-2 - Modulová stavba'!$C$4:$J$76,'1-2 - Modulová stavba'!$C$82:$J$116,'1-2 - Modulová stavba'!$C$122:$K$453</definedName>
    <definedName name="_xlnm.Print_Area" localSheetId="2">'1-3 - Zdravotechnika'!$C$4:$J$76,'1-3 - Zdravotechnika'!$C$82:$J$112,'1-3 - Zdravotechnika'!$C$118:$K$345</definedName>
    <definedName name="_xlnm.Print_Area" localSheetId="3">'1-4 - Vykurovanie'!$C$4:$J$76,'1-4 - Vykurovanie'!$C$82:$J$108,'1-4 - Vykurovanie'!$C$114:$K$252</definedName>
    <definedName name="_xlnm.Print_Area" localSheetId="4">'1-5 - Vzduchotechnika'!$C$4:$J$76,'1-5 - Vzduchotechnika'!$C$82:$J$101,'1-5 - Vzduchotechnika'!$C$107:$K$167</definedName>
    <definedName name="_xlnm.Print_Area" localSheetId="5">'1-6 - Elektroinštalácia'!$C$4:$J$76,'1-6 - Elektroinštalácia'!$C$82:$J$119,'1-6 - Elektroinštalácia'!$C$125:$K$604</definedName>
    <definedName name="_xlnm.Print_Area" localSheetId="6">'2-4 - HSP'!$C$4:$J$76,'2-4 - HSP'!$C$82:$J$105,'2-4 - HSP'!$C$111:$K$164</definedName>
    <definedName name="_xlnm.Print_Area" localSheetId="0">'Rekapitulácia stavby'!$D$4:$AO$76,'Rekapitulácia stavby'!$B$82:$AQ$111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9" i="11" l="1"/>
  <c r="J38" i="11"/>
  <c r="AY102" i="1" s="1"/>
  <c r="J37" i="11"/>
  <c r="AX102" i="1" s="1"/>
  <c r="BI164" i="11"/>
  <c r="BH164" i="11"/>
  <c r="BG164" i="11"/>
  <c r="BE164" i="11"/>
  <c r="T164" i="11"/>
  <c r="R164" i="11"/>
  <c r="P164" i="11"/>
  <c r="BK164" i="11"/>
  <c r="J164" i="11"/>
  <c r="BF164" i="11" s="1"/>
  <c r="BI163" i="11"/>
  <c r="BH163" i="11"/>
  <c r="BG163" i="11"/>
  <c r="BE163" i="11"/>
  <c r="T163" i="11"/>
  <c r="R163" i="11"/>
  <c r="R162" i="11" s="1"/>
  <c r="P163" i="11"/>
  <c r="P162" i="11" s="1"/>
  <c r="BK163" i="11"/>
  <c r="BK162" i="11" s="1"/>
  <c r="J162" i="11" s="1"/>
  <c r="J104" i="11" s="1"/>
  <c r="J163" i="11"/>
  <c r="BF163" i="11"/>
  <c r="BI161" i="11"/>
  <c r="BH161" i="11"/>
  <c r="BG161" i="11"/>
  <c r="BE161" i="11"/>
  <c r="T161" i="11"/>
  <c r="R161" i="11"/>
  <c r="P161" i="11"/>
  <c r="BK161" i="11"/>
  <c r="J161" i="11"/>
  <c r="BF161" i="11" s="1"/>
  <c r="BI160" i="11"/>
  <c r="BH160" i="11"/>
  <c r="BG160" i="11"/>
  <c r="BE160" i="11"/>
  <c r="T160" i="11"/>
  <c r="R160" i="11"/>
  <c r="P160" i="11"/>
  <c r="BK160" i="11"/>
  <c r="J160" i="11"/>
  <c r="BF160" i="11" s="1"/>
  <c r="BI159" i="11"/>
  <c r="BH159" i="11"/>
  <c r="BG159" i="11"/>
  <c r="BE159" i="11"/>
  <c r="T159" i="11"/>
  <c r="R159" i="11"/>
  <c r="P159" i="11"/>
  <c r="BK159" i="11"/>
  <c r="J159" i="11"/>
  <c r="BF159" i="11" s="1"/>
  <c r="BI158" i="11"/>
  <c r="BH158" i="11"/>
  <c r="BG158" i="11"/>
  <c r="BE158" i="11"/>
  <c r="T158" i="11"/>
  <c r="R158" i="11"/>
  <c r="P158" i="11"/>
  <c r="BK158" i="11"/>
  <c r="J158" i="11"/>
  <c r="BF158" i="11" s="1"/>
  <c r="BI157" i="11"/>
  <c r="BH157" i="11"/>
  <c r="BG157" i="11"/>
  <c r="BE157" i="11"/>
  <c r="T157" i="11"/>
  <c r="R157" i="11"/>
  <c r="P157" i="11"/>
  <c r="BK157" i="11"/>
  <c r="J157" i="11"/>
  <c r="BF157" i="11" s="1"/>
  <c r="BI156" i="11"/>
  <c r="BH156" i="11"/>
  <c r="BG156" i="11"/>
  <c r="BE156" i="11"/>
  <c r="T156" i="11"/>
  <c r="R156" i="11"/>
  <c r="P156" i="11"/>
  <c r="BK156" i="11"/>
  <c r="BK155" i="11" s="1"/>
  <c r="J155" i="11" s="1"/>
  <c r="J103" i="11" s="1"/>
  <c r="J156" i="11"/>
  <c r="BF156" i="11"/>
  <c r="BI154" i="11"/>
  <c r="BH154" i="11"/>
  <c r="BG154" i="11"/>
  <c r="BE154" i="11"/>
  <c r="T154" i="11"/>
  <c r="T153" i="11" s="1"/>
  <c r="R154" i="11"/>
  <c r="R153" i="11" s="1"/>
  <c r="P154" i="11"/>
  <c r="P153" i="11" s="1"/>
  <c r="BK154" i="11"/>
  <c r="BK153" i="11" s="1"/>
  <c r="J153" i="11" s="1"/>
  <c r="J102" i="11" s="1"/>
  <c r="J154" i="11"/>
  <c r="BF154" i="11" s="1"/>
  <c r="BI151" i="11"/>
  <c r="BH151" i="11"/>
  <c r="BG151" i="11"/>
  <c r="BE151" i="11"/>
  <c r="T151" i="11"/>
  <c r="R151" i="11"/>
  <c r="P151" i="11"/>
  <c r="BK151" i="11"/>
  <c r="J151" i="11"/>
  <c r="BF151" i="11" s="1"/>
  <c r="BI150" i="11"/>
  <c r="BH150" i="11"/>
  <c r="BG150" i="11"/>
  <c r="BE150" i="11"/>
  <c r="T150" i="11"/>
  <c r="R150" i="11"/>
  <c r="P150" i="11"/>
  <c r="BK150" i="11"/>
  <c r="J150" i="11"/>
  <c r="BF150" i="11" s="1"/>
  <c r="BI148" i="11"/>
  <c r="BH148" i="11"/>
  <c r="BG148" i="11"/>
  <c r="BE148" i="11"/>
  <c r="T148" i="11"/>
  <c r="R148" i="11"/>
  <c r="P148" i="11"/>
  <c r="BK148" i="11"/>
  <c r="J148" i="11"/>
  <c r="BF148" i="11" s="1"/>
  <c r="BI147" i="11"/>
  <c r="BH147" i="11"/>
  <c r="BG147" i="11"/>
  <c r="BE147" i="11"/>
  <c r="T147" i="11"/>
  <c r="R147" i="11"/>
  <c r="P147" i="11"/>
  <c r="BK147" i="11"/>
  <c r="J147" i="11"/>
  <c r="BF147" i="11" s="1"/>
  <c r="BI146" i="11"/>
  <c r="BH146" i="11"/>
  <c r="BG146" i="11"/>
  <c r="BE146" i="11"/>
  <c r="T146" i="11"/>
  <c r="R146" i="11"/>
  <c r="P146" i="11"/>
  <c r="BK146" i="11"/>
  <c r="J146" i="11"/>
  <c r="BF146" i="11" s="1"/>
  <c r="BI145" i="11"/>
  <c r="BH145" i="11"/>
  <c r="BG145" i="11"/>
  <c r="BE145" i="11"/>
  <c r="T145" i="11"/>
  <c r="R145" i="11"/>
  <c r="P145" i="11"/>
  <c r="BK145" i="11"/>
  <c r="J145" i="11"/>
  <c r="BF145" i="11" s="1"/>
  <c r="BI143" i="11"/>
  <c r="BH143" i="11"/>
  <c r="BG143" i="11"/>
  <c r="BE143" i="11"/>
  <c r="T143" i="11"/>
  <c r="R143" i="11"/>
  <c r="P143" i="11"/>
  <c r="BK143" i="11"/>
  <c r="J143" i="11"/>
  <c r="BF143" i="11" s="1"/>
  <c r="BI142" i="11"/>
  <c r="BH142" i="11"/>
  <c r="BG142" i="11"/>
  <c r="BE142" i="11"/>
  <c r="T142" i="11"/>
  <c r="R142" i="11"/>
  <c r="P142" i="11"/>
  <c r="BK142" i="11"/>
  <c r="J142" i="11"/>
  <c r="BF142" i="11" s="1"/>
  <c r="BI141" i="11"/>
  <c r="BH141" i="11"/>
  <c r="BG141" i="11"/>
  <c r="BE141" i="11"/>
  <c r="T141" i="11"/>
  <c r="R141" i="11"/>
  <c r="P141" i="11"/>
  <c r="BK141" i="11"/>
  <c r="J141" i="11"/>
  <c r="BF141" i="11" s="1"/>
  <c r="BI140" i="11"/>
  <c r="BH140" i="11"/>
  <c r="BG140" i="11"/>
  <c r="BE140" i="11"/>
  <c r="T140" i="11"/>
  <c r="R140" i="11"/>
  <c r="P140" i="11"/>
  <c r="BK140" i="11"/>
  <c r="J140" i="11"/>
  <c r="BF140" i="11" s="1"/>
  <c r="BI139" i="11"/>
  <c r="BH139" i="11"/>
  <c r="BG139" i="11"/>
  <c r="BE139" i="11"/>
  <c r="T139" i="11"/>
  <c r="R139" i="11"/>
  <c r="P139" i="11"/>
  <c r="BK139" i="11"/>
  <c r="J139" i="11"/>
  <c r="BF139" i="11" s="1"/>
  <c r="BI138" i="11"/>
  <c r="BH138" i="11"/>
  <c r="BG138" i="11"/>
  <c r="BE138" i="11"/>
  <c r="T138" i="11"/>
  <c r="R138" i="11"/>
  <c r="P138" i="11"/>
  <c r="BK138" i="11"/>
  <c r="J138" i="11"/>
  <c r="BF138" i="11" s="1"/>
  <c r="BI137" i="11"/>
  <c r="BH137" i="11"/>
  <c r="BG137" i="11"/>
  <c r="BE137" i="11"/>
  <c r="T137" i="11"/>
  <c r="T136" i="11" s="1"/>
  <c r="R137" i="11"/>
  <c r="P137" i="11"/>
  <c r="BK137" i="11"/>
  <c r="J137" i="11"/>
  <c r="BF137" i="11" s="1"/>
  <c r="BI135" i="11"/>
  <c r="BH135" i="11"/>
  <c r="BG135" i="11"/>
  <c r="BE135" i="11"/>
  <c r="T135" i="11"/>
  <c r="R135" i="11"/>
  <c r="P135" i="11"/>
  <c r="BK135" i="11"/>
  <c r="J135" i="11"/>
  <c r="BF135" i="11" s="1"/>
  <c r="BI134" i="11"/>
  <c r="BH134" i="11"/>
  <c r="BG134" i="11"/>
  <c r="BE134" i="11"/>
  <c r="T134" i="11"/>
  <c r="R134" i="11"/>
  <c r="P134" i="11"/>
  <c r="BK134" i="11"/>
  <c r="J134" i="11"/>
  <c r="BF134" i="11" s="1"/>
  <c r="BI133" i="11"/>
  <c r="BH133" i="11"/>
  <c r="BG133" i="11"/>
  <c r="BE133" i="11"/>
  <c r="T133" i="11"/>
  <c r="R133" i="11"/>
  <c r="P133" i="11"/>
  <c r="BK133" i="11"/>
  <c r="J133" i="11"/>
  <c r="BF133" i="11" s="1"/>
  <c r="BI132" i="11"/>
  <c r="BH132" i="11"/>
  <c r="BG132" i="11"/>
  <c r="BE132" i="11"/>
  <c r="T132" i="11"/>
  <c r="R132" i="11"/>
  <c r="P132" i="11"/>
  <c r="BK132" i="11"/>
  <c r="J132" i="11"/>
  <c r="BF132" i="11" s="1"/>
  <c r="BI131" i="11"/>
  <c r="BH131" i="11"/>
  <c r="BG131" i="11"/>
  <c r="BE131" i="11"/>
  <c r="T131" i="11"/>
  <c r="R131" i="11"/>
  <c r="P131" i="11"/>
  <c r="BK131" i="11"/>
  <c r="J131" i="11"/>
  <c r="BF131" i="11" s="1"/>
  <c r="BI130" i="11"/>
  <c r="BH130" i="11"/>
  <c r="BG130" i="11"/>
  <c r="BE130" i="11"/>
  <c r="T130" i="11"/>
  <c r="R130" i="11"/>
  <c r="P130" i="11"/>
  <c r="BK130" i="11"/>
  <c r="J130" i="11"/>
  <c r="BF130" i="11" s="1"/>
  <c r="BI129" i="11"/>
  <c r="BH129" i="11"/>
  <c r="BG129" i="11"/>
  <c r="BE129" i="11"/>
  <c r="T129" i="11"/>
  <c r="R129" i="11"/>
  <c r="P129" i="11"/>
  <c r="BK129" i="11"/>
  <c r="J129" i="11"/>
  <c r="BF129" i="11" s="1"/>
  <c r="BI128" i="11"/>
  <c r="BH128" i="11"/>
  <c r="BG128" i="11"/>
  <c r="BE128" i="11"/>
  <c r="T128" i="11"/>
  <c r="R128" i="11"/>
  <c r="P128" i="11"/>
  <c r="BK128" i="11"/>
  <c r="J128" i="11"/>
  <c r="BF128" i="11" s="1"/>
  <c r="F120" i="11"/>
  <c r="E118" i="11"/>
  <c r="F91" i="11"/>
  <c r="E89" i="11"/>
  <c r="J26" i="11"/>
  <c r="E26" i="11"/>
  <c r="J94" i="11" s="1"/>
  <c r="J25" i="11"/>
  <c r="J23" i="11"/>
  <c r="E23" i="11"/>
  <c r="J122" i="11" s="1"/>
  <c r="J22" i="11"/>
  <c r="J20" i="11"/>
  <c r="E20" i="11"/>
  <c r="F94" i="11" s="1"/>
  <c r="J19" i="11"/>
  <c r="J17" i="11"/>
  <c r="E17" i="11"/>
  <c r="F122" i="11" s="1"/>
  <c r="J16" i="11"/>
  <c r="J120" i="11"/>
  <c r="E7" i="11"/>
  <c r="E85" i="11" s="1"/>
  <c r="J39" i="7"/>
  <c r="J38" i="7"/>
  <c r="AY100" i="1" s="1"/>
  <c r="J37" i="7"/>
  <c r="AX100" i="1" s="1"/>
  <c r="BI604" i="7"/>
  <c r="BH604" i="7"/>
  <c r="BG604" i="7"/>
  <c r="BE604" i="7"/>
  <c r="T604" i="7"/>
  <c r="R604" i="7"/>
  <c r="P604" i="7"/>
  <c r="BK604" i="7"/>
  <c r="J604" i="7"/>
  <c r="BF604" i="7" s="1"/>
  <c r="BI603" i="7"/>
  <c r="BH603" i="7"/>
  <c r="BG603" i="7"/>
  <c r="BE603" i="7"/>
  <c r="T603" i="7"/>
  <c r="R603" i="7"/>
  <c r="P603" i="7"/>
  <c r="BK603" i="7"/>
  <c r="J603" i="7"/>
  <c r="BF603" i="7" s="1"/>
  <c r="BI602" i="7"/>
  <c r="BH602" i="7"/>
  <c r="BG602" i="7"/>
  <c r="BE602" i="7"/>
  <c r="T602" i="7"/>
  <c r="R602" i="7"/>
  <c r="P602" i="7"/>
  <c r="BK602" i="7"/>
  <c r="J602" i="7"/>
  <c r="BF602" i="7" s="1"/>
  <c r="BI601" i="7"/>
  <c r="BH601" i="7"/>
  <c r="BG601" i="7"/>
  <c r="BE601" i="7"/>
  <c r="T601" i="7"/>
  <c r="R601" i="7"/>
  <c r="P601" i="7"/>
  <c r="BK601" i="7"/>
  <c r="J601" i="7"/>
  <c r="BF601" i="7" s="1"/>
  <c r="BI600" i="7"/>
  <c r="BH600" i="7"/>
  <c r="BG600" i="7"/>
  <c r="BE600" i="7"/>
  <c r="T600" i="7"/>
  <c r="R600" i="7"/>
  <c r="P600" i="7"/>
  <c r="BK600" i="7"/>
  <c r="J600" i="7"/>
  <c r="BF600" i="7" s="1"/>
  <c r="BI599" i="7"/>
  <c r="BH599" i="7"/>
  <c r="BG599" i="7"/>
  <c r="BE599" i="7"/>
  <c r="T599" i="7"/>
  <c r="R599" i="7"/>
  <c r="P599" i="7"/>
  <c r="BK599" i="7"/>
  <c r="J599" i="7"/>
  <c r="BF599" i="7" s="1"/>
  <c r="BI598" i="7"/>
  <c r="BH598" i="7"/>
  <c r="BG598" i="7"/>
  <c r="BE598" i="7"/>
  <c r="T598" i="7"/>
  <c r="R598" i="7"/>
  <c r="P598" i="7"/>
  <c r="BK598" i="7"/>
  <c r="J598" i="7"/>
  <c r="BF598" i="7" s="1"/>
  <c r="BI597" i="7"/>
  <c r="BH597" i="7"/>
  <c r="BG597" i="7"/>
  <c r="BE597" i="7"/>
  <c r="T597" i="7"/>
  <c r="R597" i="7"/>
  <c r="P597" i="7"/>
  <c r="BK597" i="7"/>
  <c r="J597" i="7"/>
  <c r="BF597" i="7" s="1"/>
  <c r="BI596" i="7"/>
  <c r="BH596" i="7"/>
  <c r="BG596" i="7"/>
  <c r="BE596" i="7"/>
  <c r="T596" i="7"/>
  <c r="R596" i="7"/>
  <c r="P596" i="7"/>
  <c r="BK596" i="7"/>
  <c r="J596" i="7"/>
  <c r="BF596" i="7" s="1"/>
  <c r="BI595" i="7"/>
  <c r="BH595" i="7"/>
  <c r="BG595" i="7"/>
  <c r="BE595" i="7"/>
  <c r="T595" i="7"/>
  <c r="R595" i="7"/>
  <c r="P595" i="7"/>
  <c r="BK595" i="7"/>
  <c r="J595" i="7"/>
  <c r="BF595" i="7" s="1"/>
  <c r="BI594" i="7"/>
  <c r="BH594" i="7"/>
  <c r="BG594" i="7"/>
  <c r="BE594" i="7"/>
  <c r="T594" i="7"/>
  <c r="R594" i="7"/>
  <c r="P594" i="7"/>
  <c r="BK594" i="7"/>
  <c r="J594" i="7"/>
  <c r="BF594" i="7" s="1"/>
  <c r="BI593" i="7"/>
  <c r="BH593" i="7"/>
  <c r="BG593" i="7"/>
  <c r="BE593" i="7"/>
  <c r="T593" i="7"/>
  <c r="R593" i="7"/>
  <c r="P593" i="7"/>
  <c r="BK593" i="7"/>
  <c r="BK592" i="7" s="1"/>
  <c r="J592" i="7" s="1"/>
  <c r="J118" i="7" s="1"/>
  <c r="J593" i="7"/>
  <c r="BF593" i="7"/>
  <c r="BI591" i="7"/>
  <c r="BH591" i="7"/>
  <c r="BG591" i="7"/>
  <c r="BE591" i="7"/>
  <c r="T591" i="7"/>
  <c r="R591" i="7"/>
  <c r="P591" i="7"/>
  <c r="BK591" i="7"/>
  <c r="J591" i="7"/>
  <c r="BF591" i="7" s="1"/>
  <c r="BI590" i="7"/>
  <c r="BH590" i="7"/>
  <c r="BG590" i="7"/>
  <c r="BE590" i="7"/>
  <c r="T590" i="7"/>
  <c r="R590" i="7"/>
  <c r="P590" i="7"/>
  <c r="BK590" i="7"/>
  <c r="J590" i="7"/>
  <c r="BF590" i="7" s="1"/>
  <c r="BI589" i="7"/>
  <c r="BH589" i="7"/>
  <c r="BG589" i="7"/>
  <c r="BE589" i="7"/>
  <c r="T589" i="7"/>
  <c r="R589" i="7"/>
  <c r="P589" i="7"/>
  <c r="BK589" i="7"/>
  <c r="BK588" i="7" s="1"/>
  <c r="J588" i="7" s="1"/>
  <c r="J117" i="7" s="1"/>
  <c r="J589" i="7"/>
  <c r="BF589" i="7"/>
  <c r="BI587" i="7"/>
  <c r="BH587" i="7"/>
  <c r="BG587" i="7"/>
  <c r="BE587" i="7"/>
  <c r="T587" i="7"/>
  <c r="R587" i="7"/>
  <c r="P587" i="7"/>
  <c r="BK587" i="7"/>
  <c r="J587" i="7"/>
  <c r="BF587" i="7" s="1"/>
  <c r="BI586" i="7"/>
  <c r="BH586" i="7"/>
  <c r="BG586" i="7"/>
  <c r="BE586" i="7"/>
  <c r="T586" i="7"/>
  <c r="R586" i="7"/>
  <c r="P586" i="7"/>
  <c r="BK586" i="7"/>
  <c r="J586" i="7"/>
  <c r="BF586" i="7" s="1"/>
  <c r="BI585" i="7"/>
  <c r="BH585" i="7"/>
  <c r="BG585" i="7"/>
  <c r="BE585" i="7"/>
  <c r="T585" i="7"/>
  <c r="R585" i="7"/>
  <c r="P585" i="7"/>
  <c r="BK585" i="7"/>
  <c r="J585" i="7"/>
  <c r="BF585" i="7" s="1"/>
  <c r="BI584" i="7"/>
  <c r="BH584" i="7"/>
  <c r="BG584" i="7"/>
  <c r="BE584" i="7"/>
  <c r="T584" i="7"/>
  <c r="R584" i="7"/>
  <c r="P584" i="7"/>
  <c r="BK584" i="7"/>
  <c r="J584" i="7"/>
  <c r="BF584" i="7" s="1"/>
  <c r="BI583" i="7"/>
  <c r="BH583" i="7"/>
  <c r="BG583" i="7"/>
  <c r="BE583" i="7"/>
  <c r="T583" i="7"/>
  <c r="R583" i="7"/>
  <c r="P583" i="7"/>
  <c r="BK583" i="7"/>
  <c r="J583" i="7"/>
  <c r="BF583" i="7" s="1"/>
  <c r="BI582" i="7"/>
  <c r="BH582" i="7"/>
  <c r="BG582" i="7"/>
  <c r="BE582" i="7"/>
  <c r="T582" i="7"/>
  <c r="R582" i="7"/>
  <c r="P582" i="7"/>
  <c r="BK582" i="7"/>
  <c r="J582" i="7"/>
  <c r="BF582" i="7" s="1"/>
  <c r="BI581" i="7"/>
  <c r="BH581" i="7"/>
  <c r="BG581" i="7"/>
  <c r="BE581" i="7"/>
  <c r="T581" i="7"/>
  <c r="R581" i="7"/>
  <c r="P581" i="7"/>
  <c r="BK581" i="7"/>
  <c r="J581" i="7"/>
  <c r="BF581" i="7"/>
  <c r="BI579" i="7"/>
  <c r="BH579" i="7"/>
  <c r="BG579" i="7"/>
  <c r="BE579" i="7"/>
  <c r="T579" i="7"/>
  <c r="R579" i="7"/>
  <c r="P579" i="7"/>
  <c r="BK579" i="7"/>
  <c r="J579" i="7"/>
  <c r="BF579" i="7" s="1"/>
  <c r="BI578" i="7"/>
  <c r="BH578" i="7"/>
  <c r="BG578" i="7"/>
  <c r="BE578" i="7"/>
  <c r="T578" i="7"/>
  <c r="R578" i="7"/>
  <c r="P578" i="7"/>
  <c r="BK578" i="7"/>
  <c r="J578" i="7"/>
  <c r="BF578" i="7" s="1"/>
  <c r="BI577" i="7"/>
  <c r="BH577" i="7"/>
  <c r="BG577" i="7"/>
  <c r="BE577" i="7"/>
  <c r="T577" i="7"/>
  <c r="R577" i="7"/>
  <c r="P577" i="7"/>
  <c r="BK577" i="7"/>
  <c r="J577" i="7"/>
  <c r="BF577" i="7" s="1"/>
  <c r="BI576" i="7"/>
  <c r="BH576" i="7"/>
  <c r="BG576" i="7"/>
  <c r="BE576" i="7"/>
  <c r="T576" i="7"/>
  <c r="R576" i="7"/>
  <c r="P576" i="7"/>
  <c r="BK576" i="7"/>
  <c r="J576" i="7"/>
  <c r="BF576" i="7" s="1"/>
  <c r="BI575" i="7"/>
  <c r="BH575" i="7"/>
  <c r="BG575" i="7"/>
  <c r="BE575" i="7"/>
  <c r="T575" i="7"/>
  <c r="R575" i="7"/>
  <c r="P575" i="7"/>
  <c r="BK575" i="7"/>
  <c r="J575" i="7"/>
  <c r="BF575" i="7" s="1"/>
  <c r="BI574" i="7"/>
  <c r="BH574" i="7"/>
  <c r="BG574" i="7"/>
  <c r="BE574" i="7"/>
  <c r="T574" i="7"/>
  <c r="R574" i="7"/>
  <c r="P574" i="7"/>
  <c r="BK574" i="7"/>
  <c r="BK573" i="7" s="1"/>
  <c r="J573" i="7" s="1"/>
  <c r="J115" i="7" s="1"/>
  <c r="J574" i="7"/>
  <c r="BF574" i="7"/>
  <c r="BI572" i="7"/>
  <c r="BH572" i="7"/>
  <c r="BG572" i="7"/>
  <c r="BE572" i="7"/>
  <c r="T572" i="7"/>
  <c r="R572" i="7"/>
  <c r="P572" i="7"/>
  <c r="BK572" i="7"/>
  <c r="J572" i="7"/>
  <c r="BF572" i="7" s="1"/>
  <c r="BI571" i="7"/>
  <c r="BH571" i="7"/>
  <c r="BG571" i="7"/>
  <c r="BE571" i="7"/>
  <c r="T571" i="7"/>
  <c r="R571" i="7"/>
  <c r="P571" i="7"/>
  <c r="BK571" i="7"/>
  <c r="J571" i="7"/>
  <c r="BF571" i="7" s="1"/>
  <c r="BI570" i="7"/>
  <c r="BH570" i="7"/>
  <c r="BG570" i="7"/>
  <c r="BE570" i="7"/>
  <c r="T570" i="7"/>
  <c r="R570" i="7"/>
  <c r="P570" i="7"/>
  <c r="BK570" i="7"/>
  <c r="J570" i="7"/>
  <c r="BF570" i="7" s="1"/>
  <c r="BI569" i="7"/>
  <c r="BH569" i="7"/>
  <c r="BG569" i="7"/>
  <c r="BE569" i="7"/>
  <c r="T569" i="7"/>
  <c r="R569" i="7"/>
  <c r="P569" i="7"/>
  <c r="BK569" i="7"/>
  <c r="J569" i="7"/>
  <c r="BF569" i="7"/>
  <c r="BI567" i="7"/>
  <c r="BH567" i="7"/>
  <c r="BG567" i="7"/>
  <c r="BE567" i="7"/>
  <c r="T567" i="7"/>
  <c r="R567" i="7"/>
  <c r="P567" i="7"/>
  <c r="BK567" i="7"/>
  <c r="J567" i="7"/>
  <c r="BF567" i="7" s="1"/>
  <c r="BI566" i="7"/>
  <c r="BH566" i="7"/>
  <c r="BG566" i="7"/>
  <c r="BE566" i="7"/>
  <c r="T566" i="7"/>
  <c r="R566" i="7"/>
  <c r="P566" i="7"/>
  <c r="BK566" i="7"/>
  <c r="J566" i="7"/>
  <c r="BF566" i="7" s="1"/>
  <c r="BI565" i="7"/>
  <c r="BH565" i="7"/>
  <c r="BG565" i="7"/>
  <c r="BE565" i="7"/>
  <c r="T565" i="7"/>
  <c r="R565" i="7"/>
  <c r="P565" i="7"/>
  <c r="BK565" i="7"/>
  <c r="J565" i="7"/>
  <c r="BF565" i="7" s="1"/>
  <c r="BI564" i="7"/>
  <c r="BH564" i="7"/>
  <c r="BG564" i="7"/>
  <c r="BE564" i="7"/>
  <c r="T564" i="7"/>
  <c r="R564" i="7"/>
  <c r="P564" i="7"/>
  <c r="BK564" i="7"/>
  <c r="J564" i="7"/>
  <c r="BF564" i="7" s="1"/>
  <c r="BI563" i="7"/>
  <c r="BH563" i="7"/>
  <c r="BG563" i="7"/>
  <c r="BE563" i="7"/>
  <c r="T563" i="7"/>
  <c r="R563" i="7"/>
  <c r="P563" i="7"/>
  <c r="BK563" i="7"/>
  <c r="J563" i="7"/>
  <c r="BF563" i="7" s="1"/>
  <c r="BI562" i="7"/>
  <c r="BH562" i="7"/>
  <c r="BG562" i="7"/>
  <c r="BE562" i="7"/>
  <c r="T562" i="7"/>
  <c r="R562" i="7"/>
  <c r="P562" i="7"/>
  <c r="BK562" i="7"/>
  <c r="J562" i="7"/>
  <c r="BF562" i="7" s="1"/>
  <c r="BI561" i="7"/>
  <c r="BH561" i="7"/>
  <c r="BG561" i="7"/>
  <c r="BE561" i="7"/>
  <c r="T561" i="7"/>
  <c r="R561" i="7"/>
  <c r="P561" i="7"/>
  <c r="BK561" i="7"/>
  <c r="J561" i="7"/>
  <c r="BF561" i="7" s="1"/>
  <c r="BI559" i="7"/>
  <c r="BH559" i="7"/>
  <c r="BG559" i="7"/>
  <c r="BE559" i="7"/>
  <c r="T559" i="7"/>
  <c r="R559" i="7"/>
  <c r="P559" i="7"/>
  <c r="BK559" i="7"/>
  <c r="J559" i="7"/>
  <c r="BF559" i="7" s="1"/>
  <c r="BI558" i="7"/>
  <c r="BH558" i="7"/>
  <c r="BG558" i="7"/>
  <c r="BE558" i="7"/>
  <c r="T558" i="7"/>
  <c r="R558" i="7"/>
  <c r="P558" i="7"/>
  <c r="BK558" i="7"/>
  <c r="J558" i="7"/>
  <c r="BF558" i="7" s="1"/>
  <c r="BI556" i="7"/>
  <c r="BH556" i="7"/>
  <c r="BG556" i="7"/>
  <c r="BE556" i="7"/>
  <c r="T556" i="7"/>
  <c r="R556" i="7"/>
  <c r="P556" i="7"/>
  <c r="BK556" i="7"/>
  <c r="J556" i="7"/>
  <c r="BF556" i="7" s="1"/>
  <c r="BI554" i="7"/>
  <c r="BH554" i="7"/>
  <c r="BG554" i="7"/>
  <c r="BE554" i="7"/>
  <c r="T554" i="7"/>
  <c r="R554" i="7"/>
  <c r="P554" i="7"/>
  <c r="BK554" i="7"/>
  <c r="J554" i="7"/>
  <c r="BF554" i="7" s="1"/>
  <c r="BI553" i="7"/>
  <c r="BH553" i="7"/>
  <c r="BG553" i="7"/>
  <c r="BE553" i="7"/>
  <c r="T553" i="7"/>
  <c r="R553" i="7"/>
  <c r="P553" i="7"/>
  <c r="BK553" i="7"/>
  <c r="J553" i="7"/>
  <c r="BF553" i="7"/>
  <c r="BI551" i="7"/>
  <c r="BH551" i="7"/>
  <c r="BG551" i="7"/>
  <c r="BE551" i="7"/>
  <c r="T551" i="7"/>
  <c r="R551" i="7"/>
  <c r="P551" i="7"/>
  <c r="BK551" i="7"/>
  <c r="J551" i="7"/>
  <c r="BF551" i="7" s="1"/>
  <c r="BI550" i="7"/>
  <c r="BH550" i="7"/>
  <c r="BG550" i="7"/>
  <c r="BE550" i="7"/>
  <c r="T550" i="7"/>
  <c r="R550" i="7"/>
  <c r="P550" i="7"/>
  <c r="BK550" i="7"/>
  <c r="J550" i="7"/>
  <c r="BF550" i="7" s="1"/>
  <c r="BI549" i="7"/>
  <c r="BH549" i="7"/>
  <c r="BG549" i="7"/>
  <c r="BE549" i="7"/>
  <c r="T549" i="7"/>
  <c r="R549" i="7"/>
  <c r="P549" i="7"/>
  <c r="BK549" i="7"/>
  <c r="J549" i="7"/>
  <c r="BF549" i="7" s="1"/>
  <c r="BI548" i="7"/>
  <c r="BH548" i="7"/>
  <c r="BG548" i="7"/>
  <c r="BE548" i="7"/>
  <c r="T548" i="7"/>
  <c r="R548" i="7"/>
  <c r="P548" i="7"/>
  <c r="BK548" i="7"/>
  <c r="J548" i="7"/>
  <c r="BF548" i="7" s="1"/>
  <c r="BI547" i="7"/>
  <c r="BH547" i="7"/>
  <c r="BG547" i="7"/>
  <c r="BE547" i="7"/>
  <c r="T547" i="7"/>
  <c r="R547" i="7"/>
  <c r="P547" i="7"/>
  <c r="BK547" i="7"/>
  <c r="J547" i="7"/>
  <c r="BF547" i="7" s="1"/>
  <c r="BI546" i="7"/>
  <c r="BH546" i="7"/>
  <c r="BG546" i="7"/>
  <c r="BE546" i="7"/>
  <c r="T546" i="7"/>
  <c r="R546" i="7"/>
  <c r="P546" i="7"/>
  <c r="BK546" i="7"/>
  <c r="J546" i="7"/>
  <c r="BF546" i="7" s="1"/>
  <c r="BI545" i="7"/>
  <c r="BH545" i="7"/>
  <c r="BG545" i="7"/>
  <c r="BE545" i="7"/>
  <c r="T545" i="7"/>
  <c r="R545" i="7"/>
  <c r="P545" i="7"/>
  <c r="BK545" i="7"/>
  <c r="J545" i="7"/>
  <c r="BF545" i="7" s="1"/>
  <c r="BI544" i="7"/>
  <c r="BH544" i="7"/>
  <c r="BG544" i="7"/>
  <c r="BE544" i="7"/>
  <c r="T544" i="7"/>
  <c r="R544" i="7"/>
  <c r="P544" i="7"/>
  <c r="BK544" i="7"/>
  <c r="J544" i="7"/>
  <c r="BF544" i="7" s="1"/>
  <c r="BI543" i="7"/>
  <c r="BH543" i="7"/>
  <c r="BG543" i="7"/>
  <c r="BE543" i="7"/>
  <c r="T543" i="7"/>
  <c r="R543" i="7"/>
  <c r="P543" i="7"/>
  <c r="BK543" i="7"/>
  <c r="J543" i="7"/>
  <c r="BF543" i="7" s="1"/>
  <c r="BI542" i="7"/>
  <c r="BH542" i="7"/>
  <c r="BG542" i="7"/>
  <c r="BE542" i="7"/>
  <c r="T542" i="7"/>
  <c r="R542" i="7"/>
  <c r="P542" i="7"/>
  <c r="BK542" i="7"/>
  <c r="J542" i="7"/>
  <c r="BF542" i="7" s="1"/>
  <c r="BI541" i="7"/>
  <c r="BH541" i="7"/>
  <c r="BG541" i="7"/>
  <c r="BE541" i="7"/>
  <c r="T541" i="7"/>
  <c r="R541" i="7"/>
  <c r="R540" i="7" s="1"/>
  <c r="P541" i="7"/>
  <c r="BK541" i="7"/>
  <c r="J541" i="7"/>
  <c r="BF541" i="7" s="1"/>
  <c r="BI538" i="7"/>
  <c r="BH538" i="7"/>
  <c r="BG538" i="7"/>
  <c r="BE538" i="7"/>
  <c r="T538" i="7"/>
  <c r="R538" i="7"/>
  <c r="P538" i="7"/>
  <c r="BK538" i="7"/>
  <c r="J538" i="7"/>
  <c r="BF538" i="7" s="1"/>
  <c r="BI536" i="7"/>
  <c r="BH536" i="7"/>
  <c r="BG536" i="7"/>
  <c r="BE536" i="7"/>
  <c r="T536" i="7"/>
  <c r="R536" i="7"/>
  <c r="P536" i="7"/>
  <c r="BK536" i="7"/>
  <c r="J536" i="7"/>
  <c r="BF536" i="7" s="1"/>
  <c r="BI534" i="7"/>
  <c r="BH534" i="7"/>
  <c r="BG534" i="7"/>
  <c r="BE534" i="7"/>
  <c r="T534" i="7"/>
  <c r="R534" i="7"/>
  <c r="P534" i="7"/>
  <c r="BK534" i="7"/>
  <c r="J534" i="7"/>
  <c r="BF534" i="7" s="1"/>
  <c r="BI533" i="7"/>
  <c r="BH533" i="7"/>
  <c r="BG533" i="7"/>
  <c r="BE533" i="7"/>
  <c r="T533" i="7"/>
  <c r="R533" i="7"/>
  <c r="P533" i="7"/>
  <c r="BK533" i="7"/>
  <c r="J533" i="7"/>
  <c r="BF533" i="7" s="1"/>
  <c r="BI532" i="7"/>
  <c r="BH532" i="7"/>
  <c r="BG532" i="7"/>
  <c r="BE532" i="7"/>
  <c r="T532" i="7"/>
  <c r="R532" i="7"/>
  <c r="P532" i="7"/>
  <c r="BK532" i="7"/>
  <c r="J532" i="7"/>
  <c r="BF532" i="7" s="1"/>
  <c r="BI530" i="7"/>
  <c r="BH530" i="7"/>
  <c r="BG530" i="7"/>
  <c r="BE530" i="7"/>
  <c r="T530" i="7"/>
  <c r="R530" i="7"/>
  <c r="P530" i="7"/>
  <c r="BK530" i="7"/>
  <c r="J530" i="7"/>
  <c r="BF530" i="7" s="1"/>
  <c r="BI528" i="7"/>
  <c r="BH528" i="7"/>
  <c r="BG528" i="7"/>
  <c r="BE528" i="7"/>
  <c r="T528" i="7"/>
  <c r="R528" i="7"/>
  <c r="P528" i="7"/>
  <c r="BK528" i="7"/>
  <c r="J528" i="7"/>
  <c r="BF528" i="7" s="1"/>
  <c r="BI526" i="7"/>
  <c r="BH526" i="7"/>
  <c r="BG526" i="7"/>
  <c r="BE526" i="7"/>
  <c r="T526" i="7"/>
  <c r="R526" i="7"/>
  <c r="P526" i="7"/>
  <c r="BK526" i="7"/>
  <c r="J526" i="7"/>
  <c r="BF526" i="7" s="1"/>
  <c r="BI524" i="7"/>
  <c r="BH524" i="7"/>
  <c r="BG524" i="7"/>
  <c r="BE524" i="7"/>
  <c r="T524" i="7"/>
  <c r="R524" i="7"/>
  <c r="P524" i="7"/>
  <c r="BK524" i="7"/>
  <c r="J524" i="7"/>
  <c r="BF524" i="7" s="1"/>
  <c r="BI523" i="7"/>
  <c r="BH523" i="7"/>
  <c r="BG523" i="7"/>
  <c r="BE523" i="7"/>
  <c r="T523" i="7"/>
  <c r="R523" i="7"/>
  <c r="P523" i="7"/>
  <c r="BK523" i="7"/>
  <c r="J523" i="7"/>
  <c r="BF523" i="7" s="1"/>
  <c r="BI522" i="7"/>
  <c r="BH522" i="7"/>
  <c r="BG522" i="7"/>
  <c r="BE522" i="7"/>
  <c r="T522" i="7"/>
  <c r="R522" i="7"/>
  <c r="P522" i="7"/>
  <c r="BK522" i="7"/>
  <c r="J522" i="7"/>
  <c r="BF522" i="7" s="1"/>
  <c r="BI520" i="7"/>
  <c r="BH520" i="7"/>
  <c r="BG520" i="7"/>
  <c r="BE520" i="7"/>
  <c r="T520" i="7"/>
  <c r="R520" i="7"/>
  <c r="P520" i="7"/>
  <c r="BK520" i="7"/>
  <c r="J520" i="7"/>
  <c r="BF520" i="7" s="1"/>
  <c r="BI518" i="7"/>
  <c r="BH518" i="7"/>
  <c r="BG518" i="7"/>
  <c r="BE518" i="7"/>
  <c r="T518" i="7"/>
  <c r="R518" i="7"/>
  <c r="P518" i="7"/>
  <c r="BK518" i="7"/>
  <c r="J518" i="7"/>
  <c r="BF518" i="7" s="1"/>
  <c r="BI516" i="7"/>
  <c r="BH516" i="7"/>
  <c r="BG516" i="7"/>
  <c r="BE516" i="7"/>
  <c r="T516" i="7"/>
  <c r="R516" i="7"/>
  <c r="P516" i="7"/>
  <c r="BK516" i="7"/>
  <c r="J516" i="7"/>
  <c r="BF516" i="7" s="1"/>
  <c r="BI514" i="7"/>
  <c r="BH514" i="7"/>
  <c r="BG514" i="7"/>
  <c r="BE514" i="7"/>
  <c r="T514" i="7"/>
  <c r="R514" i="7"/>
  <c r="P514" i="7"/>
  <c r="BK514" i="7"/>
  <c r="J514" i="7"/>
  <c r="BF514" i="7" s="1"/>
  <c r="BI512" i="7"/>
  <c r="BH512" i="7"/>
  <c r="BG512" i="7"/>
  <c r="BE512" i="7"/>
  <c r="T512" i="7"/>
  <c r="R512" i="7"/>
  <c r="P512" i="7"/>
  <c r="BK512" i="7"/>
  <c r="J512" i="7"/>
  <c r="BF512" i="7" s="1"/>
  <c r="BI510" i="7"/>
  <c r="BH510" i="7"/>
  <c r="BG510" i="7"/>
  <c r="BE510" i="7"/>
  <c r="T510" i="7"/>
  <c r="R510" i="7"/>
  <c r="P510" i="7"/>
  <c r="BK510" i="7"/>
  <c r="J510" i="7"/>
  <c r="BF510" i="7"/>
  <c r="BI508" i="7"/>
  <c r="BH508" i="7"/>
  <c r="BG508" i="7"/>
  <c r="BE508" i="7"/>
  <c r="T508" i="7"/>
  <c r="R508" i="7"/>
  <c r="P508" i="7"/>
  <c r="BK508" i="7"/>
  <c r="J508" i="7"/>
  <c r="BF508" i="7" s="1"/>
  <c r="BI507" i="7"/>
  <c r="BH507" i="7"/>
  <c r="BG507" i="7"/>
  <c r="BE507" i="7"/>
  <c r="T507" i="7"/>
  <c r="R507" i="7"/>
  <c r="P507" i="7"/>
  <c r="BK507" i="7"/>
  <c r="J507" i="7"/>
  <c r="BF507" i="7" s="1"/>
  <c r="BI506" i="7"/>
  <c r="BH506" i="7"/>
  <c r="BG506" i="7"/>
  <c r="BE506" i="7"/>
  <c r="T506" i="7"/>
  <c r="R506" i="7"/>
  <c r="P506" i="7"/>
  <c r="BK506" i="7"/>
  <c r="J506" i="7"/>
  <c r="BF506" i="7" s="1"/>
  <c r="BI505" i="7"/>
  <c r="BH505" i="7"/>
  <c r="BG505" i="7"/>
  <c r="BE505" i="7"/>
  <c r="T505" i="7"/>
  <c r="R505" i="7"/>
  <c r="P505" i="7"/>
  <c r="BK505" i="7"/>
  <c r="J505" i="7"/>
  <c r="BF505" i="7" s="1"/>
  <c r="BI504" i="7"/>
  <c r="BH504" i="7"/>
  <c r="BG504" i="7"/>
  <c r="BE504" i="7"/>
  <c r="T504" i="7"/>
  <c r="R504" i="7"/>
  <c r="P504" i="7"/>
  <c r="BK504" i="7"/>
  <c r="J504" i="7"/>
  <c r="BF504" i="7" s="1"/>
  <c r="BI503" i="7"/>
  <c r="BH503" i="7"/>
  <c r="BG503" i="7"/>
  <c r="BE503" i="7"/>
  <c r="T503" i="7"/>
  <c r="R503" i="7"/>
  <c r="P503" i="7"/>
  <c r="BK503" i="7"/>
  <c r="J503" i="7"/>
  <c r="BF503" i="7" s="1"/>
  <c r="BI502" i="7"/>
  <c r="BH502" i="7"/>
  <c r="BG502" i="7"/>
  <c r="BE502" i="7"/>
  <c r="T502" i="7"/>
  <c r="R502" i="7"/>
  <c r="P502" i="7"/>
  <c r="BK502" i="7"/>
  <c r="J502" i="7"/>
  <c r="BF502" i="7" s="1"/>
  <c r="BI501" i="7"/>
  <c r="BH501" i="7"/>
  <c r="BG501" i="7"/>
  <c r="BE501" i="7"/>
  <c r="T501" i="7"/>
  <c r="R501" i="7"/>
  <c r="P501" i="7"/>
  <c r="BK501" i="7"/>
  <c r="J501" i="7"/>
  <c r="BF501" i="7" s="1"/>
  <c r="BI500" i="7"/>
  <c r="BH500" i="7"/>
  <c r="BG500" i="7"/>
  <c r="BE500" i="7"/>
  <c r="T500" i="7"/>
  <c r="R500" i="7"/>
  <c r="P500" i="7"/>
  <c r="BK500" i="7"/>
  <c r="J500" i="7"/>
  <c r="BF500" i="7" s="1"/>
  <c r="BI499" i="7"/>
  <c r="BH499" i="7"/>
  <c r="BG499" i="7"/>
  <c r="BE499" i="7"/>
  <c r="T499" i="7"/>
  <c r="R499" i="7"/>
  <c r="P499" i="7"/>
  <c r="BK499" i="7"/>
  <c r="J499" i="7"/>
  <c r="BF499" i="7" s="1"/>
  <c r="BI498" i="7"/>
  <c r="BH498" i="7"/>
  <c r="BG498" i="7"/>
  <c r="BE498" i="7"/>
  <c r="T498" i="7"/>
  <c r="R498" i="7"/>
  <c r="P498" i="7"/>
  <c r="BK498" i="7"/>
  <c r="J498" i="7"/>
  <c r="BF498" i="7" s="1"/>
  <c r="BI497" i="7"/>
  <c r="BH497" i="7"/>
  <c r="BG497" i="7"/>
  <c r="BE497" i="7"/>
  <c r="T497" i="7"/>
  <c r="R497" i="7"/>
  <c r="P497" i="7"/>
  <c r="BK497" i="7"/>
  <c r="J497" i="7"/>
  <c r="BF497" i="7" s="1"/>
  <c r="BI496" i="7"/>
  <c r="BH496" i="7"/>
  <c r="BG496" i="7"/>
  <c r="BE496" i="7"/>
  <c r="T496" i="7"/>
  <c r="R496" i="7"/>
  <c r="P496" i="7"/>
  <c r="BK496" i="7"/>
  <c r="J496" i="7"/>
  <c r="BF496" i="7" s="1"/>
  <c r="BI495" i="7"/>
  <c r="BH495" i="7"/>
  <c r="BG495" i="7"/>
  <c r="BE495" i="7"/>
  <c r="T495" i="7"/>
  <c r="R495" i="7"/>
  <c r="P495" i="7"/>
  <c r="BK495" i="7"/>
  <c r="J495" i="7"/>
  <c r="BF495" i="7" s="1"/>
  <c r="BI494" i="7"/>
  <c r="BH494" i="7"/>
  <c r="BG494" i="7"/>
  <c r="BE494" i="7"/>
  <c r="T494" i="7"/>
  <c r="R494" i="7"/>
  <c r="P494" i="7"/>
  <c r="BK494" i="7"/>
  <c r="J494" i="7"/>
  <c r="BF494" i="7" s="1"/>
  <c r="BI493" i="7"/>
  <c r="BH493" i="7"/>
  <c r="BG493" i="7"/>
  <c r="BE493" i="7"/>
  <c r="T493" i="7"/>
  <c r="R493" i="7"/>
  <c r="R492" i="7" s="1"/>
  <c r="P493" i="7"/>
  <c r="BK493" i="7"/>
  <c r="J493" i="7"/>
  <c r="BF493" i="7"/>
  <c r="BI490" i="7"/>
  <c r="BH490" i="7"/>
  <c r="BG490" i="7"/>
  <c r="BE490" i="7"/>
  <c r="T490" i="7"/>
  <c r="R490" i="7"/>
  <c r="P490" i="7"/>
  <c r="BK490" i="7"/>
  <c r="J490" i="7"/>
  <c r="BF490" i="7" s="1"/>
  <c r="BI489" i="7"/>
  <c r="BH489" i="7"/>
  <c r="BG489" i="7"/>
  <c r="BE489" i="7"/>
  <c r="T489" i="7"/>
  <c r="R489" i="7"/>
  <c r="P489" i="7"/>
  <c r="BK489" i="7"/>
  <c r="J489" i="7"/>
  <c r="BF489" i="7" s="1"/>
  <c r="BI487" i="7"/>
  <c r="BH487" i="7"/>
  <c r="BG487" i="7"/>
  <c r="BE487" i="7"/>
  <c r="T487" i="7"/>
  <c r="R487" i="7"/>
  <c r="P487" i="7"/>
  <c r="BK487" i="7"/>
  <c r="J487" i="7"/>
  <c r="BF487" i="7" s="1"/>
  <c r="BI485" i="7"/>
  <c r="BH485" i="7"/>
  <c r="BG485" i="7"/>
  <c r="BE485" i="7"/>
  <c r="T485" i="7"/>
  <c r="R485" i="7"/>
  <c r="P485" i="7"/>
  <c r="BK485" i="7"/>
  <c r="J485" i="7"/>
  <c r="BF485" i="7" s="1"/>
  <c r="BI484" i="7"/>
  <c r="BH484" i="7"/>
  <c r="BG484" i="7"/>
  <c r="BE484" i="7"/>
  <c r="T484" i="7"/>
  <c r="R484" i="7"/>
  <c r="P484" i="7"/>
  <c r="BK484" i="7"/>
  <c r="J484" i="7"/>
  <c r="BF484" i="7" s="1"/>
  <c r="BI483" i="7"/>
  <c r="BH483" i="7"/>
  <c r="BG483" i="7"/>
  <c r="BE483" i="7"/>
  <c r="T483" i="7"/>
  <c r="R483" i="7"/>
  <c r="P483" i="7"/>
  <c r="BK483" i="7"/>
  <c r="J483" i="7"/>
  <c r="BF483" i="7" s="1"/>
  <c r="BI481" i="7"/>
  <c r="BH481" i="7"/>
  <c r="BG481" i="7"/>
  <c r="BE481" i="7"/>
  <c r="T481" i="7"/>
  <c r="R481" i="7"/>
  <c r="P481" i="7"/>
  <c r="BK481" i="7"/>
  <c r="J481" i="7"/>
  <c r="BF481" i="7" s="1"/>
  <c r="BI479" i="7"/>
  <c r="BH479" i="7"/>
  <c r="BG479" i="7"/>
  <c r="BE479" i="7"/>
  <c r="T479" i="7"/>
  <c r="R479" i="7"/>
  <c r="P479" i="7"/>
  <c r="BK479" i="7"/>
  <c r="J479" i="7"/>
  <c r="BF479" i="7" s="1"/>
  <c r="BI478" i="7"/>
  <c r="BH478" i="7"/>
  <c r="BG478" i="7"/>
  <c r="BE478" i="7"/>
  <c r="T478" i="7"/>
  <c r="R478" i="7"/>
  <c r="P478" i="7"/>
  <c r="BK478" i="7"/>
  <c r="J478" i="7"/>
  <c r="BF478" i="7" s="1"/>
  <c r="BI477" i="7"/>
  <c r="BH477" i="7"/>
  <c r="BG477" i="7"/>
  <c r="BE477" i="7"/>
  <c r="T477" i="7"/>
  <c r="R477" i="7"/>
  <c r="P477" i="7"/>
  <c r="BK477" i="7"/>
  <c r="J477" i="7"/>
  <c r="BF477" i="7" s="1"/>
  <c r="BI476" i="7"/>
  <c r="BH476" i="7"/>
  <c r="BG476" i="7"/>
  <c r="BE476" i="7"/>
  <c r="T476" i="7"/>
  <c r="R476" i="7"/>
  <c r="P476" i="7"/>
  <c r="BK476" i="7"/>
  <c r="J476" i="7"/>
  <c r="BF476" i="7" s="1"/>
  <c r="BI474" i="7"/>
  <c r="BH474" i="7"/>
  <c r="BG474" i="7"/>
  <c r="BE474" i="7"/>
  <c r="T474" i="7"/>
  <c r="R474" i="7"/>
  <c r="P474" i="7"/>
  <c r="BK474" i="7"/>
  <c r="J474" i="7"/>
  <c r="BF474" i="7" s="1"/>
  <c r="BI472" i="7"/>
  <c r="BH472" i="7"/>
  <c r="BG472" i="7"/>
  <c r="BE472" i="7"/>
  <c r="T472" i="7"/>
  <c r="R472" i="7"/>
  <c r="P472" i="7"/>
  <c r="BK472" i="7"/>
  <c r="J472" i="7"/>
  <c r="BF472" i="7" s="1"/>
  <c r="BI470" i="7"/>
  <c r="BH470" i="7"/>
  <c r="BG470" i="7"/>
  <c r="BE470" i="7"/>
  <c r="T470" i="7"/>
  <c r="R470" i="7"/>
  <c r="P470" i="7"/>
  <c r="BK470" i="7"/>
  <c r="J470" i="7"/>
  <c r="BF470" i="7" s="1"/>
  <c r="BI468" i="7"/>
  <c r="BH468" i="7"/>
  <c r="BG468" i="7"/>
  <c r="BE468" i="7"/>
  <c r="T468" i="7"/>
  <c r="R468" i="7"/>
  <c r="P468" i="7"/>
  <c r="BK468" i="7"/>
  <c r="J468" i="7"/>
  <c r="BF468" i="7" s="1"/>
  <c r="BI466" i="7"/>
  <c r="BH466" i="7"/>
  <c r="BG466" i="7"/>
  <c r="BE466" i="7"/>
  <c r="T466" i="7"/>
  <c r="R466" i="7"/>
  <c r="P466" i="7"/>
  <c r="BK466" i="7"/>
  <c r="J466" i="7"/>
  <c r="BF466" i="7" s="1"/>
  <c r="BI465" i="7"/>
  <c r="BH465" i="7"/>
  <c r="BG465" i="7"/>
  <c r="BE465" i="7"/>
  <c r="T465" i="7"/>
  <c r="R465" i="7"/>
  <c r="P465" i="7"/>
  <c r="BK465" i="7"/>
  <c r="J465" i="7"/>
  <c r="BF465" i="7" s="1"/>
  <c r="BI464" i="7"/>
  <c r="BH464" i="7"/>
  <c r="BG464" i="7"/>
  <c r="BE464" i="7"/>
  <c r="T464" i="7"/>
  <c r="R464" i="7"/>
  <c r="P464" i="7"/>
  <c r="BK464" i="7"/>
  <c r="J464" i="7"/>
  <c r="BF464" i="7" s="1"/>
  <c r="BI462" i="7"/>
  <c r="BH462" i="7"/>
  <c r="BG462" i="7"/>
  <c r="BE462" i="7"/>
  <c r="T462" i="7"/>
  <c r="R462" i="7"/>
  <c r="P462" i="7"/>
  <c r="BK462" i="7"/>
  <c r="J462" i="7"/>
  <c r="BF462" i="7" s="1"/>
  <c r="BI461" i="7"/>
  <c r="BH461" i="7"/>
  <c r="BG461" i="7"/>
  <c r="BE461" i="7"/>
  <c r="T461" i="7"/>
  <c r="R461" i="7"/>
  <c r="P461" i="7"/>
  <c r="BK461" i="7"/>
  <c r="J461" i="7"/>
  <c r="BF461" i="7" s="1"/>
  <c r="BI460" i="7"/>
  <c r="BH460" i="7"/>
  <c r="BG460" i="7"/>
  <c r="BE460" i="7"/>
  <c r="T460" i="7"/>
  <c r="R460" i="7"/>
  <c r="P460" i="7"/>
  <c r="BK460" i="7"/>
  <c r="J460" i="7"/>
  <c r="BF460" i="7" s="1"/>
  <c r="BI459" i="7"/>
  <c r="BH459" i="7"/>
  <c r="BG459" i="7"/>
  <c r="BE459" i="7"/>
  <c r="T459" i="7"/>
  <c r="R459" i="7"/>
  <c r="P459" i="7"/>
  <c r="BK459" i="7"/>
  <c r="J459" i="7"/>
  <c r="BF459" i="7" s="1"/>
  <c r="BI458" i="7"/>
  <c r="BH458" i="7"/>
  <c r="BG458" i="7"/>
  <c r="BE458" i="7"/>
  <c r="T458" i="7"/>
  <c r="R458" i="7"/>
  <c r="P458" i="7"/>
  <c r="BK458" i="7"/>
  <c r="J458" i="7"/>
  <c r="BF458" i="7" s="1"/>
  <c r="BI457" i="7"/>
  <c r="BH457" i="7"/>
  <c r="BG457" i="7"/>
  <c r="BE457" i="7"/>
  <c r="T457" i="7"/>
  <c r="R457" i="7"/>
  <c r="P457" i="7"/>
  <c r="BK457" i="7"/>
  <c r="J457" i="7"/>
  <c r="BF457" i="7" s="1"/>
  <c r="BI456" i="7"/>
  <c r="BH456" i="7"/>
  <c r="BG456" i="7"/>
  <c r="BE456" i="7"/>
  <c r="T456" i="7"/>
  <c r="R456" i="7"/>
  <c r="P456" i="7"/>
  <c r="BK456" i="7"/>
  <c r="J456" i="7"/>
  <c r="BF456" i="7" s="1"/>
  <c r="BI455" i="7"/>
  <c r="BH455" i="7"/>
  <c r="BG455" i="7"/>
  <c r="BE455" i="7"/>
  <c r="T455" i="7"/>
  <c r="R455" i="7"/>
  <c r="P455" i="7"/>
  <c r="BK455" i="7"/>
  <c r="J455" i="7"/>
  <c r="BF455" i="7" s="1"/>
  <c r="BI454" i="7"/>
  <c r="BH454" i="7"/>
  <c r="BG454" i="7"/>
  <c r="BE454" i="7"/>
  <c r="T454" i="7"/>
  <c r="R454" i="7"/>
  <c r="P454" i="7"/>
  <c r="BK454" i="7"/>
  <c r="J454" i="7"/>
  <c r="BF454" i="7" s="1"/>
  <c r="BI453" i="7"/>
  <c r="BH453" i="7"/>
  <c r="BG453" i="7"/>
  <c r="BE453" i="7"/>
  <c r="T453" i="7"/>
  <c r="R453" i="7"/>
  <c r="P453" i="7"/>
  <c r="BK453" i="7"/>
  <c r="J453" i="7"/>
  <c r="BF453" i="7" s="1"/>
  <c r="BI452" i="7"/>
  <c r="BH452" i="7"/>
  <c r="BG452" i="7"/>
  <c r="BE452" i="7"/>
  <c r="T452" i="7"/>
  <c r="R452" i="7"/>
  <c r="P452" i="7"/>
  <c r="BK452" i="7"/>
  <c r="J452" i="7"/>
  <c r="BF452" i="7" s="1"/>
  <c r="BI451" i="7"/>
  <c r="BH451" i="7"/>
  <c r="BG451" i="7"/>
  <c r="BE451" i="7"/>
  <c r="T451" i="7"/>
  <c r="R451" i="7"/>
  <c r="P451" i="7"/>
  <c r="BK451" i="7"/>
  <c r="J451" i="7"/>
  <c r="BF451" i="7" s="1"/>
  <c r="BI450" i="7"/>
  <c r="BH450" i="7"/>
  <c r="BG450" i="7"/>
  <c r="BE450" i="7"/>
  <c r="T450" i="7"/>
  <c r="R450" i="7"/>
  <c r="P450" i="7"/>
  <c r="BK450" i="7"/>
  <c r="J450" i="7"/>
  <c r="BF450" i="7" s="1"/>
  <c r="BI449" i="7"/>
  <c r="BH449" i="7"/>
  <c r="BG449" i="7"/>
  <c r="BE449" i="7"/>
  <c r="T449" i="7"/>
  <c r="R449" i="7"/>
  <c r="P449" i="7"/>
  <c r="BK449" i="7"/>
  <c r="J449" i="7"/>
  <c r="BF449" i="7" s="1"/>
  <c r="BI448" i="7"/>
  <c r="BH448" i="7"/>
  <c r="BG448" i="7"/>
  <c r="BE448" i="7"/>
  <c r="T448" i="7"/>
  <c r="R448" i="7"/>
  <c r="P448" i="7"/>
  <c r="BK448" i="7"/>
  <c r="J448" i="7"/>
  <c r="BF448" i="7" s="1"/>
  <c r="BI447" i="7"/>
  <c r="BH447" i="7"/>
  <c r="BG447" i="7"/>
  <c r="BE447" i="7"/>
  <c r="T447" i="7"/>
  <c r="R447" i="7"/>
  <c r="P447" i="7"/>
  <c r="BK447" i="7"/>
  <c r="J447" i="7"/>
  <c r="BF447" i="7"/>
  <c r="BI445" i="7"/>
  <c r="BH445" i="7"/>
  <c r="BG445" i="7"/>
  <c r="BE445" i="7"/>
  <c r="T445" i="7"/>
  <c r="R445" i="7"/>
  <c r="P445" i="7"/>
  <c r="BK445" i="7"/>
  <c r="J445" i="7"/>
  <c r="BF445" i="7" s="1"/>
  <c r="BI444" i="7"/>
  <c r="BH444" i="7"/>
  <c r="BG444" i="7"/>
  <c r="BE444" i="7"/>
  <c r="T444" i="7"/>
  <c r="R444" i="7"/>
  <c r="P444" i="7"/>
  <c r="BK444" i="7"/>
  <c r="J444" i="7"/>
  <c r="BF444" i="7" s="1"/>
  <c r="BI442" i="7"/>
  <c r="BH442" i="7"/>
  <c r="BG442" i="7"/>
  <c r="BE442" i="7"/>
  <c r="T442" i="7"/>
  <c r="R442" i="7"/>
  <c r="P442" i="7"/>
  <c r="BK442" i="7"/>
  <c r="J442" i="7"/>
  <c r="BF442" i="7" s="1"/>
  <c r="BI441" i="7"/>
  <c r="BH441" i="7"/>
  <c r="BG441" i="7"/>
  <c r="BE441" i="7"/>
  <c r="T441" i="7"/>
  <c r="R441" i="7"/>
  <c r="P441" i="7"/>
  <c r="BK441" i="7"/>
  <c r="J441" i="7"/>
  <c r="BF441" i="7" s="1"/>
  <c r="BI440" i="7"/>
  <c r="BH440" i="7"/>
  <c r="BG440" i="7"/>
  <c r="BE440" i="7"/>
  <c r="T440" i="7"/>
  <c r="R440" i="7"/>
  <c r="P440" i="7"/>
  <c r="BK440" i="7"/>
  <c r="J440" i="7"/>
  <c r="BF440" i="7" s="1"/>
  <c r="BI439" i="7"/>
  <c r="BH439" i="7"/>
  <c r="BG439" i="7"/>
  <c r="BE439" i="7"/>
  <c r="T439" i="7"/>
  <c r="R439" i="7"/>
  <c r="P439" i="7"/>
  <c r="BK439" i="7"/>
  <c r="J439" i="7"/>
  <c r="BF439" i="7" s="1"/>
  <c r="BI438" i="7"/>
  <c r="BH438" i="7"/>
  <c r="BG438" i="7"/>
  <c r="BE438" i="7"/>
  <c r="T438" i="7"/>
  <c r="R438" i="7"/>
  <c r="P438" i="7"/>
  <c r="BK438" i="7"/>
  <c r="J438" i="7"/>
  <c r="BF438" i="7" s="1"/>
  <c r="BI437" i="7"/>
  <c r="BH437" i="7"/>
  <c r="BG437" i="7"/>
  <c r="BE437" i="7"/>
  <c r="T437" i="7"/>
  <c r="R437" i="7"/>
  <c r="R436" i="7" s="1"/>
  <c r="P437" i="7"/>
  <c r="BK437" i="7"/>
  <c r="J437" i="7"/>
  <c r="BF437" i="7"/>
  <c r="BI434" i="7"/>
  <c r="BH434" i="7"/>
  <c r="BG434" i="7"/>
  <c r="BE434" i="7"/>
  <c r="T434" i="7"/>
  <c r="R434" i="7"/>
  <c r="P434" i="7"/>
  <c r="BK434" i="7"/>
  <c r="J434" i="7"/>
  <c r="BF434" i="7" s="1"/>
  <c r="BI432" i="7"/>
  <c r="BH432" i="7"/>
  <c r="BG432" i="7"/>
  <c r="BE432" i="7"/>
  <c r="T432" i="7"/>
  <c r="R432" i="7"/>
  <c r="P432" i="7"/>
  <c r="BK432" i="7"/>
  <c r="J432" i="7"/>
  <c r="BF432" i="7" s="1"/>
  <c r="BI430" i="7"/>
  <c r="BH430" i="7"/>
  <c r="BG430" i="7"/>
  <c r="BE430" i="7"/>
  <c r="T430" i="7"/>
  <c r="R430" i="7"/>
  <c r="P430" i="7"/>
  <c r="BK430" i="7"/>
  <c r="J430" i="7"/>
  <c r="BF430" i="7" s="1"/>
  <c r="BI428" i="7"/>
  <c r="BH428" i="7"/>
  <c r="BG428" i="7"/>
  <c r="BE428" i="7"/>
  <c r="T428" i="7"/>
  <c r="R428" i="7"/>
  <c r="P428" i="7"/>
  <c r="BK428" i="7"/>
  <c r="J428" i="7"/>
  <c r="BF428" i="7" s="1"/>
  <c r="BI426" i="7"/>
  <c r="BH426" i="7"/>
  <c r="BG426" i="7"/>
  <c r="BE426" i="7"/>
  <c r="T426" i="7"/>
  <c r="R426" i="7"/>
  <c r="P426" i="7"/>
  <c r="BK426" i="7"/>
  <c r="J426" i="7"/>
  <c r="BF426" i="7" s="1"/>
  <c r="BI424" i="7"/>
  <c r="BH424" i="7"/>
  <c r="BG424" i="7"/>
  <c r="BE424" i="7"/>
  <c r="T424" i="7"/>
  <c r="R424" i="7"/>
  <c r="P424" i="7"/>
  <c r="BK424" i="7"/>
  <c r="J424" i="7"/>
  <c r="BF424" i="7" s="1"/>
  <c r="BI422" i="7"/>
  <c r="BH422" i="7"/>
  <c r="BG422" i="7"/>
  <c r="BE422" i="7"/>
  <c r="T422" i="7"/>
  <c r="R422" i="7"/>
  <c r="P422" i="7"/>
  <c r="BK422" i="7"/>
  <c r="J422" i="7"/>
  <c r="BF422" i="7" s="1"/>
  <c r="BI420" i="7"/>
  <c r="BH420" i="7"/>
  <c r="BG420" i="7"/>
  <c r="BE420" i="7"/>
  <c r="T420" i="7"/>
  <c r="R420" i="7"/>
  <c r="P420" i="7"/>
  <c r="BK420" i="7"/>
  <c r="J420" i="7"/>
  <c r="BF420" i="7" s="1"/>
  <c r="BI418" i="7"/>
  <c r="BH418" i="7"/>
  <c r="BG418" i="7"/>
  <c r="BE418" i="7"/>
  <c r="T418" i="7"/>
  <c r="R418" i="7"/>
  <c r="P418" i="7"/>
  <c r="BK418" i="7"/>
  <c r="J418" i="7"/>
  <c r="BF418" i="7" s="1"/>
  <c r="BI416" i="7"/>
  <c r="BH416" i="7"/>
  <c r="BG416" i="7"/>
  <c r="BE416" i="7"/>
  <c r="T416" i="7"/>
  <c r="R416" i="7"/>
  <c r="P416" i="7"/>
  <c r="BK416" i="7"/>
  <c r="J416" i="7"/>
  <c r="BF416" i="7" s="1"/>
  <c r="BI414" i="7"/>
  <c r="BH414" i="7"/>
  <c r="BG414" i="7"/>
  <c r="BE414" i="7"/>
  <c r="T414" i="7"/>
  <c r="R414" i="7"/>
  <c r="P414" i="7"/>
  <c r="BK414" i="7"/>
  <c r="J414" i="7"/>
  <c r="BF414" i="7" s="1"/>
  <c r="BI412" i="7"/>
  <c r="BH412" i="7"/>
  <c r="BG412" i="7"/>
  <c r="BE412" i="7"/>
  <c r="T412" i="7"/>
  <c r="R412" i="7"/>
  <c r="P412" i="7"/>
  <c r="BK412" i="7"/>
  <c r="J412" i="7"/>
  <c r="BF412" i="7" s="1"/>
  <c r="BI411" i="7"/>
  <c r="BH411" i="7"/>
  <c r="BG411" i="7"/>
  <c r="BE411" i="7"/>
  <c r="T411" i="7"/>
  <c r="R411" i="7"/>
  <c r="P411" i="7"/>
  <c r="BK411" i="7"/>
  <c r="J411" i="7"/>
  <c r="BF411" i="7" s="1"/>
  <c r="BI409" i="7"/>
  <c r="BH409" i="7"/>
  <c r="BG409" i="7"/>
  <c r="BE409" i="7"/>
  <c r="T409" i="7"/>
  <c r="R409" i="7"/>
  <c r="P409" i="7"/>
  <c r="BK409" i="7"/>
  <c r="J409" i="7"/>
  <c r="BF409" i="7" s="1"/>
  <c r="BI407" i="7"/>
  <c r="BH407" i="7"/>
  <c r="BG407" i="7"/>
  <c r="BE407" i="7"/>
  <c r="T407" i="7"/>
  <c r="R407" i="7"/>
  <c r="P407" i="7"/>
  <c r="BK407" i="7"/>
  <c r="J407" i="7"/>
  <c r="BF407" i="7" s="1"/>
  <c r="BI405" i="7"/>
  <c r="BH405" i="7"/>
  <c r="BG405" i="7"/>
  <c r="BE405" i="7"/>
  <c r="T405" i="7"/>
  <c r="R405" i="7"/>
  <c r="P405" i="7"/>
  <c r="BK405" i="7"/>
  <c r="J405" i="7"/>
  <c r="BF405" i="7" s="1"/>
  <c r="BI403" i="7"/>
  <c r="BH403" i="7"/>
  <c r="BG403" i="7"/>
  <c r="BE403" i="7"/>
  <c r="T403" i="7"/>
  <c r="R403" i="7"/>
  <c r="P403" i="7"/>
  <c r="BK403" i="7"/>
  <c r="J403" i="7"/>
  <c r="BF403" i="7" s="1"/>
  <c r="BI402" i="7"/>
  <c r="BH402" i="7"/>
  <c r="BG402" i="7"/>
  <c r="BE402" i="7"/>
  <c r="T402" i="7"/>
  <c r="R402" i="7"/>
  <c r="P402" i="7"/>
  <c r="BK402" i="7"/>
  <c r="J402" i="7"/>
  <c r="BF402" i="7" s="1"/>
  <c r="BI401" i="7"/>
  <c r="BH401" i="7"/>
  <c r="BG401" i="7"/>
  <c r="BE401" i="7"/>
  <c r="T401" i="7"/>
  <c r="R401" i="7"/>
  <c r="P401" i="7"/>
  <c r="BK401" i="7"/>
  <c r="J401" i="7"/>
  <c r="BF401" i="7" s="1"/>
  <c r="BI400" i="7"/>
  <c r="BH400" i="7"/>
  <c r="BG400" i="7"/>
  <c r="BE400" i="7"/>
  <c r="T400" i="7"/>
  <c r="R400" i="7"/>
  <c r="P400" i="7"/>
  <c r="BK400" i="7"/>
  <c r="J400" i="7"/>
  <c r="BF400" i="7" s="1"/>
  <c r="BI399" i="7"/>
  <c r="BH399" i="7"/>
  <c r="BG399" i="7"/>
  <c r="BE399" i="7"/>
  <c r="T399" i="7"/>
  <c r="R399" i="7"/>
  <c r="P399" i="7"/>
  <c r="BK399" i="7"/>
  <c r="J399" i="7"/>
  <c r="BF399" i="7" s="1"/>
  <c r="BI398" i="7"/>
  <c r="BH398" i="7"/>
  <c r="BG398" i="7"/>
  <c r="BE398" i="7"/>
  <c r="T398" i="7"/>
  <c r="R398" i="7"/>
  <c r="P398" i="7"/>
  <c r="BK398" i="7"/>
  <c r="J398" i="7"/>
  <c r="BF398" i="7" s="1"/>
  <c r="BI397" i="7"/>
  <c r="BH397" i="7"/>
  <c r="BG397" i="7"/>
  <c r="BE397" i="7"/>
  <c r="T397" i="7"/>
  <c r="R397" i="7"/>
  <c r="P397" i="7"/>
  <c r="BK397" i="7"/>
  <c r="J397" i="7"/>
  <c r="BF397" i="7" s="1"/>
  <c r="BI396" i="7"/>
  <c r="BH396" i="7"/>
  <c r="BG396" i="7"/>
  <c r="BE396" i="7"/>
  <c r="T396" i="7"/>
  <c r="R396" i="7"/>
  <c r="P396" i="7"/>
  <c r="BK396" i="7"/>
  <c r="J396" i="7"/>
  <c r="BF396" i="7" s="1"/>
  <c r="BI395" i="7"/>
  <c r="BH395" i="7"/>
  <c r="BG395" i="7"/>
  <c r="BE395" i="7"/>
  <c r="T395" i="7"/>
  <c r="R395" i="7"/>
  <c r="P395" i="7"/>
  <c r="BK395" i="7"/>
  <c r="J395" i="7"/>
  <c r="BF395" i="7" s="1"/>
  <c r="BI394" i="7"/>
  <c r="BH394" i="7"/>
  <c r="BG394" i="7"/>
  <c r="BE394" i="7"/>
  <c r="T394" i="7"/>
  <c r="R394" i="7"/>
  <c r="P394" i="7"/>
  <c r="BK394" i="7"/>
  <c r="J394" i="7"/>
  <c r="BF394" i="7" s="1"/>
  <c r="BI393" i="7"/>
  <c r="BH393" i="7"/>
  <c r="BG393" i="7"/>
  <c r="BE393" i="7"/>
  <c r="T393" i="7"/>
  <c r="R393" i="7"/>
  <c r="P393" i="7"/>
  <c r="BK393" i="7"/>
  <c r="BK392" i="7" s="1"/>
  <c r="J392" i="7" s="1"/>
  <c r="J106" i="7" s="1"/>
  <c r="J393" i="7"/>
  <c r="BF393" i="7"/>
  <c r="BI391" i="7"/>
  <c r="BH391" i="7"/>
  <c r="BG391" i="7"/>
  <c r="BE391" i="7"/>
  <c r="T391" i="7"/>
  <c r="R391" i="7"/>
  <c r="P391" i="7"/>
  <c r="BK391" i="7"/>
  <c r="J391" i="7"/>
  <c r="BF391" i="7" s="1"/>
  <c r="BI390" i="7"/>
  <c r="BH390" i="7"/>
  <c r="BG390" i="7"/>
  <c r="BE390" i="7"/>
  <c r="T390" i="7"/>
  <c r="R390" i="7"/>
  <c r="P390" i="7"/>
  <c r="BK390" i="7"/>
  <c r="J390" i="7"/>
  <c r="BF390" i="7" s="1"/>
  <c r="BI389" i="7"/>
  <c r="BH389" i="7"/>
  <c r="BG389" i="7"/>
  <c r="BE389" i="7"/>
  <c r="T389" i="7"/>
  <c r="R389" i="7"/>
  <c r="P389" i="7"/>
  <c r="BK389" i="7"/>
  <c r="J389" i="7"/>
  <c r="BF389" i="7" s="1"/>
  <c r="BI387" i="7"/>
  <c r="BH387" i="7"/>
  <c r="BG387" i="7"/>
  <c r="BE387" i="7"/>
  <c r="T387" i="7"/>
  <c r="R387" i="7"/>
  <c r="P387" i="7"/>
  <c r="BK387" i="7"/>
  <c r="J387" i="7"/>
  <c r="BF387" i="7" s="1"/>
  <c r="BI386" i="7"/>
  <c r="BH386" i="7"/>
  <c r="BG386" i="7"/>
  <c r="BE386" i="7"/>
  <c r="T386" i="7"/>
  <c r="R386" i="7"/>
  <c r="P386" i="7"/>
  <c r="BK386" i="7"/>
  <c r="J386" i="7"/>
  <c r="BF386" i="7" s="1"/>
  <c r="BI385" i="7"/>
  <c r="BH385" i="7"/>
  <c r="BG385" i="7"/>
  <c r="BE385" i="7"/>
  <c r="T385" i="7"/>
  <c r="R385" i="7"/>
  <c r="P385" i="7"/>
  <c r="BK385" i="7"/>
  <c r="J385" i="7"/>
  <c r="BF385" i="7" s="1"/>
  <c r="BI384" i="7"/>
  <c r="BH384" i="7"/>
  <c r="BG384" i="7"/>
  <c r="BE384" i="7"/>
  <c r="T384" i="7"/>
  <c r="R384" i="7"/>
  <c r="P384" i="7"/>
  <c r="BK384" i="7"/>
  <c r="J384" i="7"/>
  <c r="BF384" i="7" s="1"/>
  <c r="BI383" i="7"/>
  <c r="BH383" i="7"/>
  <c r="BG383" i="7"/>
  <c r="BE383" i="7"/>
  <c r="T383" i="7"/>
  <c r="R383" i="7"/>
  <c r="P383" i="7"/>
  <c r="BK383" i="7"/>
  <c r="J383" i="7"/>
  <c r="BF383" i="7" s="1"/>
  <c r="BI382" i="7"/>
  <c r="BH382" i="7"/>
  <c r="BG382" i="7"/>
  <c r="BE382" i="7"/>
  <c r="T382" i="7"/>
  <c r="R382" i="7"/>
  <c r="P382" i="7"/>
  <c r="BK382" i="7"/>
  <c r="J382" i="7"/>
  <c r="BF382" i="7" s="1"/>
  <c r="BI381" i="7"/>
  <c r="BH381" i="7"/>
  <c r="BG381" i="7"/>
  <c r="BE381" i="7"/>
  <c r="T381" i="7"/>
  <c r="R381" i="7"/>
  <c r="P381" i="7"/>
  <c r="BK381" i="7"/>
  <c r="J381" i="7"/>
  <c r="BF381" i="7" s="1"/>
  <c r="BI380" i="7"/>
  <c r="BH380" i="7"/>
  <c r="BG380" i="7"/>
  <c r="BE380" i="7"/>
  <c r="T380" i="7"/>
  <c r="R380" i="7"/>
  <c r="P380" i="7"/>
  <c r="BK380" i="7"/>
  <c r="J380" i="7"/>
  <c r="BF380" i="7" s="1"/>
  <c r="BI378" i="7"/>
  <c r="BH378" i="7"/>
  <c r="BG378" i="7"/>
  <c r="BE378" i="7"/>
  <c r="T378" i="7"/>
  <c r="R378" i="7"/>
  <c r="P378" i="7"/>
  <c r="BK378" i="7"/>
  <c r="J378" i="7"/>
  <c r="BF378" i="7" s="1"/>
  <c r="BI376" i="7"/>
  <c r="BH376" i="7"/>
  <c r="BG376" i="7"/>
  <c r="BE376" i="7"/>
  <c r="T376" i="7"/>
  <c r="R376" i="7"/>
  <c r="P376" i="7"/>
  <c r="BK376" i="7"/>
  <c r="J376" i="7"/>
  <c r="BF376" i="7" s="1"/>
  <c r="BI374" i="7"/>
  <c r="BH374" i="7"/>
  <c r="BG374" i="7"/>
  <c r="BE374" i="7"/>
  <c r="T374" i="7"/>
  <c r="R374" i="7"/>
  <c r="P374" i="7"/>
  <c r="BK374" i="7"/>
  <c r="J374" i="7"/>
  <c r="BF374" i="7" s="1"/>
  <c r="BI373" i="7"/>
  <c r="BH373" i="7"/>
  <c r="BG373" i="7"/>
  <c r="BE373" i="7"/>
  <c r="T373" i="7"/>
  <c r="R373" i="7"/>
  <c r="P373" i="7"/>
  <c r="BK373" i="7"/>
  <c r="J373" i="7"/>
  <c r="BF373" i="7" s="1"/>
  <c r="BI371" i="7"/>
  <c r="BH371" i="7"/>
  <c r="BG371" i="7"/>
  <c r="BE371" i="7"/>
  <c r="T371" i="7"/>
  <c r="R371" i="7"/>
  <c r="P371" i="7"/>
  <c r="BK371" i="7"/>
  <c r="J371" i="7"/>
  <c r="BF371" i="7" s="1"/>
  <c r="BI369" i="7"/>
  <c r="BH369" i="7"/>
  <c r="BG369" i="7"/>
  <c r="BE369" i="7"/>
  <c r="T369" i="7"/>
  <c r="R369" i="7"/>
  <c r="P369" i="7"/>
  <c r="BK369" i="7"/>
  <c r="J369" i="7"/>
  <c r="BF369" i="7"/>
  <c r="BI367" i="7"/>
  <c r="BH367" i="7"/>
  <c r="BG367" i="7"/>
  <c r="BE367" i="7"/>
  <c r="T367" i="7"/>
  <c r="R367" i="7"/>
  <c r="P367" i="7"/>
  <c r="BK367" i="7"/>
  <c r="J367" i="7"/>
  <c r="BF367" i="7"/>
  <c r="BI365" i="7"/>
  <c r="BH365" i="7"/>
  <c r="BG365" i="7"/>
  <c r="BE365" i="7"/>
  <c r="T365" i="7"/>
  <c r="R365" i="7"/>
  <c r="P365" i="7"/>
  <c r="BK365" i="7"/>
  <c r="J365" i="7"/>
  <c r="BF365" i="7"/>
  <c r="BI363" i="7"/>
  <c r="BH363" i="7"/>
  <c r="BG363" i="7"/>
  <c r="BE363" i="7"/>
  <c r="T363" i="7"/>
  <c r="R363" i="7"/>
  <c r="P363" i="7"/>
  <c r="BK363" i="7"/>
  <c r="J363" i="7"/>
  <c r="BF363" i="7" s="1"/>
  <c r="BI360" i="7"/>
  <c r="BH360" i="7"/>
  <c r="BG360" i="7"/>
  <c r="BE360" i="7"/>
  <c r="T360" i="7"/>
  <c r="T359" i="7"/>
  <c r="R360" i="7"/>
  <c r="R359" i="7" s="1"/>
  <c r="P360" i="7"/>
  <c r="P359" i="7"/>
  <c r="BK360" i="7"/>
  <c r="BK359" i="7" s="1"/>
  <c r="J359" i="7" s="1"/>
  <c r="J104" i="7" s="1"/>
  <c r="J360" i="7"/>
  <c r="BF360" i="7" s="1"/>
  <c r="BI357" i="7"/>
  <c r="BH357" i="7"/>
  <c r="BG357" i="7"/>
  <c r="BE357" i="7"/>
  <c r="T357" i="7"/>
  <c r="R357" i="7"/>
  <c r="P357" i="7"/>
  <c r="BK357" i="7"/>
  <c r="J357" i="7"/>
  <c r="BF357" i="7"/>
  <c r="BI355" i="7"/>
  <c r="BH355" i="7"/>
  <c r="BG355" i="7"/>
  <c r="BE355" i="7"/>
  <c r="T355" i="7"/>
  <c r="R355" i="7"/>
  <c r="P355" i="7"/>
  <c r="BK355" i="7"/>
  <c r="J355" i="7"/>
  <c r="BF355" i="7"/>
  <c r="BI353" i="7"/>
  <c r="BH353" i="7"/>
  <c r="BG353" i="7"/>
  <c r="BE353" i="7"/>
  <c r="T353" i="7"/>
  <c r="R353" i="7"/>
  <c r="P353" i="7"/>
  <c r="BK353" i="7"/>
  <c r="J353" i="7"/>
  <c r="BF353" i="7"/>
  <c r="BI351" i="7"/>
  <c r="BH351" i="7"/>
  <c r="BG351" i="7"/>
  <c r="BE351" i="7"/>
  <c r="T351" i="7"/>
  <c r="R351" i="7"/>
  <c r="P351" i="7"/>
  <c r="BK351" i="7"/>
  <c r="J351" i="7"/>
  <c r="BF351" i="7"/>
  <c r="BI349" i="7"/>
  <c r="BH349" i="7"/>
  <c r="BG349" i="7"/>
  <c r="BE349" i="7"/>
  <c r="T349" i="7"/>
  <c r="R349" i="7"/>
  <c r="P349" i="7"/>
  <c r="BK349" i="7"/>
  <c r="J349" i="7"/>
  <c r="BF349" i="7"/>
  <c r="BI347" i="7"/>
  <c r="BH347" i="7"/>
  <c r="BG347" i="7"/>
  <c r="BE347" i="7"/>
  <c r="T347" i="7"/>
  <c r="R347" i="7"/>
  <c r="P347" i="7"/>
  <c r="BK347" i="7"/>
  <c r="J347" i="7"/>
  <c r="BF347" i="7"/>
  <c r="BI345" i="7"/>
  <c r="BH345" i="7"/>
  <c r="BG345" i="7"/>
  <c r="BE345" i="7"/>
  <c r="T345" i="7"/>
  <c r="R345" i="7"/>
  <c r="P345" i="7"/>
  <c r="BK345" i="7"/>
  <c r="J345" i="7"/>
  <c r="BF345" i="7"/>
  <c r="BI343" i="7"/>
  <c r="BH343" i="7"/>
  <c r="BG343" i="7"/>
  <c r="BE343" i="7"/>
  <c r="T343" i="7"/>
  <c r="R343" i="7"/>
  <c r="P343" i="7"/>
  <c r="BK343" i="7"/>
  <c r="J343" i="7"/>
  <c r="BF343" i="7"/>
  <c r="BI341" i="7"/>
  <c r="BH341" i="7"/>
  <c r="BG341" i="7"/>
  <c r="BE341" i="7"/>
  <c r="T341" i="7"/>
  <c r="R341" i="7"/>
  <c r="P341" i="7"/>
  <c r="BK341" i="7"/>
  <c r="J341" i="7"/>
  <c r="BF341" i="7"/>
  <c r="BI339" i="7"/>
  <c r="BH339" i="7"/>
  <c r="BG339" i="7"/>
  <c r="BE339" i="7"/>
  <c r="T339" i="7"/>
  <c r="R339" i="7"/>
  <c r="P339" i="7"/>
  <c r="BK339" i="7"/>
  <c r="J339" i="7"/>
  <c r="BF339" i="7"/>
  <c r="BI337" i="7"/>
  <c r="BH337" i="7"/>
  <c r="BG337" i="7"/>
  <c r="BE337" i="7"/>
  <c r="T337" i="7"/>
  <c r="R337" i="7"/>
  <c r="P337" i="7"/>
  <c r="BK337" i="7"/>
  <c r="J337" i="7"/>
  <c r="BF337" i="7"/>
  <c r="BI335" i="7"/>
  <c r="BH335" i="7"/>
  <c r="BG335" i="7"/>
  <c r="BE335" i="7"/>
  <c r="T335" i="7"/>
  <c r="R335" i="7"/>
  <c r="P335" i="7"/>
  <c r="BK335" i="7"/>
  <c r="J335" i="7"/>
  <c r="BF335" i="7"/>
  <c r="BI333" i="7"/>
  <c r="BH333" i="7"/>
  <c r="BG333" i="7"/>
  <c r="BE333" i="7"/>
  <c r="T333" i="7"/>
  <c r="R333" i="7"/>
  <c r="P333" i="7"/>
  <c r="BK333" i="7"/>
  <c r="J333" i="7"/>
  <c r="BF333" i="7"/>
  <c r="BI331" i="7"/>
  <c r="BH331" i="7"/>
  <c r="BG331" i="7"/>
  <c r="BE331" i="7"/>
  <c r="T331" i="7"/>
  <c r="R331" i="7"/>
  <c r="P331" i="7"/>
  <c r="BK331" i="7"/>
  <c r="J331" i="7"/>
  <c r="BF331" i="7"/>
  <c r="BI330" i="7"/>
  <c r="BH330" i="7"/>
  <c r="BG330" i="7"/>
  <c r="BE330" i="7"/>
  <c r="T330" i="7"/>
  <c r="R330" i="7"/>
  <c r="P330" i="7"/>
  <c r="BK330" i="7"/>
  <c r="J330" i="7"/>
  <c r="BF330" i="7"/>
  <c r="BI329" i="7"/>
  <c r="BH329" i="7"/>
  <c r="BG329" i="7"/>
  <c r="BE329" i="7"/>
  <c r="T329" i="7"/>
  <c r="R329" i="7"/>
  <c r="P329" i="7"/>
  <c r="BK329" i="7"/>
  <c r="J329" i="7"/>
  <c r="BF329" i="7"/>
  <c r="BI328" i="7"/>
  <c r="BH328" i="7"/>
  <c r="BG328" i="7"/>
  <c r="BE328" i="7"/>
  <c r="T328" i="7"/>
  <c r="R328" i="7"/>
  <c r="P328" i="7"/>
  <c r="BK328" i="7"/>
  <c r="J328" i="7"/>
  <c r="BF328" i="7"/>
  <c r="BI326" i="7"/>
  <c r="BH326" i="7"/>
  <c r="BG326" i="7"/>
  <c r="BE326" i="7"/>
  <c r="T326" i="7"/>
  <c r="R326" i="7"/>
  <c r="P326" i="7"/>
  <c r="BK326" i="7"/>
  <c r="J326" i="7"/>
  <c r="BF326" i="7"/>
  <c r="BI324" i="7"/>
  <c r="BH324" i="7"/>
  <c r="BG324" i="7"/>
  <c r="BE324" i="7"/>
  <c r="T324" i="7"/>
  <c r="R324" i="7"/>
  <c r="P324" i="7"/>
  <c r="BK324" i="7"/>
  <c r="J324" i="7"/>
  <c r="BF324" i="7"/>
  <c r="BI322" i="7"/>
  <c r="BH322" i="7"/>
  <c r="BG322" i="7"/>
  <c r="BE322" i="7"/>
  <c r="T322" i="7"/>
  <c r="R322" i="7"/>
  <c r="P322" i="7"/>
  <c r="BK322" i="7"/>
  <c r="J322" i="7"/>
  <c r="BF322" i="7"/>
  <c r="BI320" i="7"/>
  <c r="BH320" i="7"/>
  <c r="BG320" i="7"/>
  <c r="BE320" i="7"/>
  <c r="T320" i="7"/>
  <c r="R320" i="7"/>
  <c r="P320" i="7"/>
  <c r="BK320" i="7"/>
  <c r="J320" i="7"/>
  <c r="BF320" i="7"/>
  <c r="BI318" i="7"/>
  <c r="BH318" i="7"/>
  <c r="BG318" i="7"/>
  <c r="BE318" i="7"/>
  <c r="T318" i="7"/>
  <c r="R318" i="7"/>
  <c r="P318" i="7"/>
  <c r="BK318" i="7"/>
  <c r="J318" i="7"/>
  <c r="BF318" i="7"/>
  <c r="BI316" i="7"/>
  <c r="BH316" i="7"/>
  <c r="BG316" i="7"/>
  <c r="BE316" i="7"/>
  <c r="T316" i="7"/>
  <c r="R316" i="7"/>
  <c r="P316" i="7"/>
  <c r="BK316" i="7"/>
  <c r="J316" i="7"/>
  <c r="BF316" i="7"/>
  <c r="BI314" i="7"/>
  <c r="BH314" i="7"/>
  <c r="BG314" i="7"/>
  <c r="BE314" i="7"/>
  <c r="T314" i="7"/>
  <c r="R314" i="7"/>
  <c r="P314" i="7"/>
  <c r="BK314" i="7"/>
  <c r="J314" i="7"/>
  <c r="BF314" i="7"/>
  <c r="BI312" i="7"/>
  <c r="BH312" i="7"/>
  <c r="BG312" i="7"/>
  <c r="BE312" i="7"/>
  <c r="T312" i="7"/>
  <c r="R312" i="7"/>
  <c r="P312" i="7"/>
  <c r="BK312" i="7"/>
  <c r="J312" i="7"/>
  <c r="BF312" i="7"/>
  <c r="BI310" i="7"/>
  <c r="BH310" i="7"/>
  <c r="BG310" i="7"/>
  <c r="BE310" i="7"/>
  <c r="T310" i="7"/>
  <c r="R310" i="7"/>
  <c r="P310" i="7"/>
  <c r="BK310" i="7"/>
  <c r="J310" i="7"/>
  <c r="BF310" i="7"/>
  <c r="BI308" i="7"/>
  <c r="BH308" i="7"/>
  <c r="BG308" i="7"/>
  <c r="BE308" i="7"/>
  <c r="T308" i="7"/>
  <c r="R308" i="7"/>
  <c r="P308" i="7"/>
  <c r="BK308" i="7"/>
  <c r="J308" i="7"/>
  <c r="BF308" i="7"/>
  <c r="BI306" i="7"/>
  <c r="BH306" i="7"/>
  <c r="BG306" i="7"/>
  <c r="BE306" i="7"/>
  <c r="T306" i="7"/>
  <c r="R306" i="7"/>
  <c r="P306" i="7"/>
  <c r="BK306" i="7"/>
  <c r="J306" i="7"/>
  <c r="BF306" i="7"/>
  <c r="BI304" i="7"/>
  <c r="BH304" i="7"/>
  <c r="BG304" i="7"/>
  <c r="BE304" i="7"/>
  <c r="T304" i="7"/>
  <c r="R304" i="7"/>
  <c r="P304" i="7"/>
  <c r="BK304" i="7"/>
  <c r="J304" i="7"/>
  <c r="BF304" i="7"/>
  <c r="BI302" i="7"/>
  <c r="BH302" i="7"/>
  <c r="BG302" i="7"/>
  <c r="BE302" i="7"/>
  <c r="T302" i="7"/>
  <c r="R302" i="7"/>
  <c r="P302" i="7"/>
  <c r="BK302" i="7"/>
  <c r="J302" i="7"/>
  <c r="BF302" i="7"/>
  <c r="BI300" i="7"/>
  <c r="BH300" i="7"/>
  <c r="BG300" i="7"/>
  <c r="BE300" i="7"/>
  <c r="T300" i="7"/>
  <c r="R300" i="7"/>
  <c r="P300" i="7"/>
  <c r="BK300" i="7"/>
  <c r="J300" i="7"/>
  <c r="BF300" i="7"/>
  <c r="BI298" i="7"/>
  <c r="BH298" i="7"/>
  <c r="BG298" i="7"/>
  <c r="BE298" i="7"/>
  <c r="T298" i="7"/>
  <c r="R298" i="7"/>
  <c r="P298" i="7"/>
  <c r="BK298" i="7"/>
  <c r="J298" i="7"/>
  <c r="BF298" i="7"/>
  <c r="BI296" i="7"/>
  <c r="BH296" i="7"/>
  <c r="BG296" i="7"/>
  <c r="BE296" i="7"/>
  <c r="T296" i="7"/>
  <c r="T293" i="7" s="1"/>
  <c r="R296" i="7"/>
  <c r="P296" i="7"/>
  <c r="BK296" i="7"/>
  <c r="J296" i="7"/>
  <c r="BF296" i="7"/>
  <c r="BI294" i="7"/>
  <c r="BH294" i="7"/>
  <c r="BG294" i="7"/>
  <c r="BE294" i="7"/>
  <c r="T294" i="7"/>
  <c r="R294" i="7"/>
  <c r="P294" i="7"/>
  <c r="P293" i="7" s="1"/>
  <c r="BK294" i="7"/>
  <c r="J294" i="7"/>
  <c r="BF294" i="7" s="1"/>
  <c r="BI291" i="7"/>
  <c r="BH291" i="7"/>
  <c r="BG291" i="7"/>
  <c r="BE291" i="7"/>
  <c r="T291" i="7"/>
  <c r="R291" i="7"/>
  <c r="P291" i="7"/>
  <c r="BK291" i="7"/>
  <c r="J291" i="7"/>
  <c r="BF291" i="7" s="1"/>
  <c r="BI289" i="7"/>
  <c r="BH289" i="7"/>
  <c r="BG289" i="7"/>
  <c r="BE289" i="7"/>
  <c r="T289" i="7"/>
  <c r="R289" i="7"/>
  <c r="P289" i="7"/>
  <c r="BK289" i="7"/>
  <c r="J289" i="7"/>
  <c r="BF289" i="7"/>
  <c r="BI287" i="7"/>
  <c r="BH287" i="7"/>
  <c r="BG287" i="7"/>
  <c r="BE287" i="7"/>
  <c r="T287" i="7"/>
  <c r="R287" i="7"/>
  <c r="P287" i="7"/>
  <c r="BK287" i="7"/>
  <c r="J287" i="7"/>
  <c r="BF287" i="7" s="1"/>
  <c r="BI285" i="7"/>
  <c r="BH285" i="7"/>
  <c r="BG285" i="7"/>
  <c r="BE285" i="7"/>
  <c r="T285" i="7"/>
  <c r="R285" i="7"/>
  <c r="P285" i="7"/>
  <c r="BK285" i="7"/>
  <c r="J285" i="7"/>
  <c r="BF285" i="7"/>
  <c r="BI283" i="7"/>
  <c r="BH283" i="7"/>
  <c r="BG283" i="7"/>
  <c r="BE283" i="7"/>
  <c r="T283" i="7"/>
  <c r="R283" i="7"/>
  <c r="P283" i="7"/>
  <c r="BK283" i="7"/>
  <c r="J283" i="7"/>
  <c r="BF283" i="7" s="1"/>
  <c r="BI281" i="7"/>
  <c r="BH281" i="7"/>
  <c r="BG281" i="7"/>
  <c r="BE281" i="7"/>
  <c r="T281" i="7"/>
  <c r="R281" i="7"/>
  <c r="P281" i="7"/>
  <c r="BK281" i="7"/>
  <c r="J281" i="7"/>
  <c r="BF281" i="7" s="1"/>
  <c r="BI278" i="7"/>
  <c r="BH278" i="7"/>
  <c r="BG278" i="7"/>
  <c r="BE278" i="7"/>
  <c r="T278" i="7"/>
  <c r="T277" i="7" s="1"/>
  <c r="R278" i="7"/>
  <c r="R277" i="7"/>
  <c r="P278" i="7"/>
  <c r="P277" i="7" s="1"/>
  <c r="BK278" i="7"/>
  <c r="BK277" i="7"/>
  <c r="J277" i="7" s="1"/>
  <c r="J101" i="7" s="1"/>
  <c r="J278" i="7"/>
  <c r="BF278" i="7" s="1"/>
  <c r="BI275" i="7"/>
  <c r="BH275" i="7"/>
  <c r="BG275" i="7"/>
  <c r="BE275" i="7"/>
  <c r="T275" i="7"/>
  <c r="R275" i="7"/>
  <c r="P275" i="7"/>
  <c r="BK275" i="7"/>
  <c r="J275" i="7"/>
  <c r="BF275" i="7"/>
  <c r="BI273" i="7"/>
  <c r="BH273" i="7"/>
  <c r="BG273" i="7"/>
  <c r="BE273" i="7"/>
  <c r="T273" i="7"/>
  <c r="R273" i="7"/>
  <c r="P273" i="7"/>
  <c r="BK273" i="7"/>
  <c r="J273" i="7"/>
  <c r="BF273" i="7"/>
  <c r="BI271" i="7"/>
  <c r="BH271" i="7"/>
  <c r="BG271" i="7"/>
  <c r="BE271" i="7"/>
  <c r="T271" i="7"/>
  <c r="R271" i="7"/>
  <c r="P271" i="7"/>
  <c r="BK271" i="7"/>
  <c r="J271" i="7"/>
  <c r="BF271" i="7"/>
  <c r="BI269" i="7"/>
  <c r="BH269" i="7"/>
  <c r="BG269" i="7"/>
  <c r="BE269" i="7"/>
  <c r="T269" i="7"/>
  <c r="R269" i="7"/>
  <c r="P269" i="7"/>
  <c r="BK269" i="7"/>
  <c r="J269" i="7"/>
  <c r="BF269" i="7"/>
  <c r="BI267" i="7"/>
  <c r="BH267" i="7"/>
  <c r="BG267" i="7"/>
  <c r="BE267" i="7"/>
  <c r="T267" i="7"/>
  <c r="R267" i="7"/>
  <c r="P267" i="7"/>
  <c r="BK267" i="7"/>
  <c r="J267" i="7"/>
  <c r="BF267" i="7"/>
  <c r="BI265" i="7"/>
  <c r="BH265" i="7"/>
  <c r="BG265" i="7"/>
  <c r="BE265" i="7"/>
  <c r="T265" i="7"/>
  <c r="R265" i="7"/>
  <c r="P265" i="7"/>
  <c r="BK265" i="7"/>
  <c r="J265" i="7"/>
  <c r="BF265" i="7"/>
  <c r="BI263" i="7"/>
  <c r="BH263" i="7"/>
  <c r="BG263" i="7"/>
  <c r="BE263" i="7"/>
  <c r="T263" i="7"/>
  <c r="R263" i="7"/>
  <c r="P263" i="7"/>
  <c r="BK263" i="7"/>
  <c r="J263" i="7"/>
  <c r="BF263" i="7"/>
  <c r="BI261" i="7"/>
  <c r="BH261" i="7"/>
  <c r="BG261" i="7"/>
  <c r="BE261" i="7"/>
  <c r="T261" i="7"/>
  <c r="R261" i="7"/>
  <c r="P261" i="7"/>
  <c r="BK261" i="7"/>
  <c r="J261" i="7"/>
  <c r="BF261" i="7"/>
  <c r="BI259" i="7"/>
  <c r="BH259" i="7"/>
  <c r="BG259" i="7"/>
  <c r="BE259" i="7"/>
  <c r="T259" i="7"/>
  <c r="R259" i="7"/>
  <c r="P259" i="7"/>
  <c r="BK259" i="7"/>
  <c r="J259" i="7"/>
  <c r="BF259" i="7"/>
  <c r="BI257" i="7"/>
  <c r="BH257" i="7"/>
  <c r="BG257" i="7"/>
  <c r="BE257" i="7"/>
  <c r="T257" i="7"/>
  <c r="R257" i="7"/>
  <c r="P257" i="7"/>
  <c r="BK257" i="7"/>
  <c r="J257" i="7"/>
  <c r="BF257" i="7"/>
  <c r="BI255" i="7"/>
  <c r="BH255" i="7"/>
  <c r="BG255" i="7"/>
  <c r="BE255" i="7"/>
  <c r="T255" i="7"/>
  <c r="R255" i="7"/>
  <c r="P255" i="7"/>
  <c r="BK255" i="7"/>
  <c r="J255" i="7"/>
  <c r="BF255" i="7"/>
  <c r="BI253" i="7"/>
  <c r="BH253" i="7"/>
  <c r="BG253" i="7"/>
  <c r="BE253" i="7"/>
  <c r="T253" i="7"/>
  <c r="R253" i="7"/>
  <c r="P253" i="7"/>
  <c r="BK253" i="7"/>
  <c r="J253" i="7"/>
  <c r="BF253" i="7"/>
  <c r="BI251" i="7"/>
  <c r="BH251" i="7"/>
  <c r="BG251" i="7"/>
  <c r="BE251" i="7"/>
  <c r="T251" i="7"/>
  <c r="R251" i="7"/>
  <c r="P251" i="7"/>
  <c r="BK251" i="7"/>
  <c r="J251" i="7"/>
  <c r="BF251" i="7"/>
  <c r="BI250" i="7"/>
  <c r="BH250" i="7"/>
  <c r="BG250" i="7"/>
  <c r="BE250" i="7"/>
  <c r="T250" i="7"/>
  <c r="R250" i="7"/>
  <c r="P250" i="7"/>
  <c r="BK250" i="7"/>
  <c r="J250" i="7"/>
  <c r="BF250" i="7"/>
  <c r="BI249" i="7"/>
  <c r="BH249" i="7"/>
  <c r="BG249" i="7"/>
  <c r="BE249" i="7"/>
  <c r="T249" i="7"/>
  <c r="R249" i="7"/>
  <c r="P249" i="7"/>
  <c r="BK249" i="7"/>
  <c r="J249" i="7"/>
  <c r="BF249" i="7"/>
  <c r="BI248" i="7"/>
  <c r="BH248" i="7"/>
  <c r="BG248" i="7"/>
  <c r="BE248" i="7"/>
  <c r="T248" i="7"/>
  <c r="R248" i="7"/>
  <c r="P248" i="7"/>
  <c r="BK248" i="7"/>
  <c r="J248" i="7"/>
  <c r="BF248" i="7"/>
  <c r="BI246" i="7"/>
  <c r="BH246" i="7"/>
  <c r="BG246" i="7"/>
  <c r="BE246" i="7"/>
  <c r="T246" i="7"/>
  <c r="R246" i="7"/>
  <c r="P246" i="7"/>
  <c r="BK246" i="7"/>
  <c r="J246" i="7"/>
  <c r="BF246" i="7"/>
  <c r="BI244" i="7"/>
  <c r="BH244" i="7"/>
  <c r="BG244" i="7"/>
  <c r="BE244" i="7"/>
  <c r="T244" i="7"/>
  <c r="R244" i="7"/>
  <c r="P244" i="7"/>
  <c r="BK244" i="7"/>
  <c r="J244" i="7"/>
  <c r="BF244" i="7"/>
  <c r="BI242" i="7"/>
  <c r="BH242" i="7"/>
  <c r="BG242" i="7"/>
  <c r="BE242" i="7"/>
  <c r="T242" i="7"/>
  <c r="R242" i="7"/>
  <c r="P242" i="7"/>
  <c r="BK242" i="7"/>
  <c r="J242" i="7"/>
  <c r="BF242" i="7"/>
  <c r="BI241" i="7"/>
  <c r="BH241" i="7"/>
  <c r="BG241" i="7"/>
  <c r="BE241" i="7"/>
  <c r="T241" i="7"/>
  <c r="R241" i="7"/>
  <c r="P241" i="7"/>
  <c r="BK241" i="7"/>
  <c r="J241" i="7"/>
  <c r="BF241" i="7"/>
  <c r="BI239" i="7"/>
  <c r="BH239" i="7"/>
  <c r="BG239" i="7"/>
  <c r="BE239" i="7"/>
  <c r="T239" i="7"/>
  <c r="R239" i="7"/>
  <c r="P239" i="7"/>
  <c r="BK239" i="7"/>
  <c r="J239" i="7"/>
  <c r="BF239" i="7"/>
  <c r="BI237" i="7"/>
  <c r="BH237" i="7"/>
  <c r="BG237" i="7"/>
  <c r="BE237" i="7"/>
  <c r="T237" i="7"/>
  <c r="R237" i="7"/>
  <c r="P237" i="7"/>
  <c r="BK237" i="7"/>
  <c r="J237" i="7"/>
  <c r="BF237" i="7"/>
  <c r="BI235" i="7"/>
  <c r="BH235" i="7"/>
  <c r="BG235" i="7"/>
  <c r="BE235" i="7"/>
  <c r="T235" i="7"/>
  <c r="R235" i="7"/>
  <c r="P235" i="7"/>
  <c r="BK235" i="7"/>
  <c r="J235" i="7"/>
  <c r="BF235" i="7"/>
  <c r="BI233" i="7"/>
  <c r="BH233" i="7"/>
  <c r="BG233" i="7"/>
  <c r="BE233" i="7"/>
  <c r="T233" i="7"/>
  <c r="R233" i="7"/>
  <c r="P233" i="7"/>
  <c r="BK233" i="7"/>
  <c r="J233" i="7"/>
  <c r="BF233" i="7"/>
  <c r="BI231" i="7"/>
  <c r="BH231" i="7"/>
  <c r="BG231" i="7"/>
  <c r="BE231" i="7"/>
  <c r="T231" i="7"/>
  <c r="R231" i="7"/>
  <c r="P231" i="7"/>
  <c r="BK231" i="7"/>
  <c r="J231" i="7"/>
  <c r="BF231" i="7"/>
  <c r="BI229" i="7"/>
  <c r="BH229" i="7"/>
  <c r="BG229" i="7"/>
  <c r="BE229" i="7"/>
  <c r="T229" i="7"/>
  <c r="R229" i="7"/>
  <c r="P229" i="7"/>
  <c r="BK229" i="7"/>
  <c r="J229" i="7"/>
  <c r="BF229" i="7"/>
  <c r="BI227" i="7"/>
  <c r="BH227" i="7"/>
  <c r="BG227" i="7"/>
  <c r="BE227" i="7"/>
  <c r="T227" i="7"/>
  <c r="R227" i="7"/>
  <c r="P227" i="7"/>
  <c r="BK227" i="7"/>
  <c r="J227" i="7"/>
  <c r="BF227" i="7"/>
  <c r="BI225" i="7"/>
  <c r="BH225" i="7"/>
  <c r="BG225" i="7"/>
  <c r="BE225" i="7"/>
  <c r="T225" i="7"/>
  <c r="R225" i="7"/>
  <c r="P225" i="7"/>
  <c r="BK225" i="7"/>
  <c r="J225" i="7"/>
  <c r="BF225" i="7"/>
  <c r="BI223" i="7"/>
  <c r="BH223" i="7"/>
  <c r="BG223" i="7"/>
  <c r="BE223" i="7"/>
  <c r="T223" i="7"/>
  <c r="R223" i="7"/>
  <c r="P223" i="7"/>
  <c r="BK223" i="7"/>
  <c r="J223" i="7"/>
  <c r="BF223" i="7"/>
  <c r="BI221" i="7"/>
  <c r="BH221" i="7"/>
  <c r="BG221" i="7"/>
  <c r="BE221" i="7"/>
  <c r="T221" i="7"/>
  <c r="R221" i="7"/>
  <c r="P221" i="7"/>
  <c r="BK221" i="7"/>
  <c r="J221" i="7"/>
  <c r="BF221" i="7"/>
  <c r="BI219" i="7"/>
  <c r="BH219" i="7"/>
  <c r="BG219" i="7"/>
  <c r="BE219" i="7"/>
  <c r="T219" i="7"/>
  <c r="R219" i="7"/>
  <c r="P219" i="7"/>
  <c r="BK219" i="7"/>
  <c r="J219" i="7"/>
  <c r="BF219" i="7"/>
  <c r="BI217" i="7"/>
  <c r="BH217" i="7"/>
  <c r="BG217" i="7"/>
  <c r="BE217" i="7"/>
  <c r="T217" i="7"/>
  <c r="R217" i="7"/>
  <c r="P217" i="7"/>
  <c r="BK217" i="7"/>
  <c r="J217" i="7"/>
  <c r="BF217" i="7"/>
  <c r="BI215" i="7"/>
  <c r="BH215" i="7"/>
  <c r="BG215" i="7"/>
  <c r="BE215" i="7"/>
  <c r="T215" i="7"/>
  <c r="R215" i="7"/>
  <c r="P215" i="7"/>
  <c r="BK215" i="7"/>
  <c r="J215" i="7"/>
  <c r="BF215" i="7"/>
  <c r="BI213" i="7"/>
  <c r="BH213" i="7"/>
  <c r="BG213" i="7"/>
  <c r="BE213" i="7"/>
  <c r="T213" i="7"/>
  <c r="R213" i="7"/>
  <c r="P213" i="7"/>
  <c r="BK213" i="7"/>
  <c r="J213" i="7"/>
  <c r="BF213" i="7"/>
  <c r="BI211" i="7"/>
  <c r="BH211" i="7"/>
  <c r="BG211" i="7"/>
  <c r="BE211" i="7"/>
  <c r="T211" i="7"/>
  <c r="R211" i="7"/>
  <c r="P211" i="7"/>
  <c r="BK211" i="7"/>
  <c r="J211" i="7"/>
  <c r="BF211" i="7"/>
  <c r="BI209" i="7"/>
  <c r="BH209" i="7"/>
  <c r="BG209" i="7"/>
  <c r="BE209" i="7"/>
  <c r="T209" i="7"/>
  <c r="R209" i="7"/>
  <c r="P209" i="7"/>
  <c r="BK209" i="7"/>
  <c r="J209" i="7"/>
  <c r="BF209" i="7"/>
  <c r="BI207" i="7"/>
  <c r="BH207" i="7"/>
  <c r="BG207" i="7"/>
  <c r="BE207" i="7"/>
  <c r="T207" i="7"/>
  <c r="R207" i="7"/>
  <c r="P207" i="7"/>
  <c r="BK207" i="7"/>
  <c r="J207" i="7"/>
  <c r="BF207" i="7"/>
  <c r="BI205" i="7"/>
  <c r="BH205" i="7"/>
  <c r="BG205" i="7"/>
  <c r="BE205" i="7"/>
  <c r="T205" i="7"/>
  <c r="R205" i="7"/>
  <c r="P205" i="7"/>
  <c r="BK205" i="7"/>
  <c r="J205" i="7"/>
  <c r="BF205" i="7"/>
  <c r="BI203" i="7"/>
  <c r="BH203" i="7"/>
  <c r="BG203" i="7"/>
  <c r="BE203" i="7"/>
  <c r="T203" i="7"/>
  <c r="R203" i="7"/>
  <c r="P203" i="7"/>
  <c r="BK203" i="7"/>
  <c r="J203" i="7"/>
  <c r="BF203" i="7"/>
  <c r="BI201" i="7"/>
  <c r="BH201" i="7"/>
  <c r="BG201" i="7"/>
  <c r="BE201" i="7"/>
  <c r="T201" i="7"/>
  <c r="R201" i="7"/>
  <c r="P201" i="7"/>
  <c r="BK201" i="7"/>
  <c r="J201" i="7"/>
  <c r="BF201" i="7"/>
  <c r="BI199" i="7"/>
  <c r="BH199" i="7"/>
  <c r="BG199" i="7"/>
  <c r="BE199" i="7"/>
  <c r="T199" i="7"/>
  <c r="R199" i="7"/>
  <c r="P199" i="7"/>
  <c r="BK199" i="7"/>
  <c r="J199" i="7"/>
  <c r="BF199" i="7"/>
  <c r="BI197" i="7"/>
  <c r="BH197" i="7"/>
  <c r="BG197" i="7"/>
  <c r="BE197" i="7"/>
  <c r="T197" i="7"/>
  <c r="R197" i="7"/>
  <c r="P197" i="7"/>
  <c r="BK197" i="7"/>
  <c r="J197" i="7"/>
  <c r="BF197" i="7"/>
  <c r="BI195" i="7"/>
  <c r="BH195" i="7"/>
  <c r="BG195" i="7"/>
  <c r="BE195" i="7"/>
  <c r="T195" i="7"/>
  <c r="R195" i="7"/>
  <c r="P195" i="7"/>
  <c r="BK195" i="7"/>
  <c r="J195" i="7"/>
  <c r="BF195" i="7"/>
  <c r="BI193" i="7"/>
  <c r="BH193" i="7"/>
  <c r="BG193" i="7"/>
  <c r="BE193" i="7"/>
  <c r="T193" i="7"/>
  <c r="R193" i="7"/>
  <c r="P193" i="7"/>
  <c r="BK193" i="7"/>
  <c r="J193" i="7"/>
  <c r="BF193" i="7"/>
  <c r="BI191" i="7"/>
  <c r="BH191" i="7"/>
  <c r="BG191" i="7"/>
  <c r="BE191" i="7"/>
  <c r="T191" i="7"/>
  <c r="R191" i="7"/>
  <c r="P191" i="7"/>
  <c r="BK191" i="7"/>
  <c r="J191" i="7"/>
  <c r="BF191" i="7"/>
  <c r="BI189" i="7"/>
  <c r="BH189" i="7"/>
  <c r="BG189" i="7"/>
  <c r="BE189" i="7"/>
  <c r="T189" i="7"/>
  <c r="R189" i="7"/>
  <c r="P189" i="7"/>
  <c r="BK189" i="7"/>
  <c r="J189" i="7"/>
  <c r="BF189" i="7"/>
  <c r="BI187" i="7"/>
  <c r="BH187" i="7"/>
  <c r="BG187" i="7"/>
  <c r="BE187" i="7"/>
  <c r="T187" i="7"/>
  <c r="R187" i="7"/>
  <c r="P187" i="7"/>
  <c r="BK187" i="7"/>
  <c r="J187" i="7"/>
  <c r="BF187" i="7"/>
  <c r="BI185" i="7"/>
  <c r="BH185" i="7"/>
  <c r="BG185" i="7"/>
  <c r="BE185" i="7"/>
  <c r="T185" i="7"/>
  <c r="R185" i="7"/>
  <c r="P185" i="7"/>
  <c r="BK185" i="7"/>
  <c r="J185" i="7"/>
  <c r="BF185" i="7"/>
  <c r="BI183" i="7"/>
  <c r="BH183" i="7"/>
  <c r="BG183" i="7"/>
  <c r="BE183" i="7"/>
  <c r="T183" i="7"/>
  <c r="R183" i="7"/>
  <c r="P183" i="7"/>
  <c r="P178" i="7" s="1"/>
  <c r="BK183" i="7"/>
  <c r="J183" i="7"/>
  <c r="BF183" i="7"/>
  <c r="BI181" i="7"/>
  <c r="BH181" i="7"/>
  <c r="BG181" i="7"/>
  <c r="BE181" i="7"/>
  <c r="T181" i="7"/>
  <c r="T178" i="7" s="1"/>
  <c r="R181" i="7"/>
  <c r="R178" i="7" s="1"/>
  <c r="P181" i="7"/>
  <c r="BK181" i="7"/>
  <c r="J181" i="7"/>
  <c r="BF181" i="7"/>
  <c r="BI179" i="7"/>
  <c r="BH179" i="7"/>
  <c r="BG179" i="7"/>
  <c r="BE179" i="7"/>
  <c r="T179" i="7"/>
  <c r="R179" i="7"/>
  <c r="P179" i="7"/>
  <c r="BK179" i="7"/>
  <c r="BK178" i="7" s="1"/>
  <c r="J178" i="7" s="1"/>
  <c r="J100" i="7" s="1"/>
  <c r="J179" i="7"/>
  <c r="BF179" i="7" s="1"/>
  <c r="BI176" i="7"/>
  <c r="BH176" i="7"/>
  <c r="BG176" i="7"/>
  <c r="BE176" i="7"/>
  <c r="T176" i="7"/>
  <c r="R176" i="7"/>
  <c r="P176" i="7"/>
  <c r="BK176" i="7"/>
  <c r="J176" i="7"/>
  <c r="BF176" i="7"/>
  <c r="BI174" i="7"/>
  <c r="BH174" i="7"/>
  <c r="BG174" i="7"/>
  <c r="BE174" i="7"/>
  <c r="T174" i="7"/>
  <c r="R174" i="7"/>
  <c r="P174" i="7"/>
  <c r="BK174" i="7"/>
  <c r="J174" i="7"/>
  <c r="BF174" i="7" s="1"/>
  <c r="BI172" i="7"/>
  <c r="BH172" i="7"/>
  <c r="BG172" i="7"/>
  <c r="BE172" i="7"/>
  <c r="T172" i="7"/>
  <c r="R172" i="7"/>
  <c r="P172" i="7"/>
  <c r="BK172" i="7"/>
  <c r="J172" i="7"/>
  <c r="BF172" i="7"/>
  <c r="BI170" i="7"/>
  <c r="BH170" i="7"/>
  <c r="BG170" i="7"/>
  <c r="BE170" i="7"/>
  <c r="T170" i="7"/>
  <c r="R170" i="7"/>
  <c r="P170" i="7"/>
  <c r="BK170" i="7"/>
  <c r="J170" i="7"/>
  <c r="BF170" i="7" s="1"/>
  <c r="BI168" i="7"/>
  <c r="BH168" i="7"/>
  <c r="BG168" i="7"/>
  <c r="BE168" i="7"/>
  <c r="T168" i="7"/>
  <c r="R168" i="7"/>
  <c r="P168" i="7"/>
  <c r="BK168" i="7"/>
  <c r="J168" i="7"/>
  <c r="BF168" i="7"/>
  <c r="BI166" i="7"/>
  <c r="BH166" i="7"/>
  <c r="BG166" i="7"/>
  <c r="BE166" i="7"/>
  <c r="T166" i="7"/>
  <c r="R166" i="7"/>
  <c r="P166" i="7"/>
  <c r="BK166" i="7"/>
  <c r="J166" i="7"/>
  <c r="BF166" i="7" s="1"/>
  <c r="BI164" i="7"/>
  <c r="BH164" i="7"/>
  <c r="BG164" i="7"/>
  <c r="BE164" i="7"/>
  <c r="T164" i="7"/>
  <c r="R164" i="7"/>
  <c r="P164" i="7"/>
  <c r="BK164" i="7"/>
  <c r="J164" i="7"/>
  <c r="BF164" i="7"/>
  <c r="BI162" i="7"/>
  <c r="BH162" i="7"/>
  <c r="BG162" i="7"/>
  <c r="BE162" i="7"/>
  <c r="T162" i="7"/>
  <c r="R162" i="7"/>
  <c r="P162" i="7"/>
  <c r="BK162" i="7"/>
  <c r="J162" i="7"/>
  <c r="BF162" i="7" s="1"/>
  <c r="BI160" i="7"/>
  <c r="BH160" i="7"/>
  <c r="BG160" i="7"/>
  <c r="BE160" i="7"/>
  <c r="T160" i="7"/>
  <c r="R160" i="7"/>
  <c r="P160" i="7"/>
  <c r="BK160" i="7"/>
  <c r="J160" i="7"/>
  <c r="BF160" i="7"/>
  <c r="BI158" i="7"/>
  <c r="BH158" i="7"/>
  <c r="BG158" i="7"/>
  <c r="BE158" i="7"/>
  <c r="T158" i="7"/>
  <c r="R158" i="7"/>
  <c r="P158" i="7"/>
  <c r="BK158" i="7"/>
  <c r="J158" i="7"/>
  <c r="BF158" i="7" s="1"/>
  <c r="BI156" i="7"/>
  <c r="BH156" i="7"/>
  <c r="BG156" i="7"/>
  <c r="BE156" i="7"/>
  <c r="T156" i="7"/>
  <c r="R156" i="7"/>
  <c r="P156" i="7"/>
  <c r="BK156" i="7"/>
  <c r="J156" i="7"/>
  <c r="BF156" i="7"/>
  <c r="BI154" i="7"/>
  <c r="BH154" i="7"/>
  <c r="BG154" i="7"/>
  <c r="BE154" i="7"/>
  <c r="T154" i="7"/>
  <c r="R154" i="7"/>
  <c r="P154" i="7"/>
  <c r="BK154" i="7"/>
  <c r="J154" i="7"/>
  <c r="BF154" i="7" s="1"/>
  <c r="BI152" i="7"/>
  <c r="BH152" i="7"/>
  <c r="BG152" i="7"/>
  <c r="BE152" i="7"/>
  <c r="T152" i="7"/>
  <c r="R152" i="7"/>
  <c r="P152" i="7"/>
  <c r="BK152" i="7"/>
  <c r="J152" i="7"/>
  <c r="BF152" i="7"/>
  <c r="BI150" i="7"/>
  <c r="BH150" i="7"/>
  <c r="BG150" i="7"/>
  <c r="BE150" i="7"/>
  <c r="T150" i="7"/>
  <c r="R150" i="7"/>
  <c r="P150" i="7"/>
  <c r="BK150" i="7"/>
  <c r="J150" i="7"/>
  <c r="BF150" i="7" s="1"/>
  <c r="BI148" i="7"/>
  <c r="BH148" i="7"/>
  <c r="BG148" i="7"/>
  <c r="BE148" i="7"/>
  <c r="T148" i="7"/>
  <c r="R148" i="7"/>
  <c r="P148" i="7"/>
  <c r="BK148" i="7"/>
  <c r="J148" i="7"/>
  <c r="BF148" i="7"/>
  <c r="BI146" i="7"/>
  <c r="BH146" i="7"/>
  <c r="BG146" i="7"/>
  <c r="BE146" i="7"/>
  <c r="T146" i="7"/>
  <c r="R146" i="7"/>
  <c r="P146" i="7"/>
  <c r="BK146" i="7"/>
  <c r="J146" i="7"/>
  <c r="BF146" i="7" s="1"/>
  <c r="BI144" i="7"/>
  <c r="BH144" i="7"/>
  <c r="BG144" i="7"/>
  <c r="BE144" i="7"/>
  <c r="T144" i="7"/>
  <c r="R144" i="7"/>
  <c r="P144" i="7"/>
  <c r="BK144" i="7"/>
  <c r="J144" i="7"/>
  <c r="BF144" i="7"/>
  <c r="BI142" i="7"/>
  <c r="BH142" i="7"/>
  <c r="BG142" i="7"/>
  <c r="BE142" i="7"/>
  <c r="T142" i="7"/>
  <c r="R142" i="7"/>
  <c r="P142" i="7"/>
  <c r="P141" i="7" s="1"/>
  <c r="BK142" i="7"/>
  <c r="J142" i="7"/>
  <c r="BF142" i="7"/>
  <c r="F134" i="7"/>
  <c r="E132" i="7"/>
  <c r="F91" i="7"/>
  <c r="E89" i="7"/>
  <c r="J26" i="7"/>
  <c r="E26" i="7"/>
  <c r="J25" i="7"/>
  <c r="J23" i="7"/>
  <c r="E23" i="7"/>
  <c r="J136" i="7" s="1"/>
  <c r="J22" i="7"/>
  <c r="J20" i="7"/>
  <c r="E20" i="7"/>
  <c r="F137" i="7" s="1"/>
  <c r="J19" i="7"/>
  <c r="J17" i="7"/>
  <c r="E17" i="7"/>
  <c r="F93" i="7" s="1"/>
  <c r="J16" i="7"/>
  <c r="J91" i="7"/>
  <c r="E7" i="7"/>
  <c r="E128" i="7" s="1"/>
  <c r="J39" i="6"/>
  <c r="J38" i="6"/>
  <c r="AY99" i="1" s="1"/>
  <c r="J37" i="6"/>
  <c r="AX99" i="1" s="1"/>
  <c r="BI167" i="6"/>
  <c r="BH167" i="6"/>
  <c r="BG167" i="6"/>
  <c r="BE167" i="6"/>
  <c r="T167" i="6"/>
  <c r="R167" i="6"/>
  <c r="P167" i="6"/>
  <c r="BK167" i="6"/>
  <c r="J167" i="6"/>
  <c r="BF167" i="6" s="1"/>
  <c r="BI166" i="6"/>
  <c r="BH166" i="6"/>
  <c r="BG166" i="6"/>
  <c r="BE166" i="6"/>
  <c r="T166" i="6"/>
  <c r="R166" i="6"/>
  <c r="P166" i="6"/>
  <c r="BK166" i="6"/>
  <c r="J166" i="6"/>
  <c r="BF166" i="6" s="1"/>
  <c r="BI165" i="6"/>
  <c r="BH165" i="6"/>
  <c r="BG165" i="6"/>
  <c r="BE165" i="6"/>
  <c r="T165" i="6"/>
  <c r="R165" i="6"/>
  <c r="P165" i="6"/>
  <c r="BK165" i="6"/>
  <c r="J165" i="6"/>
  <c r="BF165" i="6" s="1"/>
  <c r="BI164" i="6"/>
  <c r="BH164" i="6"/>
  <c r="BG164" i="6"/>
  <c r="BE164" i="6"/>
  <c r="T164" i="6"/>
  <c r="R164" i="6"/>
  <c r="P164" i="6"/>
  <c r="BK164" i="6"/>
  <c r="J164" i="6"/>
  <c r="BF164" i="6" s="1"/>
  <c r="BI163" i="6"/>
  <c r="BH163" i="6"/>
  <c r="BG163" i="6"/>
  <c r="BE163" i="6"/>
  <c r="T163" i="6"/>
  <c r="R163" i="6"/>
  <c r="P163" i="6"/>
  <c r="BK163" i="6"/>
  <c r="J163" i="6"/>
  <c r="BF163" i="6" s="1"/>
  <c r="BI162" i="6"/>
  <c r="BH162" i="6"/>
  <c r="BG162" i="6"/>
  <c r="BE162" i="6"/>
  <c r="T162" i="6"/>
  <c r="R162" i="6"/>
  <c r="P162" i="6"/>
  <c r="BK162" i="6"/>
  <c r="J162" i="6"/>
  <c r="BF162" i="6" s="1"/>
  <c r="BI161" i="6"/>
  <c r="BH161" i="6"/>
  <c r="BG161" i="6"/>
  <c r="BE161" i="6"/>
  <c r="T161" i="6"/>
  <c r="R161" i="6"/>
  <c r="P161" i="6"/>
  <c r="BK161" i="6"/>
  <c r="J161" i="6"/>
  <c r="BF161" i="6" s="1"/>
  <c r="BI160" i="6"/>
  <c r="BH160" i="6"/>
  <c r="BG160" i="6"/>
  <c r="BE160" i="6"/>
  <c r="T160" i="6"/>
  <c r="R160" i="6"/>
  <c r="P160" i="6"/>
  <c r="BK160" i="6"/>
  <c r="J160" i="6"/>
  <c r="BF160" i="6" s="1"/>
  <c r="BI159" i="6"/>
  <c r="BH159" i="6"/>
  <c r="BG159" i="6"/>
  <c r="BE159" i="6"/>
  <c r="T159" i="6"/>
  <c r="R159" i="6"/>
  <c r="P159" i="6"/>
  <c r="BK159" i="6"/>
  <c r="J159" i="6"/>
  <c r="BF159" i="6" s="1"/>
  <c r="BI158" i="6"/>
  <c r="BH158" i="6"/>
  <c r="BG158" i="6"/>
  <c r="BE158" i="6"/>
  <c r="T158" i="6"/>
  <c r="R158" i="6"/>
  <c r="P158" i="6"/>
  <c r="BK158" i="6"/>
  <c r="J158" i="6"/>
  <c r="BF158" i="6" s="1"/>
  <c r="BI157" i="6"/>
  <c r="BH157" i="6"/>
  <c r="BG157" i="6"/>
  <c r="BE157" i="6"/>
  <c r="T157" i="6"/>
  <c r="R157" i="6"/>
  <c r="P157" i="6"/>
  <c r="BK157" i="6"/>
  <c r="J157" i="6"/>
  <c r="BF157" i="6" s="1"/>
  <c r="BI156" i="6"/>
  <c r="BH156" i="6"/>
  <c r="BG156" i="6"/>
  <c r="BE156" i="6"/>
  <c r="T156" i="6"/>
  <c r="R156" i="6"/>
  <c r="P156" i="6"/>
  <c r="BK156" i="6"/>
  <c r="J156" i="6"/>
  <c r="BF156" i="6" s="1"/>
  <c r="BI155" i="6"/>
  <c r="BH155" i="6"/>
  <c r="BG155" i="6"/>
  <c r="BE155" i="6"/>
  <c r="T155" i="6"/>
  <c r="R155" i="6"/>
  <c r="P155" i="6"/>
  <c r="BK155" i="6"/>
  <c r="J155" i="6"/>
  <c r="BF155" i="6" s="1"/>
  <c r="BI154" i="6"/>
  <c r="BH154" i="6"/>
  <c r="BG154" i="6"/>
  <c r="BE154" i="6"/>
  <c r="T154" i="6"/>
  <c r="R154" i="6"/>
  <c r="P154" i="6"/>
  <c r="BK154" i="6"/>
  <c r="J154" i="6"/>
  <c r="BF154" i="6" s="1"/>
  <c r="BI153" i="6"/>
  <c r="BH153" i="6"/>
  <c r="BG153" i="6"/>
  <c r="BE153" i="6"/>
  <c r="T153" i="6"/>
  <c r="R153" i="6"/>
  <c r="P153" i="6"/>
  <c r="BK153" i="6"/>
  <c r="J153" i="6"/>
  <c r="BF153" i="6" s="1"/>
  <c r="BI152" i="6"/>
  <c r="BH152" i="6"/>
  <c r="BG152" i="6"/>
  <c r="BE152" i="6"/>
  <c r="T152" i="6"/>
  <c r="R152" i="6"/>
  <c r="P152" i="6"/>
  <c r="BK152" i="6"/>
  <c r="J152" i="6"/>
  <c r="BF152" i="6" s="1"/>
  <c r="BI151" i="6"/>
  <c r="BH151" i="6"/>
  <c r="BG151" i="6"/>
  <c r="BE151" i="6"/>
  <c r="T151" i="6"/>
  <c r="R151" i="6"/>
  <c r="P151" i="6"/>
  <c r="BK151" i="6"/>
  <c r="J151" i="6"/>
  <c r="BF151" i="6" s="1"/>
  <c r="BI150" i="6"/>
  <c r="BH150" i="6"/>
  <c r="BG150" i="6"/>
  <c r="BE150" i="6"/>
  <c r="T150" i="6"/>
  <c r="R150" i="6"/>
  <c r="P150" i="6"/>
  <c r="BK150" i="6"/>
  <c r="J150" i="6"/>
  <c r="BF150" i="6" s="1"/>
  <c r="BI149" i="6"/>
  <c r="BH149" i="6"/>
  <c r="BG149" i="6"/>
  <c r="BE149" i="6"/>
  <c r="T149" i="6"/>
  <c r="R149" i="6"/>
  <c r="P149" i="6"/>
  <c r="BK149" i="6"/>
  <c r="J149" i="6"/>
  <c r="BF149" i="6" s="1"/>
  <c r="BI148" i="6"/>
  <c r="BH148" i="6"/>
  <c r="BG148" i="6"/>
  <c r="BE148" i="6"/>
  <c r="T148" i="6"/>
  <c r="R148" i="6"/>
  <c r="P148" i="6"/>
  <c r="BK148" i="6"/>
  <c r="J148" i="6"/>
  <c r="BF148" i="6" s="1"/>
  <c r="BI147" i="6"/>
  <c r="BH147" i="6"/>
  <c r="BG147" i="6"/>
  <c r="BE147" i="6"/>
  <c r="T147" i="6"/>
  <c r="R147" i="6"/>
  <c r="P147" i="6"/>
  <c r="BK147" i="6"/>
  <c r="J147" i="6"/>
  <c r="BF147" i="6" s="1"/>
  <c r="BI146" i="6"/>
  <c r="BH146" i="6"/>
  <c r="BG146" i="6"/>
  <c r="BE146" i="6"/>
  <c r="T146" i="6"/>
  <c r="R146" i="6"/>
  <c r="P146" i="6"/>
  <c r="BK146" i="6"/>
  <c r="J146" i="6"/>
  <c r="BF146" i="6" s="1"/>
  <c r="BI145" i="6"/>
  <c r="BH145" i="6"/>
  <c r="BG145" i="6"/>
  <c r="BE145" i="6"/>
  <c r="T145" i="6"/>
  <c r="R145" i="6"/>
  <c r="P145" i="6"/>
  <c r="BK145" i="6"/>
  <c r="J145" i="6"/>
  <c r="BF145" i="6" s="1"/>
  <c r="BI144" i="6"/>
  <c r="BH144" i="6"/>
  <c r="BG144" i="6"/>
  <c r="BE144" i="6"/>
  <c r="T144" i="6"/>
  <c r="R144" i="6"/>
  <c r="P144" i="6"/>
  <c r="BK144" i="6"/>
  <c r="J144" i="6"/>
  <c r="BF144" i="6" s="1"/>
  <c r="BI143" i="6"/>
  <c r="BH143" i="6"/>
  <c r="BG143" i="6"/>
  <c r="BE143" i="6"/>
  <c r="T143" i="6"/>
  <c r="R143" i="6"/>
  <c r="P143" i="6"/>
  <c r="BK143" i="6"/>
  <c r="J143" i="6"/>
  <c r="BF143" i="6" s="1"/>
  <c r="BI142" i="6"/>
  <c r="BH142" i="6"/>
  <c r="BG142" i="6"/>
  <c r="BE142" i="6"/>
  <c r="T142" i="6"/>
  <c r="R142" i="6"/>
  <c r="P142" i="6"/>
  <c r="BK142" i="6"/>
  <c r="J142" i="6"/>
  <c r="BF142" i="6" s="1"/>
  <c r="BI141" i="6"/>
  <c r="BH141" i="6"/>
  <c r="BG141" i="6"/>
  <c r="BE141" i="6"/>
  <c r="T141" i="6"/>
  <c r="R141" i="6"/>
  <c r="P141" i="6"/>
  <c r="BK141" i="6"/>
  <c r="J141" i="6"/>
  <c r="BF141" i="6" s="1"/>
  <c r="BI140" i="6"/>
  <c r="BH140" i="6"/>
  <c r="BG140" i="6"/>
  <c r="BE140" i="6"/>
  <c r="T140" i="6"/>
  <c r="R140" i="6"/>
  <c r="P140" i="6"/>
  <c r="BK140" i="6"/>
  <c r="J140" i="6"/>
  <c r="BF140" i="6" s="1"/>
  <c r="BI139" i="6"/>
  <c r="BH139" i="6"/>
  <c r="BG139" i="6"/>
  <c r="BE139" i="6"/>
  <c r="T139" i="6"/>
  <c r="R139" i="6"/>
  <c r="P139" i="6"/>
  <c r="BK139" i="6"/>
  <c r="J139" i="6"/>
  <c r="BF139" i="6" s="1"/>
  <c r="BI138" i="6"/>
  <c r="BH138" i="6"/>
  <c r="BG138" i="6"/>
  <c r="BE138" i="6"/>
  <c r="T138" i="6"/>
  <c r="R138" i="6"/>
  <c r="P138" i="6"/>
  <c r="BK138" i="6"/>
  <c r="J138" i="6"/>
  <c r="BF138" i="6" s="1"/>
  <c r="BI137" i="6"/>
  <c r="BH137" i="6"/>
  <c r="BG137" i="6"/>
  <c r="BE137" i="6"/>
  <c r="T137" i="6"/>
  <c r="R137" i="6"/>
  <c r="P137" i="6"/>
  <c r="BK137" i="6"/>
  <c r="J137" i="6"/>
  <c r="BF137" i="6" s="1"/>
  <c r="BI136" i="6"/>
  <c r="BH136" i="6"/>
  <c r="BG136" i="6"/>
  <c r="BE136" i="6"/>
  <c r="T136" i="6"/>
  <c r="R136" i="6"/>
  <c r="P136" i="6"/>
  <c r="BK136" i="6"/>
  <c r="J136" i="6"/>
  <c r="BF136" i="6" s="1"/>
  <c r="BI135" i="6"/>
  <c r="BH135" i="6"/>
  <c r="BG135" i="6"/>
  <c r="BE135" i="6"/>
  <c r="T135" i="6"/>
  <c r="R135" i="6"/>
  <c r="P135" i="6"/>
  <c r="BK135" i="6"/>
  <c r="J135" i="6"/>
  <c r="BF135" i="6" s="1"/>
  <c r="BI134" i="6"/>
  <c r="BH134" i="6"/>
  <c r="BG134" i="6"/>
  <c r="BE134" i="6"/>
  <c r="T134" i="6"/>
  <c r="R134" i="6"/>
  <c r="P134" i="6"/>
  <c r="BK134" i="6"/>
  <c r="J134" i="6"/>
  <c r="BF134" i="6" s="1"/>
  <c r="BI133" i="6"/>
  <c r="BH133" i="6"/>
  <c r="BG133" i="6"/>
  <c r="BE133" i="6"/>
  <c r="T133" i="6"/>
  <c r="R133" i="6"/>
  <c r="P133" i="6"/>
  <c r="BK133" i="6"/>
  <c r="J133" i="6"/>
  <c r="BF133" i="6" s="1"/>
  <c r="BI132" i="6"/>
  <c r="BH132" i="6"/>
  <c r="BG132" i="6"/>
  <c r="BE132" i="6"/>
  <c r="T132" i="6"/>
  <c r="R132" i="6"/>
  <c r="P132" i="6"/>
  <c r="BK132" i="6"/>
  <c r="J132" i="6"/>
  <c r="BF132" i="6" s="1"/>
  <c r="BI131" i="6"/>
  <c r="BH131" i="6"/>
  <c r="BG131" i="6"/>
  <c r="BE131" i="6"/>
  <c r="T131" i="6"/>
  <c r="R131" i="6"/>
  <c r="P131" i="6"/>
  <c r="BK131" i="6"/>
  <c r="J131" i="6"/>
  <c r="BF131" i="6" s="1"/>
  <c r="BI130" i="6"/>
  <c r="BH130" i="6"/>
  <c r="BG130" i="6"/>
  <c r="BE130" i="6"/>
  <c r="T130" i="6"/>
  <c r="R130" i="6"/>
  <c r="P130" i="6"/>
  <c r="BK130" i="6"/>
  <c r="J130" i="6"/>
  <c r="BF130" i="6" s="1"/>
  <c r="BI129" i="6"/>
  <c r="BH129" i="6"/>
  <c r="BG129" i="6"/>
  <c r="BE129" i="6"/>
  <c r="T129" i="6"/>
  <c r="R129" i="6"/>
  <c r="P129" i="6"/>
  <c r="BK129" i="6"/>
  <c r="J129" i="6"/>
  <c r="BF129" i="6" s="1"/>
  <c r="BI128" i="6"/>
  <c r="BH128" i="6"/>
  <c r="BG128" i="6"/>
  <c r="BE128" i="6"/>
  <c r="T128" i="6"/>
  <c r="R128" i="6"/>
  <c r="P128" i="6"/>
  <c r="BK128" i="6"/>
  <c r="J128" i="6"/>
  <c r="BF128" i="6" s="1"/>
  <c r="BI127" i="6"/>
  <c r="BH127" i="6"/>
  <c r="BG127" i="6"/>
  <c r="BE127" i="6"/>
  <c r="T127" i="6"/>
  <c r="R127" i="6"/>
  <c r="P127" i="6"/>
  <c r="BK127" i="6"/>
  <c r="J127" i="6"/>
  <c r="BF127" i="6" s="1"/>
  <c r="BI126" i="6"/>
  <c r="BH126" i="6"/>
  <c r="F38" i="6" s="1"/>
  <c r="BC99" i="1" s="1"/>
  <c r="BG126" i="6"/>
  <c r="BE126" i="6"/>
  <c r="T126" i="6"/>
  <c r="R126" i="6"/>
  <c r="P126" i="6"/>
  <c r="BK126" i="6"/>
  <c r="J126" i="6"/>
  <c r="BF126" i="6" s="1"/>
  <c r="BI125" i="6"/>
  <c r="F39" i="6" s="1"/>
  <c r="BD99" i="1" s="1"/>
  <c r="BH125" i="6"/>
  <c r="BG125" i="6"/>
  <c r="F37" i="6" s="1"/>
  <c r="BB99" i="1" s="1"/>
  <c r="BE125" i="6"/>
  <c r="T125" i="6"/>
  <c r="T124" i="6" s="1"/>
  <c r="T123" i="6" s="1"/>
  <c r="T122" i="6" s="1"/>
  <c r="R125" i="6"/>
  <c r="R124" i="6" s="1"/>
  <c r="R123" i="6" s="1"/>
  <c r="R122" i="6" s="1"/>
  <c r="P125" i="6"/>
  <c r="BK125" i="6"/>
  <c r="BK124" i="6"/>
  <c r="J124" i="6" s="1"/>
  <c r="J100" i="6" s="1"/>
  <c r="BK123" i="6"/>
  <c r="J125" i="6"/>
  <c r="BF125" i="6"/>
  <c r="F116" i="6"/>
  <c r="E114" i="6"/>
  <c r="F91" i="6"/>
  <c r="E89" i="6"/>
  <c r="J26" i="6"/>
  <c r="E26" i="6"/>
  <c r="J94" i="6" s="1"/>
  <c r="J25" i="6"/>
  <c r="J23" i="6"/>
  <c r="E23" i="6"/>
  <c r="J118" i="6" s="1"/>
  <c r="J22" i="6"/>
  <c r="J20" i="6"/>
  <c r="E20" i="6"/>
  <c r="F119" i="6" s="1"/>
  <c r="J19" i="6"/>
  <c r="J17" i="6"/>
  <c r="E17" i="6"/>
  <c r="J16" i="6"/>
  <c r="E7" i="6"/>
  <c r="E85" i="6" s="1"/>
  <c r="J39" i="5"/>
  <c r="J38" i="5"/>
  <c r="AY98" i="1"/>
  <c r="J37" i="5"/>
  <c r="AX98" i="1"/>
  <c r="BI252" i="5"/>
  <c r="BH252" i="5"/>
  <c r="BG252" i="5"/>
  <c r="BE252" i="5"/>
  <c r="T252" i="5"/>
  <c r="R252" i="5"/>
  <c r="P252" i="5"/>
  <c r="BK252" i="5"/>
  <c r="J252" i="5"/>
  <c r="BF252" i="5"/>
  <c r="BI251" i="5"/>
  <c r="BH251" i="5"/>
  <c r="BG251" i="5"/>
  <c r="BE251" i="5"/>
  <c r="T251" i="5"/>
  <c r="T249" i="5" s="1"/>
  <c r="R251" i="5"/>
  <c r="P251" i="5"/>
  <c r="BK251" i="5"/>
  <c r="J251" i="5"/>
  <c r="BF251" i="5"/>
  <c r="BI250" i="5"/>
  <c r="BH250" i="5"/>
  <c r="BG250" i="5"/>
  <c r="BE250" i="5"/>
  <c r="T250" i="5"/>
  <c r="R250" i="5"/>
  <c r="P250" i="5"/>
  <c r="P249" i="5" s="1"/>
  <c r="BK250" i="5"/>
  <c r="J250" i="5"/>
  <c r="BF250" i="5" s="1"/>
  <c r="BI248" i="5"/>
  <c r="BH248" i="5"/>
  <c r="BG248" i="5"/>
  <c r="BE248" i="5"/>
  <c r="T248" i="5"/>
  <c r="R248" i="5"/>
  <c r="P248" i="5"/>
  <c r="BK248" i="5"/>
  <c r="J248" i="5"/>
  <c r="BF248" i="5" s="1"/>
  <c r="BI247" i="5"/>
  <c r="BH247" i="5"/>
  <c r="BG247" i="5"/>
  <c r="BE247" i="5"/>
  <c r="T247" i="5"/>
  <c r="R247" i="5"/>
  <c r="P247" i="5"/>
  <c r="BK247" i="5"/>
  <c r="J247" i="5"/>
  <c r="BF247" i="5"/>
  <c r="BI246" i="5"/>
  <c r="BH246" i="5"/>
  <c r="BG246" i="5"/>
  <c r="BE246" i="5"/>
  <c r="T246" i="5"/>
  <c r="R246" i="5"/>
  <c r="P246" i="5"/>
  <c r="BK246" i="5"/>
  <c r="J246" i="5"/>
  <c r="BF246" i="5" s="1"/>
  <c r="BI245" i="5"/>
  <c r="BH245" i="5"/>
  <c r="BG245" i="5"/>
  <c r="BE245" i="5"/>
  <c r="T245" i="5"/>
  <c r="R245" i="5"/>
  <c r="P245" i="5"/>
  <c r="P243" i="5" s="1"/>
  <c r="BK245" i="5"/>
  <c r="J245" i="5"/>
  <c r="BF245" i="5"/>
  <c r="BI244" i="5"/>
  <c r="BH244" i="5"/>
  <c r="BG244" i="5"/>
  <c r="BE244" i="5"/>
  <c r="T244" i="5"/>
  <c r="T243" i="5" s="1"/>
  <c r="R244" i="5"/>
  <c r="P244" i="5"/>
  <c r="BK244" i="5"/>
  <c r="J244" i="5"/>
  <c r="BF244" i="5" s="1"/>
  <c r="BI242" i="5"/>
  <c r="BH242" i="5"/>
  <c r="BG242" i="5"/>
  <c r="BE242" i="5"/>
  <c r="T242" i="5"/>
  <c r="R242" i="5"/>
  <c r="P242" i="5"/>
  <c r="BK242" i="5"/>
  <c r="J242" i="5"/>
  <c r="BF242" i="5"/>
  <c r="BI241" i="5"/>
  <c r="BH241" i="5"/>
  <c r="BG241" i="5"/>
  <c r="BE241" i="5"/>
  <c r="T241" i="5"/>
  <c r="R241" i="5"/>
  <c r="P241" i="5"/>
  <c r="BK241" i="5"/>
  <c r="J241" i="5"/>
  <c r="BF241" i="5"/>
  <c r="BI240" i="5"/>
  <c r="BH240" i="5"/>
  <c r="BG240" i="5"/>
  <c r="BE240" i="5"/>
  <c r="T240" i="5"/>
  <c r="R240" i="5"/>
  <c r="P240" i="5"/>
  <c r="BK240" i="5"/>
  <c r="J240" i="5"/>
  <c r="BF240" i="5"/>
  <c r="BI239" i="5"/>
  <c r="BH239" i="5"/>
  <c r="BG239" i="5"/>
  <c r="BE239" i="5"/>
  <c r="T239" i="5"/>
  <c r="R239" i="5"/>
  <c r="P239" i="5"/>
  <c r="BK239" i="5"/>
  <c r="J239" i="5"/>
  <c r="BF239" i="5"/>
  <c r="BI238" i="5"/>
  <c r="BH238" i="5"/>
  <c r="BG238" i="5"/>
  <c r="BE238" i="5"/>
  <c r="T238" i="5"/>
  <c r="R238" i="5"/>
  <c r="P238" i="5"/>
  <c r="BK238" i="5"/>
  <c r="J238" i="5"/>
  <c r="BF238" i="5"/>
  <c r="BI237" i="5"/>
  <c r="BH237" i="5"/>
  <c r="BG237" i="5"/>
  <c r="BE237" i="5"/>
  <c r="T237" i="5"/>
  <c r="R237" i="5"/>
  <c r="P237" i="5"/>
  <c r="BK237" i="5"/>
  <c r="J237" i="5"/>
  <c r="BF237" i="5"/>
  <c r="BI236" i="5"/>
  <c r="BH236" i="5"/>
  <c r="BG236" i="5"/>
  <c r="BE236" i="5"/>
  <c r="T236" i="5"/>
  <c r="R236" i="5"/>
  <c r="P236" i="5"/>
  <c r="BK236" i="5"/>
  <c r="J236" i="5"/>
  <c r="BF236" i="5"/>
  <c r="BI235" i="5"/>
  <c r="BH235" i="5"/>
  <c r="BG235" i="5"/>
  <c r="BE235" i="5"/>
  <c r="T235" i="5"/>
  <c r="R235" i="5"/>
  <c r="P235" i="5"/>
  <c r="BK235" i="5"/>
  <c r="J235" i="5"/>
  <c r="BF235" i="5"/>
  <c r="BI234" i="5"/>
  <c r="BH234" i="5"/>
  <c r="BG234" i="5"/>
  <c r="BE234" i="5"/>
  <c r="T234" i="5"/>
  <c r="R234" i="5"/>
  <c r="P234" i="5"/>
  <c r="BK234" i="5"/>
  <c r="J234" i="5"/>
  <c r="BF234" i="5"/>
  <c r="BI233" i="5"/>
  <c r="BH233" i="5"/>
  <c r="BG233" i="5"/>
  <c r="BE233" i="5"/>
  <c r="T233" i="5"/>
  <c r="R233" i="5"/>
  <c r="P233" i="5"/>
  <c r="P230" i="5" s="1"/>
  <c r="BK233" i="5"/>
  <c r="BK230" i="5" s="1"/>
  <c r="J230" i="5" s="1"/>
  <c r="J105" i="5" s="1"/>
  <c r="J233" i="5"/>
  <c r="BF233" i="5"/>
  <c r="BI232" i="5"/>
  <c r="BH232" i="5"/>
  <c r="BG232" i="5"/>
  <c r="BE232" i="5"/>
  <c r="T232" i="5"/>
  <c r="T230" i="5" s="1"/>
  <c r="R232" i="5"/>
  <c r="R230" i="5" s="1"/>
  <c r="P232" i="5"/>
  <c r="BK232" i="5"/>
  <c r="J232" i="5"/>
  <c r="BF232" i="5"/>
  <c r="BI231" i="5"/>
  <c r="BH231" i="5"/>
  <c r="BG231" i="5"/>
  <c r="BE231" i="5"/>
  <c r="T231" i="5"/>
  <c r="R231" i="5"/>
  <c r="P231" i="5"/>
  <c r="BK231" i="5"/>
  <c r="J231" i="5"/>
  <c r="BF231" i="5" s="1"/>
  <c r="BI229" i="5"/>
  <c r="BH229" i="5"/>
  <c r="BG229" i="5"/>
  <c r="BE229" i="5"/>
  <c r="T229" i="5"/>
  <c r="R229" i="5"/>
  <c r="P229" i="5"/>
  <c r="BK229" i="5"/>
  <c r="J229" i="5"/>
  <c r="BF229" i="5"/>
  <c r="BI228" i="5"/>
  <c r="BH228" i="5"/>
  <c r="BG228" i="5"/>
  <c r="BE228" i="5"/>
  <c r="T228" i="5"/>
  <c r="R228" i="5"/>
  <c r="P228" i="5"/>
  <c r="BK228" i="5"/>
  <c r="J228" i="5"/>
  <c r="BF228" i="5" s="1"/>
  <c r="BI227" i="5"/>
  <c r="BH227" i="5"/>
  <c r="BG227" i="5"/>
  <c r="BE227" i="5"/>
  <c r="T227" i="5"/>
  <c r="R227" i="5"/>
  <c r="P227" i="5"/>
  <c r="BK227" i="5"/>
  <c r="J227" i="5"/>
  <c r="BF227" i="5" s="1"/>
  <c r="BI226" i="5"/>
  <c r="BH226" i="5"/>
  <c r="BG226" i="5"/>
  <c r="BE226" i="5"/>
  <c r="T226" i="5"/>
  <c r="R226" i="5"/>
  <c r="P226" i="5"/>
  <c r="BK226" i="5"/>
  <c r="J226" i="5"/>
  <c r="BF226" i="5" s="1"/>
  <c r="BI225" i="5"/>
  <c r="BH225" i="5"/>
  <c r="BG225" i="5"/>
  <c r="BE225" i="5"/>
  <c r="T225" i="5"/>
  <c r="R225" i="5"/>
  <c r="P225" i="5"/>
  <c r="BK225" i="5"/>
  <c r="J225" i="5"/>
  <c r="BF225" i="5" s="1"/>
  <c r="BI224" i="5"/>
  <c r="BH224" i="5"/>
  <c r="BG224" i="5"/>
  <c r="BE224" i="5"/>
  <c r="T224" i="5"/>
  <c r="R224" i="5"/>
  <c r="P224" i="5"/>
  <c r="BK224" i="5"/>
  <c r="J224" i="5"/>
  <c r="BF224" i="5" s="1"/>
  <c r="BI223" i="5"/>
  <c r="BH223" i="5"/>
  <c r="BG223" i="5"/>
  <c r="BE223" i="5"/>
  <c r="T223" i="5"/>
  <c r="R223" i="5"/>
  <c r="P223" i="5"/>
  <c r="BK223" i="5"/>
  <c r="J223" i="5"/>
  <c r="BF223" i="5"/>
  <c r="BI222" i="5"/>
  <c r="BH222" i="5"/>
  <c r="BG222" i="5"/>
  <c r="BE222" i="5"/>
  <c r="T222" i="5"/>
  <c r="R222" i="5"/>
  <c r="P222" i="5"/>
  <c r="BK222" i="5"/>
  <c r="J222" i="5"/>
  <c r="BF222" i="5" s="1"/>
  <c r="BI221" i="5"/>
  <c r="BH221" i="5"/>
  <c r="BG221" i="5"/>
  <c r="BE221" i="5"/>
  <c r="T221" i="5"/>
  <c r="R221" i="5"/>
  <c r="P221" i="5"/>
  <c r="BK221" i="5"/>
  <c r="J221" i="5"/>
  <c r="BF221" i="5"/>
  <c r="BI220" i="5"/>
  <c r="BH220" i="5"/>
  <c r="BG220" i="5"/>
  <c r="BE220" i="5"/>
  <c r="T220" i="5"/>
  <c r="R220" i="5"/>
  <c r="P220" i="5"/>
  <c r="BK220" i="5"/>
  <c r="J220" i="5"/>
  <c r="BF220" i="5" s="1"/>
  <c r="BI219" i="5"/>
  <c r="BH219" i="5"/>
  <c r="BG219" i="5"/>
  <c r="BE219" i="5"/>
  <c r="T219" i="5"/>
  <c r="R219" i="5"/>
  <c r="P219" i="5"/>
  <c r="BK219" i="5"/>
  <c r="J219" i="5"/>
  <c r="BF219" i="5" s="1"/>
  <c r="BI218" i="5"/>
  <c r="BH218" i="5"/>
  <c r="BG218" i="5"/>
  <c r="BE218" i="5"/>
  <c r="T218" i="5"/>
  <c r="R218" i="5"/>
  <c r="P218" i="5"/>
  <c r="BK218" i="5"/>
  <c r="J218" i="5"/>
  <c r="BF218" i="5" s="1"/>
  <c r="BI217" i="5"/>
  <c r="BH217" i="5"/>
  <c r="BG217" i="5"/>
  <c r="BE217" i="5"/>
  <c r="T217" i="5"/>
  <c r="R217" i="5"/>
  <c r="P217" i="5"/>
  <c r="BK217" i="5"/>
  <c r="J217" i="5"/>
  <c r="BF217" i="5"/>
  <c r="BI216" i="5"/>
  <c r="BH216" i="5"/>
  <c r="BG216" i="5"/>
  <c r="BE216" i="5"/>
  <c r="T216" i="5"/>
  <c r="R216" i="5"/>
  <c r="P216" i="5"/>
  <c r="BK216" i="5"/>
  <c r="J216" i="5"/>
  <c r="BF216" i="5" s="1"/>
  <c r="BI215" i="5"/>
  <c r="BH215" i="5"/>
  <c r="BG215" i="5"/>
  <c r="BE215" i="5"/>
  <c r="T215" i="5"/>
  <c r="R215" i="5"/>
  <c r="P215" i="5"/>
  <c r="BK215" i="5"/>
  <c r="J215" i="5"/>
  <c r="BF215" i="5"/>
  <c r="BI214" i="5"/>
  <c r="BH214" i="5"/>
  <c r="BG214" i="5"/>
  <c r="BE214" i="5"/>
  <c r="T214" i="5"/>
  <c r="R214" i="5"/>
  <c r="P214" i="5"/>
  <c r="BK214" i="5"/>
  <c r="J214" i="5"/>
  <c r="BF214" i="5" s="1"/>
  <c r="BI213" i="5"/>
  <c r="BH213" i="5"/>
  <c r="BG213" i="5"/>
  <c r="BE213" i="5"/>
  <c r="T213" i="5"/>
  <c r="R213" i="5"/>
  <c r="P213" i="5"/>
  <c r="BK213" i="5"/>
  <c r="J213" i="5"/>
  <c r="BF213" i="5"/>
  <c r="BI212" i="5"/>
  <c r="BH212" i="5"/>
  <c r="BG212" i="5"/>
  <c r="BE212" i="5"/>
  <c r="T212" i="5"/>
  <c r="R212" i="5"/>
  <c r="P212" i="5"/>
  <c r="BK212" i="5"/>
  <c r="J212" i="5"/>
  <c r="BF212" i="5" s="1"/>
  <c r="BI211" i="5"/>
  <c r="BH211" i="5"/>
  <c r="BG211" i="5"/>
  <c r="BE211" i="5"/>
  <c r="T211" i="5"/>
  <c r="R211" i="5"/>
  <c r="P211" i="5"/>
  <c r="BK211" i="5"/>
  <c r="J211" i="5"/>
  <c r="BF211" i="5" s="1"/>
  <c r="BI210" i="5"/>
  <c r="BH210" i="5"/>
  <c r="BG210" i="5"/>
  <c r="BE210" i="5"/>
  <c r="T210" i="5"/>
  <c r="R210" i="5"/>
  <c r="P210" i="5"/>
  <c r="BK210" i="5"/>
  <c r="J210" i="5"/>
  <c r="BF210" i="5" s="1"/>
  <c r="BI209" i="5"/>
  <c r="BH209" i="5"/>
  <c r="BG209" i="5"/>
  <c r="BE209" i="5"/>
  <c r="T209" i="5"/>
  <c r="R209" i="5"/>
  <c r="P209" i="5"/>
  <c r="BK209" i="5"/>
  <c r="J209" i="5"/>
  <c r="BF209" i="5"/>
  <c r="BI208" i="5"/>
  <c r="BH208" i="5"/>
  <c r="BG208" i="5"/>
  <c r="BE208" i="5"/>
  <c r="T208" i="5"/>
  <c r="R208" i="5"/>
  <c r="P208" i="5"/>
  <c r="BK208" i="5"/>
  <c r="J208" i="5"/>
  <c r="BF208" i="5" s="1"/>
  <c r="BI207" i="5"/>
  <c r="BH207" i="5"/>
  <c r="BG207" i="5"/>
  <c r="BE207" i="5"/>
  <c r="T207" i="5"/>
  <c r="R207" i="5"/>
  <c r="P207" i="5"/>
  <c r="BK207" i="5"/>
  <c r="J207" i="5"/>
  <c r="BF207" i="5"/>
  <c r="BI206" i="5"/>
  <c r="BH206" i="5"/>
  <c r="BG206" i="5"/>
  <c r="BE206" i="5"/>
  <c r="T206" i="5"/>
  <c r="R206" i="5"/>
  <c r="P206" i="5"/>
  <c r="BK206" i="5"/>
  <c r="J206" i="5"/>
  <c r="BF206" i="5" s="1"/>
  <c r="BI205" i="5"/>
  <c r="BH205" i="5"/>
  <c r="BG205" i="5"/>
  <c r="BE205" i="5"/>
  <c r="T205" i="5"/>
  <c r="R205" i="5"/>
  <c r="P205" i="5"/>
  <c r="BK205" i="5"/>
  <c r="J205" i="5"/>
  <c r="BF205" i="5"/>
  <c r="BI204" i="5"/>
  <c r="BH204" i="5"/>
  <c r="BG204" i="5"/>
  <c r="BE204" i="5"/>
  <c r="T204" i="5"/>
  <c r="R204" i="5"/>
  <c r="P204" i="5"/>
  <c r="BK204" i="5"/>
  <c r="J204" i="5"/>
  <c r="BF204" i="5" s="1"/>
  <c r="BI203" i="5"/>
  <c r="BH203" i="5"/>
  <c r="BG203" i="5"/>
  <c r="BE203" i="5"/>
  <c r="T203" i="5"/>
  <c r="R203" i="5"/>
  <c r="P203" i="5"/>
  <c r="BK203" i="5"/>
  <c r="J203" i="5"/>
  <c r="BF203" i="5" s="1"/>
  <c r="BI202" i="5"/>
  <c r="BH202" i="5"/>
  <c r="BG202" i="5"/>
  <c r="BE202" i="5"/>
  <c r="T202" i="5"/>
  <c r="R202" i="5"/>
  <c r="P202" i="5"/>
  <c r="BK202" i="5"/>
  <c r="J202" i="5"/>
  <c r="BF202" i="5" s="1"/>
  <c r="BI201" i="5"/>
  <c r="BH201" i="5"/>
  <c r="BG201" i="5"/>
  <c r="BE201" i="5"/>
  <c r="T201" i="5"/>
  <c r="R201" i="5"/>
  <c r="P201" i="5"/>
  <c r="BK201" i="5"/>
  <c r="J201" i="5"/>
  <c r="BF201" i="5"/>
  <c r="BI200" i="5"/>
  <c r="BH200" i="5"/>
  <c r="BG200" i="5"/>
  <c r="BE200" i="5"/>
  <c r="T200" i="5"/>
  <c r="R200" i="5"/>
  <c r="P200" i="5"/>
  <c r="BK200" i="5"/>
  <c r="J200" i="5"/>
  <c r="BF200" i="5" s="1"/>
  <c r="BI199" i="5"/>
  <c r="BH199" i="5"/>
  <c r="BG199" i="5"/>
  <c r="BE199" i="5"/>
  <c r="T199" i="5"/>
  <c r="R199" i="5"/>
  <c r="P199" i="5"/>
  <c r="BK199" i="5"/>
  <c r="J199" i="5"/>
  <c r="BF199" i="5"/>
  <c r="BI198" i="5"/>
  <c r="BH198" i="5"/>
  <c r="BG198" i="5"/>
  <c r="BE198" i="5"/>
  <c r="T198" i="5"/>
  <c r="R198" i="5"/>
  <c r="P198" i="5"/>
  <c r="BK198" i="5"/>
  <c r="J198" i="5"/>
  <c r="BF198" i="5" s="1"/>
  <c r="BI197" i="5"/>
  <c r="BH197" i="5"/>
  <c r="BG197" i="5"/>
  <c r="BE197" i="5"/>
  <c r="T197" i="5"/>
  <c r="R197" i="5"/>
  <c r="P197" i="5"/>
  <c r="BK197" i="5"/>
  <c r="J197" i="5"/>
  <c r="BF197" i="5"/>
  <c r="BI196" i="5"/>
  <c r="BH196" i="5"/>
  <c r="BG196" i="5"/>
  <c r="BE196" i="5"/>
  <c r="T196" i="5"/>
  <c r="R196" i="5"/>
  <c r="P196" i="5"/>
  <c r="BK196" i="5"/>
  <c r="J196" i="5"/>
  <c r="BF196" i="5" s="1"/>
  <c r="BI195" i="5"/>
  <c r="BH195" i="5"/>
  <c r="BG195" i="5"/>
  <c r="BE195" i="5"/>
  <c r="T195" i="5"/>
  <c r="R195" i="5"/>
  <c r="P195" i="5"/>
  <c r="BK195" i="5"/>
  <c r="J195" i="5"/>
  <c r="BF195" i="5" s="1"/>
  <c r="BI194" i="5"/>
  <c r="BH194" i="5"/>
  <c r="BG194" i="5"/>
  <c r="BE194" i="5"/>
  <c r="T194" i="5"/>
  <c r="R194" i="5"/>
  <c r="P194" i="5"/>
  <c r="BK194" i="5"/>
  <c r="J194" i="5"/>
  <c r="BF194" i="5" s="1"/>
  <c r="BI192" i="5"/>
  <c r="BH192" i="5"/>
  <c r="BG192" i="5"/>
  <c r="BE192" i="5"/>
  <c r="T192" i="5"/>
  <c r="R192" i="5"/>
  <c r="P192" i="5"/>
  <c r="BK192" i="5"/>
  <c r="J192" i="5"/>
  <c r="BF192" i="5" s="1"/>
  <c r="BI191" i="5"/>
  <c r="BH191" i="5"/>
  <c r="BG191" i="5"/>
  <c r="BE191" i="5"/>
  <c r="T191" i="5"/>
  <c r="R191" i="5"/>
  <c r="P191" i="5"/>
  <c r="BK191" i="5"/>
  <c r="J191" i="5"/>
  <c r="BF191" i="5"/>
  <c r="BI190" i="5"/>
  <c r="BH190" i="5"/>
  <c r="BG190" i="5"/>
  <c r="BE190" i="5"/>
  <c r="T190" i="5"/>
  <c r="R190" i="5"/>
  <c r="P190" i="5"/>
  <c r="BK190" i="5"/>
  <c r="J190" i="5"/>
  <c r="BF190" i="5" s="1"/>
  <c r="BI189" i="5"/>
  <c r="BH189" i="5"/>
  <c r="BG189" i="5"/>
  <c r="BE189" i="5"/>
  <c r="T189" i="5"/>
  <c r="R189" i="5"/>
  <c r="P189" i="5"/>
  <c r="BK189" i="5"/>
  <c r="J189" i="5"/>
  <c r="BF189" i="5"/>
  <c r="BI188" i="5"/>
  <c r="BH188" i="5"/>
  <c r="BG188" i="5"/>
  <c r="BE188" i="5"/>
  <c r="T188" i="5"/>
  <c r="R188" i="5"/>
  <c r="P188" i="5"/>
  <c r="BK188" i="5"/>
  <c r="J188" i="5"/>
  <c r="BF188" i="5" s="1"/>
  <c r="BI187" i="5"/>
  <c r="BH187" i="5"/>
  <c r="BG187" i="5"/>
  <c r="BE187" i="5"/>
  <c r="T187" i="5"/>
  <c r="R187" i="5"/>
  <c r="P187" i="5"/>
  <c r="BK187" i="5"/>
  <c r="J187" i="5"/>
  <c r="BF187" i="5"/>
  <c r="BI186" i="5"/>
  <c r="BH186" i="5"/>
  <c r="BG186" i="5"/>
  <c r="BE186" i="5"/>
  <c r="T186" i="5"/>
  <c r="R186" i="5"/>
  <c r="P186" i="5"/>
  <c r="BK186" i="5"/>
  <c r="J186" i="5"/>
  <c r="BF186" i="5" s="1"/>
  <c r="BI185" i="5"/>
  <c r="BH185" i="5"/>
  <c r="BG185" i="5"/>
  <c r="BE185" i="5"/>
  <c r="T185" i="5"/>
  <c r="R185" i="5"/>
  <c r="P185" i="5"/>
  <c r="BK185" i="5"/>
  <c r="J185" i="5"/>
  <c r="BF185" i="5"/>
  <c r="BI184" i="5"/>
  <c r="BH184" i="5"/>
  <c r="BG184" i="5"/>
  <c r="BE184" i="5"/>
  <c r="T184" i="5"/>
  <c r="R184" i="5"/>
  <c r="P184" i="5"/>
  <c r="BK184" i="5"/>
  <c r="J184" i="5"/>
  <c r="BF184" i="5" s="1"/>
  <c r="BI183" i="5"/>
  <c r="BH183" i="5"/>
  <c r="BG183" i="5"/>
  <c r="BE183" i="5"/>
  <c r="T183" i="5"/>
  <c r="R183" i="5"/>
  <c r="P183" i="5"/>
  <c r="BK183" i="5"/>
  <c r="J183" i="5"/>
  <c r="BF183" i="5"/>
  <c r="BI182" i="5"/>
  <c r="BH182" i="5"/>
  <c r="BG182" i="5"/>
  <c r="BE182" i="5"/>
  <c r="T182" i="5"/>
  <c r="R182" i="5"/>
  <c r="P182" i="5"/>
  <c r="BK182" i="5"/>
  <c r="J182" i="5"/>
  <c r="BF182" i="5" s="1"/>
  <c r="BI181" i="5"/>
  <c r="BH181" i="5"/>
  <c r="BG181" i="5"/>
  <c r="BE181" i="5"/>
  <c r="T181" i="5"/>
  <c r="R181" i="5"/>
  <c r="P181" i="5"/>
  <c r="BK181" i="5"/>
  <c r="J181" i="5"/>
  <c r="BF181" i="5"/>
  <c r="BI180" i="5"/>
  <c r="BH180" i="5"/>
  <c r="BG180" i="5"/>
  <c r="BE180" i="5"/>
  <c r="T180" i="5"/>
  <c r="R180" i="5"/>
  <c r="P180" i="5"/>
  <c r="BK180" i="5"/>
  <c r="J180" i="5"/>
  <c r="BF180" i="5" s="1"/>
  <c r="BI179" i="5"/>
  <c r="BH179" i="5"/>
  <c r="BG179" i="5"/>
  <c r="BE179" i="5"/>
  <c r="T179" i="5"/>
  <c r="R179" i="5"/>
  <c r="P179" i="5"/>
  <c r="BK179" i="5"/>
  <c r="J179" i="5"/>
  <c r="BF179" i="5"/>
  <c r="BI178" i="5"/>
  <c r="BH178" i="5"/>
  <c r="BG178" i="5"/>
  <c r="BE178" i="5"/>
  <c r="T178" i="5"/>
  <c r="R178" i="5"/>
  <c r="P178" i="5"/>
  <c r="BK178" i="5"/>
  <c r="J178" i="5"/>
  <c r="BF178" i="5" s="1"/>
  <c r="BI177" i="5"/>
  <c r="BH177" i="5"/>
  <c r="BG177" i="5"/>
  <c r="BE177" i="5"/>
  <c r="T177" i="5"/>
  <c r="R177" i="5"/>
  <c r="P177" i="5"/>
  <c r="BK177" i="5"/>
  <c r="J177" i="5"/>
  <c r="BF177" i="5"/>
  <c r="BI176" i="5"/>
  <c r="BH176" i="5"/>
  <c r="BG176" i="5"/>
  <c r="BE176" i="5"/>
  <c r="T176" i="5"/>
  <c r="R176" i="5"/>
  <c r="P176" i="5"/>
  <c r="BK176" i="5"/>
  <c r="J176" i="5"/>
  <c r="BF176" i="5" s="1"/>
  <c r="BI175" i="5"/>
  <c r="BH175" i="5"/>
  <c r="BG175" i="5"/>
  <c r="BE175" i="5"/>
  <c r="T175" i="5"/>
  <c r="R175" i="5"/>
  <c r="P175" i="5"/>
  <c r="BK175" i="5"/>
  <c r="J175" i="5"/>
  <c r="BF175" i="5"/>
  <c r="BI174" i="5"/>
  <c r="BH174" i="5"/>
  <c r="BG174" i="5"/>
  <c r="BE174" i="5"/>
  <c r="T174" i="5"/>
  <c r="R174" i="5"/>
  <c r="P174" i="5"/>
  <c r="BK174" i="5"/>
  <c r="J174" i="5"/>
  <c r="BF174" i="5" s="1"/>
  <c r="BI173" i="5"/>
  <c r="BH173" i="5"/>
  <c r="BG173" i="5"/>
  <c r="BE173" i="5"/>
  <c r="T173" i="5"/>
  <c r="R173" i="5"/>
  <c r="P173" i="5"/>
  <c r="BK173" i="5"/>
  <c r="J173" i="5"/>
  <c r="BF173" i="5"/>
  <c r="BI172" i="5"/>
  <c r="BH172" i="5"/>
  <c r="BG172" i="5"/>
  <c r="BE172" i="5"/>
  <c r="T172" i="5"/>
  <c r="R172" i="5"/>
  <c r="P172" i="5"/>
  <c r="P171" i="5" s="1"/>
  <c r="BK172" i="5"/>
  <c r="J172" i="5"/>
  <c r="BF172" i="5" s="1"/>
  <c r="BI170" i="5"/>
  <c r="BH170" i="5"/>
  <c r="BG170" i="5"/>
  <c r="BE170" i="5"/>
  <c r="T170" i="5"/>
  <c r="R170" i="5"/>
  <c r="P170" i="5"/>
  <c r="BK170" i="5"/>
  <c r="J170" i="5"/>
  <c r="BF170" i="5" s="1"/>
  <c r="BI169" i="5"/>
  <c r="BH169" i="5"/>
  <c r="BG169" i="5"/>
  <c r="BE169" i="5"/>
  <c r="T169" i="5"/>
  <c r="R169" i="5"/>
  <c r="P169" i="5"/>
  <c r="BK169" i="5"/>
  <c r="J169" i="5"/>
  <c r="BF169" i="5" s="1"/>
  <c r="BI168" i="5"/>
  <c r="BH168" i="5"/>
  <c r="BG168" i="5"/>
  <c r="BE168" i="5"/>
  <c r="T168" i="5"/>
  <c r="R168" i="5"/>
  <c r="P168" i="5"/>
  <c r="BK168" i="5"/>
  <c r="J168" i="5"/>
  <c r="BF168" i="5"/>
  <c r="BI167" i="5"/>
  <c r="BH167" i="5"/>
  <c r="BG167" i="5"/>
  <c r="BE167" i="5"/>
  <c r="T167" i="5"/>
  <c r="R167" i="5"/>
  <c r="P167" i="5"/>
  <c r="BK167" i="5"/>
  <c r="J167" i="5"/>
  <c r="BF167" i="5" s="1"/>
  <c r="BI166" i="5"/>
  <c r="BH166" i="5"/>
  <c r="BG166" i="5"/>
  <c r="BE166" i="5"/>
  <c r="T166" i="5"/>
  <c r="R166" i="5"/>
  <c r="P166" i="5"/>
  <c r="BK166" i="5"/>
  <c r="J166" i="5"/>
  <c r="BF166" i="5"/>
  <c r="BI165" i="5"/>
  <c r="BH165" i="5"/>
  <c r="BG165" i="5"/>
  <c r="BE165" i="5"/>
  <c r="T165" i="5"/>
  <c r="R165" i="5"/>
  <c r="P165" i="5"/>
  <c r="BK165" i="5"/>
  <c r="J165" i="5"/>
  <c r="BF165" i="5" s="1"/>
  <c r="BI164" i="5"/>
  <c r="BH164" i="5"/>
  <c r="BG164" i="5"/>
  <c r="BE164" i="5"/>
  <c r="T164" i="5"/>
  <c r="R164" i="5"/>
  <c r="P164" i="5"/>
  <c r="BK164" i="5"/>
  <c r="J164" i="5"/>
  <c r="BF164" i="5" s="1"/>
  <c r="BI163" i="5"/>
  <c r="BH163" i="5"/>
  <c r="BG163" i="5"/>
  <c r="BE163" i="5"/>
  <c r="T163" i="5"/>
  <c r="R163" i="5"/>
  <c r="P163" i="5"/>
  <c r="BK163" i="5"/>
  <c r="J163" i="5"/>
  <c r="BF163" i="5" s="1"/>
  <c r="BI162" i="5"/>
  <c r="BH162" i="5"/>
  <c r="BG162" i="5"/>
  <c r="BE162" i="5"/>
  <c r="T162" i="5"/>
  <c r="R162" i="5"/>
  <c r="P162" i="5"/>
  <c r="BK162" i="5"/>
  <c r="J162" i="5"/>
  <c r="BF162" i="5"/>
  <c r="BI161" i="5"/>
  <c r="BH161" i="5"/>
  <c r="BG161" i="5"/>
  <c r="BE161" i="5"/>
  <c r="T161" i="5"/>
  <c r="R161" i="5"/>
  <c r="P161" i="5"/>
  <c r="BK161" i="5"/>
  <c r="J161" i="5"/>
  <c r="BF161" i="5" s="1"/>
  <c r="BI160" i="5"/>
  <c r="BH160" i="5"/>
  <c r="BG160" i="5"/>
  <c r="BE160" i="5"/>
  <c r="T160" i="5"/>
  <c r="R160" i="5"/>
  <c r="P160" i="5"/>
  <c r="BK160" i="5"/>
  <c r="J160" i="5"/>
  <c r="BF160" i="5"/>
  <c r="BI159" i="5"/>
  <c r="BH159" i="5"/>
  <c r="BG159" i="5"/>
  <c r="BE159" i="5"/>
  <c r="T159" i="5"/>
  <c r="R159" i="5"/>
  <c r="P159" i="5"/>
  <c r="BK159" i="5"/>
  <c r="J159" i="5"/>
  <c r="BF159" i="5" s="1"/>
  <c r="BI158" i="5"/>
  <c r="BH158" i="5"/>
  <c r="BG158" i="5"/>
  <c r="BE158" i="5"/>
  <c r="T158" i="5"/>
  <c r="R158" i="5"/>
  <c r="P158" i="5"/>
  <c r="BK158" i="5"/>
  <c r="J158" i="5"/>
  <c r="BF158" i="5"/>
  <c r="BI157" i="5"/>
  <c r="BH157" i="5"/>
  <c r="BG157" i="5"/>
  <c r="BE157" i="5"/>
  <c r="T157" i="5"/>
  <c r="R157" i="5"/>
  <c r="P157" i="5"/>
  <c r="BK157" i="5"/>
  <c r="J157" i="5"/>
  <c r="BF157" i="5" s="1"/>
  <c r="BI156" i="5"/>
  <c r="BH156" i="5"/>
  <c r="BG156" i="5"/>
  <c r="BE156" i="5"/>
  <c r="T156" i="5"/>
  <c r="R156" i="5"/>
  <c r="P156" i="5"/>
  <c r="BK156" i="5"/>
  <c r="J156" i="5"/>
  <c r="BF156" i="5" s="1"/>
  <c r="BI155" i="5"/>
  <c r="BH155" i="5"/>
  <c r="BG155" i="5"/>
  <c r="BE155" i="5"/>
  <c r="T155" i="5"/>
  <c r="R155" i="5"/>
  <c r="P155" i="5"/>
  <c r="BK155" i="5"/>
  <c r="J155" i="5"/>
  <c r="BF155" i="5" s="1"/>
  <c r="BI154" i="5"/>
  <c r="BH154" i="5"/>
  <c r="BG154" i="5"/>
  <c r="BE154" i="5"/>
  <c r="T154" i="5"/>
  <c r="R154" i="5"/>
  <c r="P154" i="5"/>
  <c r="BK154" i="5"/>
  <c r="J154" i="5"/>
  <c r="BF154" i="5"/>
  <c r="BI153" i="5"/>
  <c r="BH153" i="5"/>
  <c r="BG153" i="5"/>
  <c r="BE153" i="5"/>
  <c r="T153" i="5"/>
  <c r="R153" i="5"/>
  <c r="P153" i="5"/>
  <c r="BK153" i="5"/>
  <c r="J153" i="5"/>
  <c r="BF153" i="5" s="1"/>
  <c r="BI152" i="5"/>
  <c r="BH152" i="5"/>
  <c r="BG152" i="5"/>
  <c r="BE152" i="5"/>
  <c r="T152" i="5"/>
  <c r="R152" i="5"/>
  <c r="P152" i="5"/>
  <c r="BK152" i="5"/>
  <c r="J152" i="5"/>
  <c r="BF152" i="5"/>
  <c r="BI151" i="5"/>
  <c r="BH151" i="5"/>
  <c r="BG151" i="5"/>
  <c r="BE151" i="5"/>
  <c r="T151" i="5"/>
  <c r="R151" i="5"/>
  <c r="P151" i="5"/>
  <c r="BK151" i="5"/>
  <c r="J151" i="5"/>
  <c r="BF151" i="5" s="1"/>
  <c r="BI150" i="5"/>
  <c r="BH150" i="5"/>
  <c r="BG150" i="5"/>
  <c r="BE150" i="5"/>
  <c r="T150" i="5"/>
  <c r="R150" i="5"/>
  <c r="P150" i="5"/>
  <c r="BK150" i="5"/>
  <c r="J150" i="5"/>
  <c r="BF150" i="5"/>
  <c r="BI149" i="5"/>
  <c r="BH149" i="5"/>
  <c r="BG149" i="5"/>
  <c r="BE149" i="5"/>
  <c r="T149" i="5"/>
  <c r="R149" i="5"/>
  <c r="P149" i="5"/>
  <c r="BK149" i="5"/>
  <c r="J149" i="5"/>
  <c r="BF149" i="5" s="1"/>
  <c r="BI148" i="5"/>
  <c r="BH148" i="5"/>
  <c r="BG148" i="5"/>
  <c r="BE148" i="5"/>
  <c r="T148" i="5"/>
  <c r="T143" i="5" s="1"/>
  <c r="R148" i="5"/>
  <c r="P148" i="5"/>
  <c r="BK148" i="5"/>
  <c r="J148" i="5"/>
  <c r="BF148" i="5" s="1"/>
  <c r="BI147" i="5"/>
  <c r="BH147" i="5"/>
  <c r="BG147" i="5"/>
  <c r="BE147" i="5"/>
  <c r="T147" i="5"/>
  <c r="R147" i="5"/>
  <c r="P147" i="5"/>
  <c r="BK147" i="5"/>
  <c r="J147" i="5"/>
  <c r="BF147" i="5" s="1"/>
  <c r="BI146" i="5"/>
  <c r="BH146" i="5"/>
  <c r="BG146" i="5"/>
  <c r="BE146" i="5"/>
  <c r="T146" i="5"/>
  <c r="R146" i="5"/>
  <c r="P146" i="5"/>
  <c r="BK146" i="5"/>
  <c r="J146" i="5"/>
  <c r="BF146" i="5"/>
  <c r="BI145" i="5"/>
  <c r="BH145" i="5"/>
  <c r="BG145" i="5"/>
  <c r="BE145" i="5"/>
  <c r="T145" i="5"/>
  <c r="R145" i="5"/>
  <c r="P145" i="5"/>
  <c r="BK145" i="5"/>
  <c r="J145" i="5"/>
  <c r="BF145" i="5" s="1"/>
  <c r="BI144" i="5"/>
  <c r="BH144" i="5"/>
  <c r="BG144" i="5"/>
  <c r="BE144" i="5"/>
  <c r="T144" i="5"/>
  <c r="R144" i="5"/>
  <c r="P144" i="5"/>
  <c r="BK144" i="5"/>
  <c r="BK143" i="5" s="1"/>
  <c r="J143" i="5" s="1"/>
  <c r="J102" i="5" s="1"/>
  <c r="J144" i="5"/>
  <c r="BF144" i="5" s="1"/>
  <c r="BI142" i="5"/>
  <c r="BH142" i="5"/>
  <c r="BG142" i="5"/>
  <c r="BE142" i="5"/>
  <c r="T142" i="5"/>
  <c r="R142" i="5"/>
  <c r="P142" i="5"/>
  <c r="BK142" i="5"/>
  <c r="J142" i="5"/>
  <c r="BF142" i="5"/>
  <c r="BI141" i="5"/>
  <c r="BH141" i="5"/>
  <c r="BG141" i="5"/>
  <c r="BE141" i="5"/>
  <c r="T141" i="5"/>
  <c r="R141" i="5"/>
  <c r="P141" i="5"/>
  <c r="BK141" i="5"/>
  <c r="J141" i="5"/>
  <c r="BF141" i="5"/>
  <c r="BI140" i="5"/>
  <c r="BH140" i="5"/>
  <c r="BG140" i="5"/>
  <c r="BE140" i="5"/>
  <c r="T140" i="5"/>
  <c r="R140" i="5"/>
  <c r="P140" i="5"/>
  <c r="BK140" i="5"/>
  <c r="J140" i="5"/>
  <c r="BF140" i="5"/>
  <c r="BI139" i="5"/>
  <c r="BH139" i="5"/>
  <c r="BG139" i="5"/>
  <c r="BE139" i="5"/>
  <c r="T139" i="5"/>
  <c r="R139" i="5"/>
  <c r="P139" i="5"/>
  <c r="BK139" i="5"/>
  <c r="J139" i="5"/>
  <c r="BF139" i="5"/>
  <c r="BI138" i="5"/>
  <c r="BH138" i="5"/>
  <c r="BG138" i="5"/>
  <c r="BE138" i="5"/>
  <c r="T138" i="5"/>
  <c r="R138" i="5"/>
  <c r="P138" i="5"/>
  <c r="BK138" i="5"/>
  <c r="J138" i="5"/>
  <c r="BF138" i="5"/>
  <c r="BI137" i="5"/>
  <c r="BH137" i="5"/>
  <c r="BG137" i="5"/>
  <c r="BE137" i="5"/>
  <c r="T137" i="5"/>
  <c r="R137" i="5"/>
  <c r="P137" i="5"/>
  <c r="BK137" i="5"/>
  <c r="J137" i="5"/>
  <c r="BF137" i="5"/>
  <c r="BI136" i="5"/>
  <c r="BH136" i="5"/>
  <c r="BG136" i="5"/>
  <c r="BE136" i="5"/>
  <c r="T136" i="5"/>
  <c r="R136" i="5"/>
  <c r="P136" i="5"/>
  <c r="BK136" i="5"/>
  <c r="J136" i="5"/>
  <c r="BF136" i="5"/>
  <c r="BI135" i="5"/>
  <c r="BH135" i="5"/>
  <c r="BG135" i="5"/>
  <c r="BE135" i="5"/>
  <c r="T135" i="5"/>
  <c r="R135" i="5"/>
  <c r="P135" i="5"/>
  <c r="BK135" i="5"/>
  <c r="J135" i="5"/>
  <c r="BF135" i="5"/>
  <c r="BI134" i="5"/>
  <c r="BH134" i="5"/>
  <c r="BG134" i="5"/>
  <c r="BE134" i="5"/>
  <c r="T134" i="5"/>
  <c r="T133" i="5"/>
  <c r="R134" i="5"/>
  <c r="P134" i="5"/>
  <c r="P133" i="5" s="1"/>
  <c r="BK134" i="5"/>
  <c r="J134" i="5"/>
  <c r="BF134" i="5"/>
  <c r="BI131" i="5"/>
  <c r="BH131" i="5"/>
  <c r="BG131" i="5"/>
  <c r="BE131" i="5"/>
  <c r="T131" i="5"/>
  <c r="T130" i="5"/>
  <c r="R131" i="5"/>
  <c r="R130" i="5" s="1"/>
  <c r="P131" i="5"/>
  <c r="P130" i="5" s="1"/>
  <c r="BK131" i="5"/>
  <c r="BK130" i="5"/>
  <c r="J130" i="5" s="1"/>
  <c r="J99" i="5" s="1"/>
  <c r="J131" i="5"/>
  <c r="BF131" i="5" s="1"/>
  <c r="F123" i="5"/>
  <c r="E121" i="5"/>
  <c r="F91" i="5"/>
  <c r="E89" i="5"/>
  <c r="J26" i="5"/>
  <c r="E26" i="5"/>
  <c r="J126" i="5" s="1"/>
  <c r="J25" i="5"/>
  <c r="J23" i="5"/>
  <c r="E23" i="5"/>
  <c r="J125" i="5" s="1"/>
  <c r="J22" i="5"/>
  <c r="J20" i="5"/>
  <c r="E20" i="5"/>
  <c r="F126" i="5" s="1"/>
  <c r="J19" i="5"/>
  <c r="J17" i="5"/>
  <c r="E17" i="5"/>
  <c r="F93" i="5" s="1"/>
  <c r="J16" i="5"/>
  <c r="J91" i="5"/>
  <c r="E7" i="5"/>
  <c r="E117" i="5" s="1"/>
  <c r="J39" i="4"/>
  <c r="J38" i="4"/>
  <c r="AY97" i="1" s="1"/>
  <c r="J37" i="4"/>
  <c r="AX97" i="1" s="1"/>
  <c r="BI345" i="4"/>
  <c r="BH345" i="4"/>
  <c r="BG345" i="4"/>
  <c r="BE345" i="4"/>
  <c r="T345" i="4"/>
  <c r="R345" i="4"/>
  <c r="P345" i="4"/>
  <c r="BK345" i="4"/>
  <c r="J345" i="4"/>
  <c r="BF345" i="4" s="1"/>
  <c r="BI344" i="4"/>
  <c r="BH344" i="4"/>
  <c r="BG344" i="4"/>
  <c r="BE344" i="4"/>
  <c r="T344" i="4"/>
  <c r="R344" i="4"/>
  <c r="P344" i="4"/>
  <c r="BK344" i="4"/>
  <c r="J344" i="4"/>
  <c r="BF344" i="4" s="1"/>
  <c r="BI343" i="4"/>
  <c r="BH343" i="4"/>
  <c r="BG343" i="4"/>
  <c r="BE343" i="4"/>
  <c r="T343" i="4"/>
  <c r="R343" i="4"/>
  <c r="P343" i="4"/>
  <c r="BK343" i="4"/>
  <c r="J343" i="4"/>
  <c r="BF343" i="4" s="1"/>
  <c r="BI342" i="4"/>
  <c r="BH342" i="4"/>
  <c r="BG342" i="4"/>
  <c r="BE342" i="4"/>
  <c r="T342" i="4"/>
  <c r="R342" i="4"/>
  <c r="P342" i="4"/>
  <c r="BK342" i="4"/>
  <c r="J342" i="4"/>
  <c r="BF342" i="4" s="1"/>
  <c r="BI341" i="4"/>
  <c r="BH341" i="4"/>
  <c r="BG341" i="4"/>
  <c r="BE341" i="4"/>
  <c r="T341" i="4"/>
  <c r="R341" i="4"/>
  <c r="P341" i="4"/>
  <c r="BK341" i="4"/>
  <c r="J341" i="4"/>
  <c r="BF341" i="4" s="1"/>
  <c r="BI340" i="4"/>
  <c r="BH340" i="4"/>
  <c r="BG340" i="4"/>
  <c r="BE340" i="4"/>
  <c r="T340" i="4"/>
  <c r="R340" i="4"/>
  <c r="P340" i="4"/>
  <c r="BK340" i="4"/>
  <c r="J340" i="4"/>
  <c r="BF340" i="4" s="1"/>
  <c r="BI339" i="4"/>
  <c r="BH339" i="4"/>
  <c r="BG339" i="4"/>
  <c r="BE339" i="4"/>
  <c r="T339" i="4"/>
  <c r="R339" i="4"/>
  <c r="P339" i="4"/>
  <c r="BK339" i="4"/>
  <c r="J339" i="4"/>
  <c r="BF339" i="4" s="1"/>
  <c r="BI338" i="4"/>
  <c r="BH338" i="4"/>
  <c r="BG338" i="4"/>
  <c r="BE338" i="4"/>
  <c r="T338" i="4"/>
  <c r="R338" i="4"/>
  <c r="P338" i="4"/>
  <c r="BK338" i="4"/>
  <c r="J338" i="4"/>
  <c r="BF338" i="4" s="1"/>
  <c r="BI337" i="4"/>
  <c r="BH337" i="4"/>
  <c r="BG337" i="4"/>
  <c r="BE337" i="4"/>
  <c r="T337" i="4"/>
  <c r="R337" i="4"/>
  <c r="P337" i="4"/>
  <c r="BK337" i="4"/>
  <c r="J337" i="4"/>
  <c r="BF337" i="4" s="1"/>
  <c r="BI336" i="4"/>
  <c r="BH336" i="4"/>
  <c r="BG336" i="4"/>
  <c r="BE336" i="4"/>
  <c r="T336" i="4"/>
  <c r="R336" i="4"/>
  <c r="P336" i="4"/>
  <c r="BK336" i="4"/>
  <c r="J336" i="4"/>
  <c r="BF336" i="4"/>
  <c r="BI334" i="4"/>
  <c r="BH334" i="4"/>
  <c r="BG334" i="4"/>
  <c r="BE334" i="4"/>
  <c r="T334" i="4"/>
  <c r="R334" i="4"/>
  <c r="P334" i="4"/>
  <c r="BK334" i="4"/>
  <c r="J334" i="4"/>
  <c r="BF334" i="4" s="1"/>
  <c r="BI333" i="4"/>
  <c r="BH333" i="4"/>
  <c r="BG333" i="4"/>
  <c r="BE333" i="4"/>
  <c r="T333" i="4"/>
  <c r="R333" i="4"/>
  <c r="P333" i="4"/>
  <c r="BK333" i="4"/>
  <c r="J333" i="4"/>
  <c r="BF333" i="4" s="1"/>
  <c r="BI332" i="4"/>
  <c r="BH332" i="4"/>
  <c r="BG332" i="4"/>
  <c r="BE332" i="4"/>
  <c r="T332" i="4"/>
  <c r="R332" i="4"/>
  <c r="P332" i="4"/>
  <c r="BK332" i="4"/>
  <c r="J332" i="4"/>
  <c r="BF332" i="4" s="1"/>
  <c r="BI331" i="4"/>
  <c r="BH331" i="4"/>
  <c r="BG331" i="4"/>
  <c r="BE331" i="4"/>
  <c r="T331" i="4"/>
  <c r="R331" i="4"/>
  <c r="P331" i="4"/>
  <c r="BK331" i="4"/>
  <c r="J331" i="4"/>
  <c r="BF331" i="4" s="1"/>
  <c r="BI330" i="4"/>
  <c r="BH330" i="4"/>
  <c r="BG330" i="4"/>
  <c r="BE330" i="4"/>
  <c r="T330" i="4"/>
  <c r="R330" i="4"/>
  <c r="P330" i="4"/>
  <c r="BK330" i="4"/>
  <c r="J330" i="4"/>
  <c r="BF330" i="4" s="1"/>
  <c r="BI329" i="4"/>
  <c r="BH329" i="4"/>
  <c r="BG329" i="4"/>
  <c r="BE329" i="4"/>
  <c r="T329" i="4"/>
  <c r="R329" i="4"/>
  <c r="P329" i="4"/>
  <c r="BK329" i="4"/>
  <c r="J329" i="4"/>
  <c r="BF329" i="4" s="1"/>
  <c r="BI328" i="4"/>
  <c r="BH328" i="4"/>
  <c r="BG328" i="4"/>
  <c r="BE328" i="4"/>
  <c r="T328" i="4"/>
  <c r="R328" i="4"/>
  <c r="P328" i="4"/>
  <c r="BK328" i="4"/>
  <c r="J328" i="4"/>
  <c r="BF328" i="4" s="1"/>
  <c r="BI327" i="4"/>
  <c r="BH327" i="4"/>
  <c r="BG327" i="4"/>
  <c r="BE327" i="4"/>
  <c r="T327" i="4"/>
  <c r="R327" i="4"/>
  <c r="P327" i="4"/>
  <c r="BK327" i="4"/>
  <c r="J327" i="4"/>
  <c r="BF327" i="4" s="1"/>
  <c r="BI326" i="4"/>
  <c r="BH326" i="4"/>
  <c r="BG326" i="4"/>
  <c r="BE326" i="4"/>
  <c r="T326" i="4"/>
  <c r="R326" i="4"/>
  <c r="P326" i="4"/>
  <c r="BK326" i="4"/>
  <c r="J326" i="4"/>
  <c r="BF326" i="4" s="1"/>
  <c r="BI325" i="4"/>
  <c r="BH325" i="4"/>
  <c r="BG325" i="4"/>
  <c r="BE325" i="4"/>
  <c r="T325" i="4"/>
  <c r="R325" i="4"/>
  <c r="P325" i="4"/>
  <c r="BK325" i="4"/>
  <c r="J325" i="4"/>
  <c r="BF325" i="4" s="1"/>
  <c r="BI324" i="4"/>
  <c r="BH324" i="4"/>
  <c r="BG324" i="4"/>
  <c r="BE324" i="4"/>
  <c r="T324" i="4"/>
  <c r="R324" i="4"/>
  <c r="P324" i="4"/>
  <c r="BK324" i="4"/>
  <c r="J324" i="4"/>
  <c r="BF324" i="4" s="1"/>
  <c r="BI323" i="4"/>
  <c r="BH323" i="4"/>
  <c r="BG323" i="4"/>
  <c r="BE323" i="4"/>
  <c r="T323" i="4"/>
  <c r="R323" i="4"/>
  <c r="P323" i="4"/>
  <c r="BK323" i="4"/>
  <c r="J323" i="4"/>
  <c r="BF323" i="4" s="1"/>
  <c r="BI322" i="4"/>
  <c r="BH322" i="4"/>
  <c r="BG322" i="4"/>
  <c r="BE322" i="4"/>
  <c r="T322" i="4"/>
  <c r="R322" i="4"/>
  <c r="P322" i="4"/>
  <c r="BK322" i="4"/>
  <c r="J322" i="4"/>
  <c r="BF322" i="4" s="1"/>
  <c r="BI321" i="4"/>
  <c r="BH321" i="4"/>
  <c r="BG321" i="4"/>
  <c r="BE321" i="4"/>
  <c r="T321" i="4"/>
  <c r="R321" i="4"/>
  <c r="P321" i="4"/>
  <c r="BK321" i="4"/>
  <c r="J321" i="4"/>
  <c r="BF321" i="4" s="1"/>
  <c r="BI320" i="4"/>
  <c r="BH320" i="4"/>
  <c r="BG320" i="4"/>
  <c r="BE320" i="4"/>
  <c r="T320" i="4"/>
  <c r="R320" i="4"/>
  <c r="P320" i="4"/>
  <c r="BK320" i="4"/>
  <c r="J320" i="4"/>
  <c r="BF320" i="4" s="1"/>
  <c r="BI319" i="4"/>
  <c r="BH319" i="4"/>
  <c r="BG319" i="4"/>
  <c r="BE319" i="4"/>
  <c r="T319" i="4"/>
  <c r="R319" i="4"/>
  <c r="P319" i="4"/>
  <c r="BK319" i="4"/>
  <c r="J319" i="4"/>
  <c r="BF319" i="4" s="1"/>
  <c r="BI318" i="4"/>
  <c r="BH318" i="4"/>
  <c r="BG318" i="4"/>
  <c r="BE318" i="4"/>
  <c r="T318" i="4"/>
  <c r="R318" i="4"/>
  <c r="P318" i="4"/>
  <c r="BK318" i="4"/>
  <c r="J318" i="4"/>
  <c r="BF318" i="4" s="1"/>
  <c r="BI317" i="4"/>
  <c r="BH317" i="4"/>
  <c r="BG317" i="4"/>
  <c r="BE317" i="4"/>
  <c r="T317" i="4"/>
  <c r="R317" i="4"/>
  <c r="P317" i="4"/>
  <c r="BK317" i="4"/>
  <c r="J317" i="4"/>
  <c r="BF317" i="4" s="1"/>
  <c r="BI316" i="4"/>
  <c r="BH316" i="4"/>
  <c r="BG316" i="4"/>
  <c r="BE316" i="4"/>
  <c r="T316" i="4"/>
  <c r="R316" i="4"/>
  <c r="P316" i="4"/>
  <c r="BK316" i="4"/>
  <c r="J316" i="4"/>
  <c r="BF316" i="4" s="1"/>
  <c r="BI315" i="4"/>
  <c r="BH315" i="4"/>
  <c r="BG315" i="4"/>
  <c r="BE315" i="4"/>
  <c r="T315" i="4"/>
  <c r="R315" i="4"/>
  <c r="P315" i="4"/>
  <c r="BK315" i="4"/>
  <c r="J315" i="4"/>
  <c r="BF315" i="4" s="1"/>
  <c r="BI314" i="4"/>
  <c r="BH314" i="4"/>
  <c r="BG314" i="4"/>
  <c r="BE314" i="4"/>
  <c r="T314" i="4"/>
  <c r="R314" i="4"/>
  <c r="P314" i="4"/>
  <c r="BK314" i="4"/>
  <c r="J314" i="4"/>
  <c r="BF314" i="4" s="1"/>
  <c r="BI313" i="4"/>
  <c r="BH313" i="4"/>
  <c r="BG313" i="4"/>
  <c r="BE313" i="4"/>
  <c r="T313" i="4"/>
  <c r="R313" i="4"/>
  <c r="P313" i="4"/>
  <c r="BK313" i="4"/>
  <c r="J313" i="4"/>
  <c r="BF313" i="4" s="1"/>
  <c r="BI312" i="4"/>
  <c r="BH312" i="4"/>
  <c r="BG312" i="4"/>
  <c r="BE312" i="4"/>
  <c r="T312" i="4"/>
  <c r="R312" i="4"/>
  <c r="P312" i="4"/>
  <c r="BK312" i="4"/>
  <c r="J312" i="4"/>
  <c r="BF312" i="4" s="1"/>
  <c r="BI311" i="4"/>
  <c r="BH311" i="4"/>
  <c r="BG311" i="4"/>
  <c r="BE311" i="4"/>
  <c r="T311" i="4"/>
  <c r="R311" i="4"/>
  <c r="P311" i="4"/>
  <c r="BK311" i="4"/>
  <c r="J311" i="4"/>
  <c r="BF311" i="4" s="1"/>
  <c r="BI310" i="4"/>
  <c r="BH310" i="4"/>
  <c r="BG310" i="4"/>
  <c r="BE310" i="4"/>
  <c r="T310" i="4"/>
  <c r="R310" i="4"/>
  <c r="P310" i="4"/>
  <c r="BK310" i="4"/>
  <c r="J310" i="4"/>
  <c r="BF310" i="4" s="1"/>
  <c r="BI309" i="4"/>
  <c r="BH309" i="4"/>
  <c r="BG309" i="4"/>
  <c r="BE309" i="4"/>
  <c r="T309" i="4"/>
  <c r="R309" i="4"/>
  <c r="P309" i="4"/>
  <c r="BK309" i="4"/>
  <c r="J309" i="4"/>
  <c r="BF309" i="4" s="1"/>
  <c r="BI308" i="4"/>
  <c r="BH308" i="4"/>
  <c r="BG308" i="4"/>
  <c r="BE308" i="4"/>
  <c r="T308" i="4"/>
  <c r="R308" i="4"/>
  <c r="P308" i="4"/>
  <c r="BK308" i="4"/>
  <c r="J308" i="4"/>
  <c r="BF308" i="4" s="1"/>
  <c r="BI307" i="4"/>
  <c r="BH307" i="4"/>
  <c r="BG307" i="4"/>
  <c r="BE307" i="4"/>
  <c r="T307" i="4"/>
  <c r="R307" i="4"/>
  <c r="P307" i="4"/>
  <c r="BK307" i="4"/>
  <c r="J307" i="4"/>
  <c r="BF307" i="4" s="1"/>
  <c r="BI306" i="4"/>
  <c r="BH306" i="4"/>
  <c r="BG306" i="4"/>
  <c r="BE306" i="4"/>
  <c r="T306" i="4"/>
  <c r="R306" i="4"/>
  <c r="P306" i="4"/>
  <c r="BK306" i="4"/>
  <c r="J306" i="4"/>
  <c r="BF306" i="4" s="1"/>
  <c r="BI305" i="4"/>
  <c r="BH305" i="4"/>
  <c r="BG305" i="4"/>
  <c r="BE305" i="4"/>
  <c r="T305" i="4"/>
  <c r="R305" i="4"/>
  <c r="P305" i="4"/>
  <c r="BK305" i="4"/>
  <c r="J305" i="4"/>
  <c r="BF305" i="4" s="1"/>
  <c r="BI304" i="4"/>
  <c r="BH304" i="4"/>
  <c r="BG304" i="4"/>
  <c r="BE304" i="4"/>
  <c r="T304" i="4"/>
  <c r="R304" i="4"/>
  <c r="P304" i="4"/>
  <c r="BK304" i="4"/>
  <c r="J304" i="4"/>
  <c r="BF304" i="4" s="1"/>
  <c r="BI303" i="4"/>
  <c r="BH303" i="4"/>
  <c r="BG303" i="4"/>
  <c r="BE303" i="4"/>
  <c r="T303" i="4"/>
  <c r="R303" i="4"/>
  <c r="P303" i="4"/>
  <c r="BK303" i="4"/>
  <c r="J303" i="4"/>
  <c r="BF303" i="4" s="1"/>
  <c r="BI302" i="4"/>
  <c r="BH302" i="4"/>
  <c r="BG302" i="4"/>
  <c r="BE302" i="4"/>
  <c r="T302" i="4"/>
  <c r="R302" i="4"/>
  <c r="P302" i="4"/>
  <c r="BK302" i="4"/>
  <c r="J302" i="4"/>
  <c r="BF302" i="4" s="1"/>
  <c r="BI301" i="4"/>
  <c r="BH301" i="4"/>
  <c r="BG301" i="4"/>
  <c r="BE301" i="4"/>
  <c r="T301" i="4"/>
  <c r="R301" i="4"/>
  <c r="P301" i="4"/>
  <c r="BK301" i="4"/>
  <c r="J301" i="4"/>
  <c r="BF301" i="4" s="1"/>
  <c r="BI300" i="4"/>
  <c r="BH300" i="4"/>
  <c r="BG300" i="4"/>
  <c r="BE300" i="4"/>
  <c r="T300" i="4"/>
  <c r="R300" i="4"/>
  <c r="P300" i="4"/>
  <c r="BK300" i="4"/>
  <c r="J300" i="4"/>
  <c r="BF300" i="4" s="1"/>
  <c r="BI299" i="4"/>
  <c r="BH299" i="4"/>
  <c r="BG299" i="4"/>
  <c r="BE299" i="4"/>
  <c r="T299" i="4"/>
  <c r="R299" i="4"/>
  <c r="P299" i="4"/>
  <c r="BK299" i="4"/>
  <c r="J299" i="4"/>
  <c r="BF299" i="4" s="1"/>
  <c r="BI298" i="4"/>
  <c r="BH298" i="4"/>
  <c r="BG298" i="4"/>
  <c r="BE298" i="4"/>
  <c r="T298" i="4"/>
  <c r="R298" i="4"/>
  <c r="R297" i="4" s="1"/>
  <c r="P298" i="4"/>
  <c r="BK298" i="4"/>
  <c r="J298" i="4"/>
  <c r="BF298" i="4"/>
  <c r="BI296" i="4"/>
  <c r="BH296" i="4"/>
  <c r="BG296" i="4"/>
  <c r="BE296" i="4"/>
  <c r="T296" i="4"/>
  <c r="R296" i="4"/>
  <c r="P296" i="4"/>
  <c r="BK296" i="4"/>
  <c r="J296" i="4"/>
  <c r="BF296" i="4" s="1"/>
  <c r="BI295" i="4"/>
  <c r="BH295" i="4"/>
  <c r="BG295" i="4"/>
  <c r="BE295" i="4"/>
  <c r="T295" i="4"/>
  <c r="R295" i="4"/>
  <c r="P295" i="4"/>
  <c r="BK295" i="4"/>
  <c r="J295" i="4"/>
  <c r="BF295" i="4" s="1"/>
  <c r="BI294" i="4"/>
  <c r="BH294" i="4"/>
  <c r="BG294" i="4"/>
  <c r="BE294" i="4"/>
  <c r="T294" i="4"/>
  <c r="R294" i="4"/>
  <c r="P294" i="4"/>
  <c r="BK294" i="4"/>
  <c r="J294" i="4"/>
  <c r="BF294" i="4" s="1"/>
  <c r="BI293" i="4"/>
  <c r="BH293" i="4"/>
  <c r="BG293" i="4"/>
  <c r="BE293" i="4"/>
  <c r="T293" i="4"/>
  <c r="R293" i="4"/>
  <c r="P293" i="4"/>
  <c r="BK293" i="4"/>
  <c r="J293" i="4"/>
  <c r="BF293" i="4" s="1"/>
  <c r="BI292" i="4"/>
  <c r="BH292" i="4"/>
  <c r="BG292" i="4"/>
  <c r="BE292" i="4"/>
  <c r="T292" i="4"/>
  <c r="R292" i="4"/>
  <c r="P292" i="4"/>
  <c r="BK292" i="4"/>
  <c r="J292" i="4"/>
  <c r="BF292" i="4" s="1"/>
  <c r="BI291" i="4"/>
  <c r="BH291" i="4"/>
  <c r="BG291" i="4"/>
  <c r="BE291" i="4"/>
  <c r="T291" i="4"/>
  <c r="R291" i="4"/>
  <c r="P291" i="4"/>
  <c r="BK291" i="4"/>
  <c r="J291" i="4"/>
  <c r="BF291" i="4" s="1"/>
  <c r="BI290" i="4"/>
  <c r="BH290" i="4"/>
  <c r="BG290" i="4"/>
  <c r="BE290" i="4"/>
  <c r="T290" i="4"/>
  <c r="R290" i="4"/>
  <c r="P290" i="4"/>
  <c r="BK290" i="4"/>
  <c r="J290" i="4"/>
  <c r="BF290" i="4" s="1"/>
  <c r="BI289" i="4"/>
  <c r="BH289" i="4"/>
  <c r="BG289" i="4"/>
  <c r="BE289" i="4"/>
  <c r="T289" i="4"/>
  <c r="R289" i="4"/>
  <c r="P289" i="4"/>
  <c r="BK289" i="4"/>
  <c r="J289" i="4"/>
  <c r="BF289" i="4" s="1"/>
  <c r="BI287" i="4"/>
  <c r="BH287" i="4"/>
  <c r="BG287" i="4"/>
  <c r="BE287" i="4"/>
  <c r="T287" i="4"/>
  <c r="R287" i="4"/>
  <c r="P287" i="4"/>
  <c r="BK287" i="4"/>
  <c r="J287" i="4"/>
  <c r="BF287" i="4" s="1"/>
  <c r="BI286" i="4"/>
  <c r="BH286" i="4"/>
  <c r="BG286" i="4"/>
  <c r="BE286" i="4"/>
  <c r="T286" i="4"/>
  <c r="R286" i="4"/>
  <c r="P286" i="4"/>
  <c r="BK286" i="4"/>
  <c r="J286" i="4"/>
  <c r="BF286" i="4" s="1"/>
  <c r="BI285" i="4"/>
  <c r="BH285" i="4"/>
  <c r="BG285" i="4"/>
  <c r="BE285" i="4"/>
  <c r="T285" i="4"/>
  <c r="R285" i="4"/>
  <c r="P285" i="4"/>
  <c r="BK285" i="4"/>
  <c r="J285" i="4"/>
  <c r="BF285" i="4" s="1"/>
  <c r="BI284" i="4"/>
  <c r="BH284" i="4"/>
  <c r="BG284" i="4"/>
  <c r="BE284" i="4"/>
  <c r="T284" i="4"/>
  <c r="R284" i="4"/>
  <c r="P284" i="4"/>
  <c r="BK284" i="4"/>
  <c r="J284" i="4"/>
  <c r="BF284" i="4" s="1"/>
  <c r="BI283" i="4"/>
  <c r="BH283" i="4"/>
  <c r="BG283" i="4"/>
  <c r="BE283" i="4"/>
  <c r="T283" i="4"/>
  <c r="R283" i="4"/>
  <c r="P283" i="4"/>
  <c r="BK283" i="4"/>
  <c r="J283" i="4"/>
  <c r="BF283" i="4" s="1"/>
  <c r="BI282" i="4"/>
  <c r="BH282" i="4"/>
  <c r="BG282" i="4"/>
  <c r="BE282" i="4"/>
  <c r="T282" i="4"/>
  <c r="R282" i="4"/>
  <c r="P282" i="4"/>
  <c r="BK282" i="4"/>
  <c r="J282" i="4"/>
  <c r="BF282" i="4" s="1"/>
  <c r="BI281" i="4"/>
  <c r="BH281" i="4"/>
  <c r="BG281" i="4"/>
  <c r="BE281" i="4"/>
  <c r="T281" i="4"/>
  <c r="R281" i="4"/>
  <c r="P281" i="4"/>
  <c r="BK281" i="4"/>
  <c r="J281" i="4"/>
  <c r="BF281" i="4" s="1"/>
  <c r="BI280" i="4"/>
  <c r="BH280" i="4"/>
  <c r="BG280" i="4"/>
  <c r="BE280" i="4"/>
  <c r="T280" i="4"/>
  <c r="R280" i="4"/>
  <c r="P280" i="4"/>
  <c r="BK280" i="4"/>
  <c r="J280" i="4"/>
  <c r="BF280" i="4" s="1"/>
  <c r="BI279" i="4"/>
  <c r="BH279" i="4"/>
  <c r="BG279" i="4"/>
  <c r="BE279" i="4"/>
  <c r="T279" i="4"/>
  <c r="R279" i="4"/>
  <c r="P279" i="4"/>
  <c r="BK279" i="4"/>
  <c r="J279" i="4"/>
  <c r="BF279" i="4" s="1"/>
  <c r="BI278" i="4"/>
  <c r="BH278" i="4"/>
  <c r="BG278" i="4"/>
  <c r="BE278" i="4"/>
  <c r="T278" i="4"/>
  <c r="R278" i="4"/>
  <c r="P278" i="4"/>
  <c r="BK278" i="4"/>
  <c r="J278" i="4"/>
  <c r="BF278" i="4" s="1"/>
  <c r="BI277" i="4"/>
  <c r="BH277" i="4"/>
  <c r="BG277" i="4"/>
  <c r="BE277" i="4"/>
  <c r="T277" i="4"/>
  <c r="R277" i="4"/>
  <c r="P277" i="4"/>
  <c r="BK277" i="4"/>
  <c r="J277" i="4"/>
  <c r="BF277" i="4" s="1"/>
  <c r="BI276" i="4"/>
  <c r="BH276" i="4"/>
  <c r="BG276" i="4"/>
  <c r="BE276" i="4"/>
  <c r="T276" i="4"/>
  <c r="R276" i="4"/>
  <c r="P276" i="4"/>
  <c r="BK276" i="4"/>
  <c r="J276" i="4"/>
  <c r="BF276" i="4" s="1"/>
  <c r="BI275" i="4"/>
  <c r="BH275" i="4"/>
  <c r="BG275" i="4"/>
  <c r="BE275" i="4"/>
  <c r="T275" i="4"/>
  <c r="R275" i="4"/>
  <c r="P275" i="4"/>
  <c r="BK275" i="4"/>
  <c r="J275" i="4"/>
  <c r="BF275" i="4" s="1"/>
  <c r="BI274" i="4"/>
  <c r="BH274" i="4"/>
  <c r="BG274" i="4"/>
  <c r="BE274" i="4"/>
  <c r="T274" i="4"/>
  <c r="R274" i="4"/>
  <c r="P274" i="4"/>
  <c r="BK274" i="4"/>
  <c r="J274" i="4"/>
  <c r="BF274" i="4" s="1"/>
  <c r="BI273" i="4"/>
  <c r="BH273" i="4"/>
  <c r="BG273" i="4"/>
  <c r="BE273" i="4"/>
  <c r="T273" i="4"/>
  <c r="R273" i="4"/>
  <c r="P273" i="4"/>
  <c r="BK273" i="4"/>
  <c r="J273" i="4"/>
  <c r="BF273" i="4" s="1"/>
  <c r="BI272" i="4"/>
  <c r="BH272" i="4"/>
  <c r="BG272" i="4"/>
  <c r="BE272" i="4"/>
  <c r="T272" i="4"/>
  <c r="R272" i="4"/>
  <c r="P272" i="4"/>
  <c r="BK272" i="4"/>
  <c r="J272" i="4"/>
  <c r="BF272" i="4" s="1"/>
  <c r="BI271" i="4"/>
  <c r="BH271" i="4"/>
  <c r="BG271" i="4"/>
  <c r="BE271" i="4"/>
  <c r="T271" i="4"/>
  <c r="R271" i="4"/>
  <c r="P271" i="4"/>
  <c r="BK271" i="4"/>
  <c r="J271" i="4"/>
  <c r="BF271" i="4" s="1"/>
  <c r="BI270" i="4"/>
  <c r="BH270" i="4"/>
  <c r="BG270" i="4"/>
  <c r="BE270" i="4"/>
  <c r="T270" i="4"/>
  <c r="R270" i="4"/>
  <c r="P270" i="4"/>
  <c r="BK270" i="4"/>
  <c r="J270" i="4"/>
  <c r="BF270" i="4" s="1"/>
  <c r="BI269" i="4"/>
  <c r="BH269" i="4"/>
  <c r="BG269" i="4"/>
  <c r="BE269" i="4"/>
  <c r="T269" i="4"/>
  <c r="R269" i="4"/>
  <c r="P269" i="4"/>
  <c r="BK269" i="4"/>
  <c r="J269" i="4"/>
  <c r="BF269" i="4" s="1"/>
  <c r="BI268" i="4"/>
  <c r="BH268" i="4"/>
  <c r="BG268" i="4"/>
  <c r="BE268" i="4"/>
  <c r="T268" i="4"/>
  <c r="R268" i="4"/>
  <c r="P268" i="4"/>
  <c r="BK268" i="4"/>
  <c r="J268" i="4"/>
  <c r="BF268" i="4" s="1"/>
  <c r="BI267" i="4"/>
  <c r="BH267" i="4"/>
  <c r="BG267" i="4"/>
  <c r="BE267" i="4"/>
  <c r="T267" i="4"/>
  <c r="R267" i="4"/>
  <c r="P267" i="4"/>
  <c r="BK267" i="4"/>
  <c r="J267" i="4"/>
  <c r="BF267" i="4" s="1"/>
  <c r="BI266" i="4"/>
  <c r="BH266" i="4"/>
  <c r="BG266" i="4"/>
  <c r="BE266" i="4"/>
  <c r="T266" i="4"/>
  <c r="R266" i="4"/>
  <c r="P266" i="4"/>
  <c r="BK266" i="4"/>
  <c r="J266" i="4"/>
  <c r="BF266" i="4" s="1"/>
  <c r="BI265" i="4"/>
  <c r="BH265" i="4"/>
  <c r="BG265" i="4"/>
  <c r="BE265" i="4"/>
  <c r="T265" i="4"/>
  <c r="R265" i="4"/>
  <c r="P265" i="4"/>
  <c r="BK265" i="4"/>
  <c r="J265" i="4"/>
  <c r="BF265" i="4" s="1"/>
  <c r="BI264" i="4"/>
  <c r="BH264" i="4"/>
  <c r="BG264" i="4"/>
  <c r="BE264" i="4"/>
  <c r="T264" i="4"/>
  <c r="R264" i="4"/>
  <c r="P264" i="4"/>
  <c r="BK264" i="4"/>
  <c r="J264" i="4"/>
  <c r="BF264" i="4" s="1"/>
  <c r="BI263" i="4"/>
  <c r="BH263" i="4"/>
  <c r="BG263" i="4"/>
  <c r="BE263" i="4"/>
  <c r="T263" i="4"/>
  <c r="R263" i="4"/>
  <c r="P263" i="4"/>
  <c r="BK263" i="4"/>
  <c r="J263" i="4"/>
  <c r="BF263" i="4" s="1"/>
  <c r="BI262" i="4"/>
  <c r="BH262" i="4"/>
  <c r="BG262" i="4"/>
  <c r="BE262" i="4"/>
  <c r="T262" i="4"/>
  <c r="R262" i="4"/>
  <c r="P262" i="4"/>
  <c r="BK262" i="4"/>
  <c r="J262" i="4"/>
  <c r="BF262" i="4" s="1"/>
  <c r="BI261" i="4"/>
  <c r="BH261" i="4"/>
  <c r="BG261" i="4"/>
  <c r="BE261" i="4"/>
  <c r="T261" i="4"/>
  <c r="R261" i="4"/>
  <c r="P261" i="4"/>
  <c r="BK261" i="4"/>
  <c r="J261" i="4"/>
  <c r="BF261" i="4" s="1"/>
  <c r="BI260" i="4"/>
  <c r="BH260" i="4"/>
  <c r="BG260" i="4"/>
  <c r="BE260" i="4"/>
  <c r="T260" i="4"/>
  <c r="R260" i="4"/>
  <c r="P260" i="4"/>
  <c r="BK260" i="4"/>
  <c r="J260" i="4"/>
  <c r="BF260" i="4" s="1"/>
  <c r="BI259" i="4"/>
  <c r="BH259" i="4"/>
  <c r="BG259" i="4"/>
  <c r="BE259" i="4"/>
  <c r="T259" i="4"/>
  <c r="R259" i="4"/>
  <c r="P259" i="4"/>
  <c r="BK259" i="4"/>
  <c r="J259" i="4"/>
  <c r="BF259" i="4" s="1"/>
  <c r="BI258" i="4"/>
  <c r="BH258" i="4"/>
  <c r="BG258" i="4"/>
  <c r="BE258" i="4"/>
  <c r="T258" i="4"/>
  <c r="R258" i="4"/>
  <c r="P258" i="4"/>
  <c r="BK258" i="4"/>
  <c r="J258" i="4"/>
  <c r="BF258" i="4" s="1"/>
  <c r="BI257" i="4"/>
  <c r="BH257" i="4"/>
  <c r="BG257" i="4"/>
  <c r="BE257" i="4"/>
  <c r="T257" i="4"/>
  <c r="R257" i="4"/>
  <c r="P257" i="4"/>
  <c r="BK257" i="4"/>
  <c r="J257" i="4"/>
  <c r="BF257" i="4" s="1"/>
  <c r="BI256" i="4"/>
  <c r="BH256" i="4"/>
  <c r="BG256" i="4"/>
  <c r="BE256" i="4"/>
  <c r="T256" i="4"/>
  <c r="R256" i="4"/>
  <c r="P256" i="4"/>
  <c r="BK256" i="4"/>
  <c r="J256" i="4"/>
  <c r="BF256" i="4" s="1"/>
  <c r="BI255" i="4"/>
  <c r="BH255" i="4"/>
  <c r="BG255" i="4"/>
  <c r="BE255" i="4"/>
  <c r="T255" i="4"/>
  <c r="R255" i="4"/>
  <c r="P255" i="4"/>
  <c r="BK255" i="4"/>
  <c r="J255" i="4"/>
  <c r="BF255" i="4" s="1"/>
  <c r="BI254" i="4"/>
  <c r="BH254" i="4"/>
  <c r="BG254" i="4"/>
  <c r="BE254" i="4"/>
  <c r="T254" i="4"/>
  <c r="R254" i="4"/>
  <c r="P254" i="4"/>
  <c r="BK254" i="4"/>
  <c r="J254" i="4"/>
  <c r="BF254" i="4" s="1"/>
  <c r="BI253" i="4"/>
  <c r="BH253" i="4"/>
  <c r="BG253" i="4"/>
  <c r="BE253" i="4"/>
  <c r="T253" i="4"/>
  <c r="R253" i="4"/>
  <c r="P253" i="4"/>
  <c r="BK253" i="4"/>
  <c r="J253" i="4"/>
  <c r="BF253" i="4" s="1"/>
  <c r="BI252" i="4"/>
  <c r="BH252" i="4"/>
  <c r="BG252" i="4"/>
  <c r="BE252" i="4"/>
  <c r="T252" i="4"/>
  <c r="R252" i="4"/>
  <c r="P252" i="4"/>
  <c r="BK252" i="4"/>
  <c r="J252" i="4"/>
  <c r="BF252" i="4" s="1"/>
  <c r="BI251" i="4"/>
  <c r="BH251" i="4"/>
  <c r="BG251" i="4"/>
  <c r="BE251" i="4"/>
  <c r="T251" i="4"/>
  <c r="R251" i="4"/>
  <c r="P251" i="4"/>
  <c r="BK251" i="4"/>
  <c r="J251" i="4"/>
  <c r="BF251" i="4" s="1"/>
  <c r="BI250" i="4"/>
  <c r="BH250" i="4"/>
  <c r="BG250" i="4"/>
  <c r="BE250" i="4"/>
  <c r="T250" i="4"/>
  <c r="R250" i="4"/>
  <c r="P250" i="4"/>
  <c r="BK250" i="4"/>
  <c r="J250" i="4"/>
  <c r="BF250" i="4" s="1"/>
  <c r="BI249" i="4"/>
  <c r="BH249" i="4"/>
  <c r="BG249" i="4"/>
  <c r="BE249" i="4"/>
  <c r="T249" i="4"/>
  <c r="R249" i="4"/>
  <c r="P249" i="4"/>
  <c r="BK249" i="4"/>
  <c r="J249" i="4"/>
  <c r="BF249" i="4" s="1"/>
  <c r="BI248" i="4"/>
  <c r="BH248" i="4"/>
  <c r="BG248" i="4"/>
  <c r="BE248" i="4"/>
  <c r="T248" i="4"/>
  <c r="R248" i="4"/>
  <c r="P248" i="4"/>
  <c r="BK248" i="4"/>
  <c r="J248" i="4"/>
  <c r="BF248" i="4" s="1"/>
  <c r="BI247" i="4"/>
  <c r="BH247" i="4"/>
  <c r="BG247" i="4"/>
  <c r="BE247" i="4"/>
  <c r="T247" i="4"/>
  <c r="R247" i="4"/>
  <c r="P247" i="4"/>
  <c r="BK247" i="4"/>
  <c r="J247" i="4"/>
  <c r="BF247" i="4" s="1"/>
  <c r="BI246" i="4"/>
  <c r="BH246" i="4"/>
  <c r="BG246" i="4"/>
  <c r="BE246" i="4"/>
  <c r="T246" i="4"/>
  <c r="R246" i="4"/>
  <c r="P246" i="4"/>
  <c r="BK246" i="4"/>
  <c r="J246" i="4"/>
  <c r="BF246" i="4" s="1"/>
  <c r="BI245" i="4"/>
  <c r="BH245" i="4"/>
  <c r="BG245" i="4"/>
  <c r="BE245" i="4"/>
  <c r="T245" i="4"/>
  <c r="R245" i="4"/>
  <c r="P245" i="4"/>
  <c r="BK245" i="4"/>
  <c r="J245" i="4"/>
  <c r="BF245" i="4" s="1"/>
  <c r="BI244" i="4"/>
  <c r="BH244" i="4"/>
  <c r="BG244" i="4"/>
  <c r="BE244" i="4"/>
  <c r="T244" i="4"/>
  <c r="R244" i="4"/>
  <c r="P244" i="4"/>
  <c r="BK244" i="4"/>
  <c r="J244" i="4"/>
  <c r="BF244" i="4" s="1"/>
  <c r="BI243" i="4"/>
  <c r="BH243" i="4"/>
  <c r="BG243" i="4"/>
  <c r="BE243" i="4"/>
  <c r="T243" i="4"/>
  <c r="R243" i="4"/>
  <c r="P243" i="4"/>
  <c r="BK243" i="4"/>
  <c r="J243" i="4"/>
  <c r="BF243" i="4" s="1"/>
  <c r="BI242" i="4"/>
  <c r="BH242" i="4"/>
  <c r="BG242" i="4"/>
  <c r="BE242" i="4"/>
  <c r="T242" i="4"/>
  <c r="R242" i="4"/>
  <c r="P242" i="4"/>
  <c r="BK242" i="4"/>
  <c r="J242" i="4"/>
  <c r="BF242" i="4" s="1"/>
  <c r="BI241" i="4"/>
  <c r="BH241" i="4"/>
  <c r="BG241" i="4"/>
  <c r="BE241" i="4"/>
  <c r="T241" i="4"/>
  <c r="T240" i="4" s="1"/>
  <c r="R241" i="4"/>
  <c r="P241" i="4"/>
  <c r="BK241" i="4"/>
  <c r="J241" i="4"/>
  <c r="BF241" i="4" s="1"/>
  <c r="BI239" i="4"/>
  <c r="BH239" i="4"/>
  <c r="BG239" i="4"/>
  <c r="BE239" i="4"/>
  <c r="T239" i="4"/>
  <c r="R239" i="4"/>
  <c r="P239" i="4"/>
  <c r="BK239" i="4"/>
  <c r="J239" i="4"/>
  <c r="BF239" i="4" s="1"/>
  <c r="BI238" i="4"/>
  <c r="BH238" i="4"/>
  <c r="BG238" i="4"/>
  <c r="BE238" i="4"/>
  <c r="T238" i="4"/>
  <c r="R238" i="4"/>
  <c r="P238" i="4"/>
  <c r="BK238" i="4"/>
  <c r="J238" i="4"/>
  <c r="BF238" i="4" s="1"/>
  <c r="BI237" i="4"/>
  <c r="BH237" i="4"/>
  <c r="BG237" i="4"/>
  <c r="BE237" i="4"/>
  <c r="T237" i="4"/>
  <c r="R237" i="4"/>
  <c r="P237" i="4"/>
  <c r="BK237" i="4"/>
  <c r="J237" i="4"/>
  <c r="BF237" i="4" s="1"/>
  <c r="BI236" i="4"/>
  <c r="BH236" i="4"/>
  <c r="BG236" i="4"/>
  <c r="BE236" i="4"/>
  <c r="T236" i="4"/>
  <c r="R236" i="4"/>
  <c r="P236" i="4"/>
  <c r="BK236" i="4"/>
  <c r="J236" i="4"/>
  <c r="BF236" i="4" s="1"/>
  <c r="BI235" i="4"/>
  <c r="BH235" i="4"/>
  <c r="BG235" i="4"/>
  <c r="BE235" i="4"/>
  <c r="T235" i="4"/>
  <c r="R235" i="4"/>
  <c r="P235" i="4"/>
  <c r="BK235" i="4"/>
  <c r="J235" i="4"/>
  <c r="BF235" i="4" s="1"/>
  <c r="BI234" i="4"/>
  <c r="BH234" i="4"/>
  <c r="BG234" i="4"/>
  <c r="BE234" i="4"/>
  <c r="T234" i="4"/>
  <c r="R234" i="4"/>
  <c r="P234" i="4"/>
  <c r="BK234" i="4"/>
  <c r="J234" i="4"/>
  <c r="BF234" i="4" s="1"/>
  <c r="BI233" i="4"/>
  <c r="BH233" i="4"/>
  <c r="BG233" i="4"/>
  <c r="BE233" i="4"/>
  <c r="T233" i="4"/>
  <c r="R233" i="4"/>
  <c r="P233" i="4"/>
  <c r="BK233" i="4"/>
  <c r="J233" i="4"/>
  <c r="BF233" i="4" s="1"/>
  <c r="BI232" i="4"/>
  <c r="BH232" i="4"/>
  <c r="BG232" i="4"/>
  <c r="BE232" i="4"/>
  <c r="T232" i="4"/>
  <c r="R232" i="4"/>
  <c r="P232" i="4"/>
  <c r="BK232" i="4"/>
  <c r="J232" i="4"/>
  <c r="BF232" i="4" s="1"/>
  <c r="BI231" i="4"/>
  <c r="BH231" i="4"/>
  <c r="BG231" i="4"/>
  <c r="BE231" i="4"/>
  <c r="T231" i="4"/>
  <c r="R231" i="4"/>
  <c r="P231" i="4"/>
  <c r="BK231" i="4"/>
  <c r="J231" i="4"/>
  <c r="BF231" i="4" s="1"/>
  <c r="BI230" i="4"/>
  <c r="BH230" i="4"/>
  <c r="BG230" i="4"/>
  <c r="BE230" i="4"/>
  <c r="T230" i="4"/>
  <c r="R230" i="4"/>
  <c r="P230" i="4"/>
  <c r="BK230" i="4"/>
  <c r="J230" i="4"/>
  <c r="BF230" i="4" s="1"/>
  <c r="BI229" i="4"/>
  <c r="BH229" i="4"/>
  <c r="BG229" i="4"/>
  <c r="BE229" i="4"/>
  <c r="T229" i="4"/>
  <c r="R229" i="4"/>
  <c r="P229" i="4"/>
  <c r="BK229" i="4"/>
  <c r="J229" i="4"/>
  <c r="BF229" i="4" s="1"/>
  <c r="BI228" i="4"/>
  <c r="BH228" i="4"/>
  <c r="BG228" i="4"/>
  <c r="BE228" i="4"/>
  <c r="T228" i="4"/>
  <c r="R228" i="4"/>
  <c r="P228" i="4"/>
  <c r="BK228" i="4"/>
  <c r="J228" i="4"/>
  <c r="BF228" i="4" s="1"/>
  <c r="BI227" i="4"/>
  <c r="BH227" i="4"/>
  <c r="BG227" i="4"/>
  <c r="BE227" i="4"/>
  <c r="T227" i="4"/>
  <c r="R227" i="4"/>
  <c r="P227" i="4"/>
  <c r="BK227" i="4"/>
  <c r="J227" i="4"/>
  <c r="BF227" i="4" s="1"/>
  <c r="BI226" i="4"/>
  <c r="BH226" i="4"/>
  <c r="BG226" i="4"/>
  <c r="BE226" i="4"/>
  <c r="T226" i="4"/>
  <c r="R226" i="4"/>
  <c r="P226" i="4"/>
  <c r="BK226" i="4"/>
  <c r="J226" i="4"/>
  <c r="BF226" i="4" s="1"/>
  <c r="BI225" i="4"/>
  <c r="BH225" i="4"/>
  <c r="BG225" i="4"/>
  <c r="BE225" i="4"/>
  <c r="T225" i="4"/>
  <c r="R225" i="4"/>
  <c r="P225" i="4"/>
  <c r="BK225" i="4"/>
  <c r="J225" i="4"/>
  <c r="BF225" i="4" s="1"/>
  <c r="BI224" i="4"/>
  <c r="BH224" i="4"/>
  <c r="BG224" i="4"/>
  <c r="BE224" i="4"/>
  <c r="T224" i="4"/>
  <c r="R224" i="4"/>
  <c r="P224" i="4"/>
  <c r="BK224" i="4"/>
  <c r="J224" i="4"/>
  <c r="BF224" i="4" s="1"/>
  <c r="BI223" i="4"/>
  <c r="BH223" i="4"/>
  <c r="BG223" i="4"/>
  <c r="BE223" i="4"/>
  <c r="T223" i="4"/>
  <c r="R223" i="4"/>
  <c r="P223" i="4"/>
  <c r="BK223" i="4"/>
  <c r="J223" i="4"/>
  <c r="BF223" i="4" s="1"/>
  <c r="BI222" i="4"/>
  <c r="BH222" i="4"/>
  <c r="BG222" i="4"/>
  <c r="BE222" i="4"/>
  <c r="T222" i="4"/>
  <c r="R222" i="4"/>
  <c r="P222" i="4"/>
  <c r="BK222" i="4"/>
  <c r="J222" i="4"/>
  <c r="BF222" i="4" s="1"/>
  <c r="BI221" i="4"/>
  <c r="BH221" i="4"/>
  <c r="BG221" i="4"/>
  <c r="BE221" i="4"/>
  <c r="T221" i="4"/>
  <c r="R221" i="4"/>
  <c r="P221" i="4"/>
  <c r="BK221" i="4"/>
  <c r="J221" i="4"/>
  <c r="BF221" i="4" s="1"/>
  <c r="BI220" i="4"/>
  <c r="BH220" i="4"/>
  <c r="BG220" i="4"/>
  <c r="BE220" i="4"/>
  <c r="T220" i="4"/>
  <c r="R220" i="4"/>
  <c r="P220" i="4"/>
  <c r="BK220" i="4"/>
  <c r="J220" i="4"/>
  <c r="BF220" i="4" s="1"/>
  <c r="BI219" i="4"/>
  <c r="BH219" i="4"/>
  <c r="BG219" i="4"/>
  <c r="BE219" i="4"/>
  <c r="T219" i="4"/>
  <c r="R219" i="4"/>
  <c r="P219" i="4"/>
  <c r="BK219" i="4"/>
  <c r="J219" i="4"/>
  <c r="BF219" i="4" s="1"/>
  <c r="BI218" i="4"/>
  <c r="BH218" i="4"/>
  <c r="BG218" i="4"/>
  <c r="BE218" i="4"/>
  <c r="T218" i="4"/>
  <c r="R218" i="4"/>
  <c r="P218" i="4"/>
  <c r="BK218" i="4"/>
  <c r="J218" i="4"/>
  <c r="BF218" i="4" s="1"/>
  <c r="BI217" i="4"/>
  <c r="BH217" i="4"/>
  <c r="BG217" i="4"/>
  <c r="BE217" i="4"/>
  <c r="T217" i="4"/>
  <c r="R217" i="4"/>
  <c r="P217" i="4"/>
  <c r="BK217" i="4"/>
  <c r="J217" i="4"/>
  <c r="BF217" i="4" s="1"/>
  <c r="BI216" i="4"/>
  <c r="BH216" i="4"/>
  <c r="BG216" i="4"/>
  <c r="BE216" i="4"/>
  <c r="T216" i="4"/>
  <c r="R216" i="4"/>
  <c r="P216" i="4"/>
  <c r="BK216" i="4"/>
  <c r="J216" i="4"/>
  <c r="BF216" i="4" s="1"/>
  <c r="BI215" i="4"/>
  <c r="BH215" i="4"/>
  <c r="BG215" i="4"/>
  <c r="BE215" i="4"/>
  <c r="T215" i="4"/>
  <c r="R215" i="4"/>
  <c r="P215" i="4"/>
  <c r="BK215" i="4"/>
  <c r="J215" i="4"/>
  <c r="BF215" i="4" s="1"/>
  <c r="BI214" i="4"/>
  <c r="BH214" i="4"/>
  <c r="BG214" i="4"/>
  <c r="BE214" i="4"/>
  <c r="T214" i="4"/>
  <c r="R214" i="4"/>
  <c r="P214" i="4"/>
  <c r="BK214" i="4"/>
  <c r="J214" i="4"/>
  <c r="BF214" i="4" s="1"/>
  <c r="BI213" i="4"/>
  <c r="BH213" i="4"/>
  <c r="BG213" i="4"/>
  <c r="BE213" i="4"/>
  <c r="T213" i="4"/>
  <c r="R213" i="4"/>
  <c r="P213" i="4"/>
  <c r="BK213" i="4"/>
  <c r="J213" i="4"/>
  <c r="BF213" i="4" s="1"/>
  <c r="BI212" i="4"/>
  <c r="BH212" i="4"/>
  <c r="BG212" i="4"/>
  <c r="BE212" i="4"/>
  <c r="T212" i="4"/>
  <c r="R212" i="4"/>
  <c r="P212" i="4"/>
  <c r="BK212" i="4"/>
  <c r="J212" i="4"/>
  <c r="BF212" i="4" s="1"/>
  <c r="BI211" i="4"/>
  <c r="BH211" i="4"/>
  <c r="BG211" i="4"/>
  <c r="BE211" i="4"/>
  <c r="T211" i="4"/>
  <c r="R211" i="4"/>
  <c r="P211" i="4"/>
  <c r="BK211" i="4"/>
  <c r="J211" i="4"/>
  <c r="BF211" i="4" s="1"/>
  <c r="BI210" i="4"/>
  <c r="BH210" i="4"/>
  <c r="BG210" i="4"/>
  <c r="BE210" i="4"/>
  <c r="T210" i="4"/>
  <c r="R210" i="4"/>
  <c r="P210" i="4"/>
  <c r="BK210" i="4"/>
  <c r="J210" i="4"/>
  <c r="BF210" i="4" s="1"/>
  <c r="BI209" i="4"/>
  <c r="BH209" i="4"/>
  <c r="BG209" i="4"/>
  <c r="BE209" i="4"/>
  <c r="T209" i="4"/>
  <c r="R209" i="4"/>
  <c r="P209" i="4"/>
  <c r="BK209" i="4"/>
  <c r="BK208" i="4" s="1"/>
  <c r="J208" i="4" s="1"/>
  <c r="J107" i="4" s="1"/>
  <c r="J209" i="4"/>
  <c r="BF209" i="4" s="1"/>
  <c r="BI207" i="4"/>
  <c r="BH207" i="4"/>
  <c r="BG207" i="4"/>
  <c r="BE207" i="4"/>
  <c r="T207" i="4"/>
  <c r="R207" i="4"/>
  <c r="P207" i="4"/>
  <c r="BK207" i="4"/>
  <c r="J207" i="4"/>
  <c r="BF207" i="4" s="1"/>
  <c r="BI206" i="4"/>
  <c r="BH206" i="4"/>
  <c r="BG206" i="4"/>
  <c r="BE206" i="4"/>
  <c r="T206" i="4"/>
  <c r="R206" i="4"/>
  <c r="P206" i="4"/>
  <c r="BK206" i="4"/>
  <c r="J206" i="4"/>
  <c r="BF206" i="4" s="1"/>
  <c r="BI205" i="4"/>
  <c r="BH205" i="4"/>
  <c r="BG205" i="4"/>
  <c r="BE205" i="4"/>
  <c r="T205" i="4"/>
  <c r="R205" i="4"/>
  <c r="P205" i="4"/>
  <c r="BK205" i="4"/>
  <c r="J205" i="4"/>
  <c r="BF205" i="4" s="1"/>
  <c r="BI204" i="4"/>
  <c r="BH204" i="4"/>
  <c r="BG204" i="4"/>
  <c r="BE204" i="4"/>
  <c r="T204" i="4"/>
  <c r="R204" i="4"/>
  <c r="P204" i="4"/>
  <c r="BK204" i="4"/>
  <c r="J204" i="4"/>
  <c r="BF204" i="4" s="1"/>
  <c r="BI203" i="4"/>
  <c r="BH203" i="4"/>
  <c r="BG203" i="4"/>
  <c r="BE203" i="4"/>
  <c r="T203" i="4"/>
  <c r="R203" i="4"/>
  <c r="P203" i="4"/>
  <c r="BK203" i="4"/>
  <c r="J203" i="4"/>
  <c r="BF203" i="4" s="1"/>
  <c r="BI202" i="4"/>
  <c r="BH202" i="4"/>
  <c r="BG202" i="4"/>
  <c r="BE202" i="4"/>
  <c r="T202" i="4"/>
  <c r="R202" i="4"/>
  <c r="P202" i="4"/>
  <c r="BK202" i="4"/>
  <c r="J202" i="4"/>
  <c r="BF202" i="4" s="1"/>
  <c r="BI201" i="4"/>
  <c r="BH201" i="4"/>
  <c r="BG201" i="4"/>
  <c r="BE201" i="4"/>
  <c r="T201" i="4"/>
  <c r="R201" i="4"/>
  <c r="P201" i="4"/>
  <c r="BK201" i="4"/>
  <c r="J201" i="4"/>
  <c r="BF201" i="4" s="1"/>
  <c r="BI200" i="4"/>
  <c r="BH200" i="4"/>
  <c r="BG200" i="4"/>
  <c r="BE200" i="4"/>
  <c r="T200" i="4"/>
  <c r="R200" i="4"/>
  <c r="P200" i="4"/>
  <c r="BK200" i="4"/>
  <c r="J200" i="4"/>
  <c r="BF200" i="4" s="1"/>
  <c r="BI199" i="4"/>
  <c r="BH199" i="4"/>
  <c r="BG199" i="4"/>
  <c r="BE199" i="4"/>
  <c r="T199" i="4"/>
  <c r="R199" i="4"/>
  <c r="P199" i="4"/>
  <c r="BK199" i="4"/>
  <c r="J199" i="4"/>
  <c r="BF199" i="4" s="1"/>
  <c r="BI198" i="4"/>
  <c r="BH198" i="4"/>
  <c r="BG198" i="4"/>
  <c r="BE198" i="4"/>
  <c r="T198" i="4"/>
  <c r="R198" i="4"/>
  <c r="P198" i="4"/>
  <c r="BK198" i="4"/>
  <c r="J198" i="4"/>
  <c r="BF198" i="4" s="1"/>
  <c r="BI197" i="4"/>
  <c r="BH197" i="4"/>
  <c r="BG197" i="4"/>
  <c r="BE197" i="4"/>
  <c r="T197" i="4"/>
  <c r="R197" i="4"/>
  <c r="P197" i="4"/>
  <c r="BK197" i="4"/>
  <c r="J197" i="4"/>
  <c r="BF197" i="4" s="1"/>
  <c r="BI196" i="4"/>
  <c r="BH196" i="4"/>
  <c r="BG196" i="4"/>
  <c r="BE196" i="4"/>
  <c r="T196" i="4"/>
  <c r="R196" i="4"/>
  <c r="P196" i="4"/>
  <c r="BK196" i="4"/>
  <c r="J196" i="4"/>
  <c r="BF196" i="4" s="1"/>
  <c r="BI195" i="4"/>
  <c r="BH195" i="4"/>
  <c r="BG195" i="4"/>
  <c r="BE195" i="4"/>
  <c r="T195" i="4"/>
  <c r="R195" i="4"/>
  <c r="P195" i="4"/>
  <c r="BK195" i="4"/>
  <c r="J195" i="4"/>
  <c r="BF195" i="4" s="1"/>
  <c r="BI194" i="4"/>
  <c r="BH194" i="4"/>
  <c r="BG194" i="4"/>
  <c r="BE194" i="4"/>
  <c r="T194" i="4"/>
  <c r="R194" i="4"/>
  <c r="P194" i="4"/>
  <c r="BK194" i="4"/>
  <c r="J194" i="4"/>
  <c r="BF194" i="4" s="1"/>
  <c r="BI193" i="4"/>
  <c r="BH193" i="4"/>
  <c r="BG193" i="4"/>
  <c r="BE193" i="4"/>
  <c r="T193" i="4"/>
  <c r="R193" i="4"/>
  <c r="P193" i="4"/>
  <c r="BK193" i="4"/>
  <c r="J193" i="4"/>
  <c r="BF193" i="4" s="1"/>
  <c r="BI192" i="4"/>
  <c r="BH192" i="4"/>
  <c r="BG192" i="4"/>
  <c r="BE192" i="4"/>
  <c r="T192" i="4"/>
  <c r="R192" i="4"/>
  <c r="P192" i="4"/>
  <c r="BK192" i="4"/>
  <c r="J192" i="4"/>
  <c r="BF192" i="4" s="1"/>
  <c r="BI191" i="4"/>
  <c r="BH191" i="4"/>
  <c r="BG191" i="4"/>
  <c r="BE191" i="4"/>
  <c r="T191" i="4"/>
  <c r="R191" i="4"/>
  <c r="P191" i="4"/>
  <c r="BK191" i="4"/>
  <c r="J191" i="4"/>
  <c r="BF191" i="4" s="1"/>
  <c r="BI190" i="4"/>
  <c r="BH190" i="4"/>
  <c r="BG190" i="4"/>
  <c r="BE190" i="4"/>
  <c r="T190" i="4"/>
  <c r="R190" i="4"/>
  <c r="P190" i="4"/>
  <c r="BK190" i="4"/>
  <c r="J190" i="4"/>
  <c r="BF190" i="4" s="1"/>
  <c r="BI189" i="4"/>
  <c r="BH189" i="4"/>
  <c r="BG189" i="4"/>
  <c r="BE189" i="4"/>
  <c r="T189" i="4"/>
  <c r="R189" i="4"/>
  <c r="P189" i="4"/>
  <c r="BK189" i="4"/>
  <c r="J189" i="4"/>
  <c r="BF189" i="4" s="1"/>
  <c r="BI188" i="4"/>
  <c r="BH188" i="4"/>
  <c r="BG188" i="4"/>
  <c r="BE188" i="4"/>
  <c r="T188" i="4"/>
  <c r="R188" i="4"/>
  <c r="P188" i="4"/>
  <c r="BK188" i="4"/>
  <c r="J188" i="4"/>
  <c r="BF188" i="4" s="1"/>
  <c r="BI187" i="4"/>
  <c r="BH187" i="4"/>
  <c r="BG187" i="4"/>
  <c r="BE187" i="4"/>
  <c r="T187" i="4"/>
  <c r="R187" i="4"/>
  <c r="P187" i="4"/>
  <c r="BK187" i="4"/>
  <c r="J187" i="4"/>
  <c r="BF187" i="4" s="1"/>
  <c r="BI186" i="4"/>
  <c r="BH186" i="4"/>
  <c r="BG186" i="4"/>
  <c r="BE186" i="4"/>
  <c r="T186" i="4"/>
  <c r="R186" i="4"/>
  <c r="P186" i="4"/>
  <c r="BK186" i="4"/>
  <c r="J186" i="4"/>
  <c r="BF186" i="4" s="1"/>
  <c r="BI185" i="4"/>
  <c r="BH185" i="4"/>
  <c r="BG185" i="4"/>
  <c r="BE185" i="4"/>
  <c r="T185" i="4"/>
  <c r="R185" i="4"/>
  <c r="P185" i="4"/>
  <c r="BK185" i="4"/>
  <c r="J185" i="4"/>
  <c r="BF185" i="4" s="1"/>
  <c r="BI184" i="4"/>
  <c r="BH184" i="4"/>
  <c r="BG184" i="4"/>
  <c r="BE184" i="4"/>
  <c r="T184" i="4"/>
  <c r="R184" i="4"/>
  <c r="P184" i="4"/>
  <c r="BK184" i="4"/>
  <c r="J184" i="4"/>
  <c r="BF184" i="4" s="1"/>
  <c r="BI183" i="4"/>
  <c r="BH183" i="4"/>
  <c r="BG183" i="4"/>
  <c r="BE183" i="4"/>
  <c r="T183" i="4"/>
  <c r="R183" i="4"/>
  <c r="P183" i="4"/>
  <c r="BK183" i="4"/>
  <c r="J183" i="4"/>
  <c r="BF183" i="4" s="1"/>
  <c r="BI182" i="4"/>
  <c r="BH182" i="4"/>
  <c r="BG182" i="4"/>
  <c r="BE182" i="4"/>
  <c r="T182" i="4"/>
  <c r="R182" i="4"/>
  <c r="P182" i="4"/>
  <c r="BK182" i="4"/>
  <c r="J182" i="4"/>
  <c r="BF182" i="4" s="1"/>
  <c r="BI181" i="4"/>
  <c r="BH181" i="4"/>
  <c r="BG181" i="4"/>
  <c r="BE181" i="4"/>
  <c r="T181" i="4"/>
  <c r="R181" i="4"/>
  <c r="P181" i="4"/>
  <c r="BK181" i="4"/>
  <c r="J181" i="4"/>
  <c r="BF181" i="4" s="1"/>
  <c r="BI180" i="4"/>
  <c r="BH180" i="4"/>
  <c r="BG180" i="4"/>
  <c r="BE180" i="4"/>
  <c r="T180" i="4"/>
  <c r="R180" i="4"/>
  <c r="P180" i="4"/>
  <c r="BK180" i="4"/>
  <c r="BK177" i="4" s="1"/>
  <c r="J177" i="4" s="1"/>
  <c r="J106" i="4" s="1"/>
  <c r="J180" i="4"/>
  <c r="BF180" i="4" s="1"/>
  <c r="BI179" i="4"/>
  <c r="BH179" i="4"/>
  <c r="BG179" i="4"/>
  <c r="BE179" i="4"/>
  <c r="T179" i="4"/>
  <c r="R179" i="4"/>
  <c r="P179" i="4"/>
  <c r="BK179" i="4"/>
  <c r="J179" i="4"/>
  <c r="BF179" i="4" s="1"/>
  <c r="BI178" i="4"/>
  <c r="BH178" i="4"/>
  <c r="BG178" i="4"/>
  <c r="BE178" i="4"/>
  <c r="T178" i="4"/>
  <c r="R178" i="4"/>
  <c r="R177" i="4" s="1"/>
  <c r="P178" i="4"/>
  <c r="BK178" i="4"/>
  <c r="J178" i="4"/>
  <c r="BF178" i="4" s="1"/>
  <c r="BI175" i="4"/>
  <c r="BH175" i="4"/>
  <c r="BG175" i="4"/>
  <c r="BE175" i="4"/>
  <c r="T175" i="4"/>
  <c r="T174" i="4" s="1"/>
  <c r="R175" i="4"/>
  <c r="R174" i="4" s="1"/>
  <c r="P175" i="4"/>
  <c r="P174" i="4" s="1"/>
  <c r="BK175" i="4"/>
  <c r="BK174" i="4" s="1"/>
  <c r="J174" i="4"/>
  <c r="J104" i="4" s="1"/>
  <c r="J175" i="4"/>
  <c r="BF175" i="4"/>
  <c r="BI173" i="4"/>
  <c r="BH173" i="4"/>
  <c r="BG173" i="4"/>
  <c r="BE173" i="4"/>
  <c r="T173" i="4"/>
  <c r="R173" i="4"/>
  <c r="P173" i="4"/>
  <c r="BK173" i="4"/>
  <c r="J173" i="4"/>
  <c r="BF173" i="4" s="1"/>
  <c r="BI172" i="4"/>
  <c r="BH172" i="4"/>
  <c r="BG172" i="4"/>
  <c r="BE172" i="4"/>
  <c r="T172" i="4"/>
  <c r="R172" i="4"/>
  <c r="P172" i="4"/>
  <c r="BK172" i="4"/>
  <c r="J172" i="4"/>
  <c r="BF172" i="4" s="1"/>
  <c r="BI171" i="4"/>
  <c r="BH171" i="4"/>
  <c r="BG171" i="4"/>
  <c r="BE171" i="4"/>
  <c r="T171" i="4"/>
  <c r="R171" i="4"/>
  <c r="P171" i="4"/>
  <c r="BK171" i="4"/>
  <c r="J171" i="4"/>
  <c r="BF171" i="4" s="1"/>
  <c r="BI170" i="4"/>
  <c r="BH170" i="4"/>
  <c r="BG170" i="4"/>
  <c r="BE170" i="4"/>
  <c r="T170" i="4"/>
  <c r="R170" i="4"/>
  <c r="P170" i="4"/>
  <c r="BK170" i="4"/>
  <c r="J170" i="4"/>
  <c r="BF170" i="4" s="1"/>
  <c r="BI169" i="4"/>
  <c r="BH169" i="4"/>
  <c r="BG169" i="4"/>
  <c r="BE169" i="4"/>
  <c r="T169" i="4"/>
  <c r="R169" i="4"/>
  <c r="P169" i="4"/>
  <c r="BK169" i="4"/>
  <c r="J169" i="4"/>
  <c r="BF169" i="4" s="1"/>
  <c r="BI168" i="4"/>
  <c r="BH168" i="4"/>
  <c r="BG168" i="4"/>
  <c r="BE168" i="4"/>
  <c r="T168" i="4"/>
  <c r="R168" i="4"/>
  <c r="P168" i="4"/>
  <c r="BK168" i="4"/>
  <c r="J168" i="4"/>
  <c r="BF168" i="4" s="1"/>
  <c r="BI167" i="4"/>
  <c r="BH167" i="4"/>
  <c r="BG167" i="4"/>
  <c r="BE167" i="4"/>
  <c r="T167" i="4"/>
  <c r="R167" i="4"/>
  <c r="P167" i="4"/>
  <c r="BK167" i="4"/>
  <c r="J167" i="4"/>
  <c r="BF167" i="4" s="1"/>
  <c r="BI166" i="4"/>
  <c r="BH166" i="4"/>
  <c r="BG166" i="4"/>
  <c r="BE166" i="4"/>
  <c r="T166" i="4"/>
  <c r="R166" i="4"/>
  <c r="P166" i="4"/>
  <c r="BK166" i="4"/>
  <c r="J166" i="4"/>
  <c r="BF166" i="4" s="1"/>
  <c r="BI165" i="4"/>
  <c r="BH165" i="4"/>
  <c r="BG165" i="4"/>
  <c r="BE165" i="4"/>
  <c r="T165" i="4"/>
  <c r="R165" i="4"/>
  <c r="P165" i="4"/>
  <c r="BK165" i="4"/>
  <c r="J165" i="4"/>
  <c r="BF165" i="4" s="1"/>
  <c r="BI164" i="4"/>
  <c r="BH164" i="4"/>
  <c r="BG164" i="4"/>
  <c r="BE164" i="4"/>
  <c r="T164" i="4"/>
  <c r="R164" i="4"/>
  <c r="P164" i="4"/>
  <c r="BK164" i="4"/>
  <c r="J164" i="4"/>
  <c r="BF164" i="4" s="1"/>
  <c r="BI163" i="4"/>
  <c r="BH163" i="4"/>
  <c r="BG163" i="4"/>
  <c r="BE163" i="4"/>
  <c r="T163" i="4"/>
  <c r="R163" i="4"/>
  <c r="P163" i="4"/>
  <c r="BK163" i="4"/>
  <c r="J163" i="4"/>
  <c r="BF163" i="4" s="1"/>
  <c r="BI162" i="4"/>
  <c r="BH162" i="4"/>
  <c r="BG162" i="4"/>
  <c r="BE162" i="4"/>
  <c r="T162" i="4"/>
  <c r="R162" i="4"/>
  <c r="P162" i="4"/>
  <c r="BK162" i="4"/>
  <c r="J162" i="4"/>
  <c r="BF162" i="4" s="1"/>
  <c r="BI161" i="4"/>
  <c r="BH161" i="4"/>
  <c r="BG161" i="4"/>
  <c r="BE161" i="4"/>
  <c r="T161" i="4"/>
  <c r="R161" i="4"/>
  <c r="P161" i="4"/>
  <c r="BK161" i="4"/>
  <c r="J161" i="4"/>
  <c r="BF161" i="4" s="1"/>
  <c r="BI160" i="4"/>
  <c r="BH160" i="4"/>
  <c r="BG160" i="4"/>
  <c r="BE160" i="4"/>
  <c r="T160" i="4"/>
  <c r="R160" i="4"/>
  <c r="P160" i="4"/>
  <c r="BK160" i="4"/>
  <c r="J160" i="4"/>
  <c r="BF160" i="4" s="1"/>
  <c r="BI159" i="4"/>
  <c r="BH159" i="4"/>
  <c r="BG159" i="4"/>
  <c r="BE159" i="4"/>
  <c r="T159" i="4"/>
  <c r="R159" i="4"/>
  <c r="P159" i="4"/>
  <c r="BK159" i="4"/>
  <c r="J159" i="4"/>
  <c r="BF159" i="4" s="1"/>
  <c r="BI158" i="4"/>
  <c r="BH158" i="4"/>
  <c r="BG158" i="4"/>
  <c r="BE158" i="4"/>
  <c r="T158" i="4"/>
  <c r="R158" i="4"/>
  <c r="P158" i="4"/>
  <c r="BK158" i="4"/>
  <c r="J158" i="4"/>
  <c r="BF158" i="4" s="1"/>
  <c r="BI157" i="4"/>
  <c r="BH157" i="4"/>
  <c r="BG157" i="4"/>
  <c r="BE157" i="4"/>
  <c r="T157" i="4"/>
  <c r="R157" i="4"/>
  <c r="P157" i="4"/>
  <c r="BK157" i="4"/>
  <c r="J157" i="4"/>
  <c r="BF157" i="4" s="1"/>
  <c r="BI156" i="4"/>
  <c r="BH156" i="4"/>
  <c r="BG156" i="4"/>
  <c r="BE156" i="4"/>
  <c r="T156" i="4"/>
  <c r="R156" i="4"/>
  <c r="P156" i="4"/>
  <c r="BK156" i="4"/>
  <c r="J156" i="4"/>
  <c r="BF156" i="4" s="1"/>
  <c r="BI155" i="4"/>
  <c r="BH155" i="4"/>
  <c r="BG155" i="4"/>
  <c r="BE155" i="4"/>
  <c r="T155" i="4"/>
  <c r="R155" i="4"/>
  <c r="R154" i="4" s="1"/>
  <c r="P155" i="4"/>
  <c r="BK155" i="4"/>
  <c r="J155" i="4"/>
  <c r="BF155" i="4"/>
  <c r="BI153" i="4"/>
  <c r="BH153" i="4"/>
  <c r="BG153" i="4"/>
  <c r="BE153" i="4"/>
  <c r="T153" i="4"/>
  <c r="T152" i="4" s="1"/>
  <c r="R153" i="4"/>
  <c r="R152" i="4" s="1"/>
  <c r="P153" i="4"/>
  <c r="P152" i="4" s="1"/>
  <c r="BK153" i="4"/>
  <c r="BK152" i="4" s="1"/>
  <c r="J152" i="4" s="1"/>
  <c r="J102" i="4" s="1"/>
  <c r="J153" i="4"/>
  <c r="BF153" i="4"/>
  <c r="BI151" i="4"/>
  <c r="BH151" i="4"/>
  <c r="BG151" i="4"/>
  <c r="BE151" i="4"/>
  <c r="T151" i="4"/>
  <c r="T150" i="4" s="1"/>
  <c r="R151" i="4"/>
  <c r="R150" i="4" s="1"/>
  <c r="P151" i="4"/>
  <c r="P150" i="4" s="1"/>
  <c r="BK151" i="4"/>
  <c r="BK150" i="4" s="1"/>
  <c r="J150" i="4" s="1"/>
  <c r="J101" i="4" s="1"/>
  <c r="J151" i="4"/>
  <c r="BF151" i="4" s="1"/>
  <c r="BI149" i="4"/>
  <c r="BH149" i="4"/>
  <c r="BG149" i="4"/>
  <c r="BE149" i="4"/>
  <c r="T149" i="4"/>
  <c r="R149" i="4"/>
  <c r="P149" i="4"/>
  <c r="BK149" i="4"/>
  <c r="J149" i="4"/>
  <c r="BF149" i="4" s="1"/>
  <c r="BI147" i="4"/>
  <c r="BH147" i="4"/>
  <c r="BG147" i="4"/>
  <c r="BE147" i="4"/>
  <c r="T147" i="4"/>
  <c r="R147" i="4"/>
  <c r="P147" i="4"/>
  <c r="BK147" i="4"/>
  <c r="J147" i="4"/>
  <c r="BF147" i="4" s="1"/>
  <c r="BI146" i="4"/>
  <c r="BH146" i="4"/>
  <c r="BG146" i="4"/>
  <c r="BE146" i="4"/>
  <c r="T146" i="4"/>
  <c r="R146" i="4"/>
  <c r="P146" i="4"/>
  <c r="BK146" i="4"/>
  <c r="J146" i="4"/>
  <c r="BF146" i="4" s="1"/>
  <c r="BI145" i="4"/>
  <c r="BH145" i="4"/>
  <c r="BG145" i="4"/>
  <c r="BE145" i="4"/>
  <c r="T145" i="4"/>
  <c r="R145" i="4"/>
  <c r="P145" i="4"/>
  <c r="BK145" i="4"/>
  <c r="J145" i="4"/>
  <c r="BF145" i="4" s="1"/>
  <c r="BI144" i="4"/>
  <c r="BH144" i="4"/>
  <c r="BG144" i="4"/>
  <c r="BE144" i="4"/>
  <c r="T144" i="4"/>
  <c r="R144" i="4"/>
  <c r="P144" i="4"/>
  <c r="BK144" i="4"/>
  <c r="J144" i="4"/>
  <c r="BF144" i="4" s="1"/>
  <c r="BI143" i="4"/>
  <c r="BH143" i="4"/>
  <c r="BG143" i="4"/>
  <c r="BE143" i="4"/>
  <c r="T143" i="4"/>
  <c r="R143" i="4"/>
  <c r="P143" i="4"/>
  <c r="BK143" i="4"/>
  <c r="J143" i="4"/>
  <c r="BF143" i="4" s="1"/>
  <c r="BI142" i="4"/>
  <c r="BH142" i="4"/>
  <c r="BG142" i="4"/>
  <c r="BE142" i="4"/>
  <c r="T142" i="4"/>
  <c r="R142" i="4"/>
  <c r="P142" i="4"/>
  <c r="BK142" i="4"/>
  <c r="J142" i="4"/>
  <c r="BF142" i="4" s="1"/>
  <c r="BI140" i="4"/>
  <c r="BH140" i="4"/>
  <c r="BG140" i="4"/>
  <c r="BE140" i="4"/>
  <c r="T140" i="4"/>
  <c r="R140" i="4"/>
  <c r="P140" i="4"/>
  <c r="BK140" i="4"/>
  <c r="J140" i="4"/>
  <c r="BF140" i="4" s="1"/>
  <c r="BI139" i="4"/>
  <c r="BH139" i="4"/>
  <c r="BG139" i="4"/>
  <c r="BE139" i="4"/>
  <c r="T139" i="4"/>
  <c r="R139" i="4"/>
  <c r="P139" i="4"/>
  <c r="BK139" i="4"/>
  <c r="J139" i="4"/>
  <c r="BF139" i="4" s="1"/>
  <c r="BI138" i="4"/>
  <c r="BH138" i="4"/>
  <c r="BG138" i="4"/>
  <c r="BE138" i="4"/>
  <c r="T138" i="4"/>
  <c r="R138" i="4"/>
  <c r="P138" i="4"/>
  <c r="BK138" i="4"/>
  <c r="J138" i="4"/>
  <c r="BF138" i="4" s="1"/>
  <c r="BI137" i="4"/>
  <c r="BH137" i="4"/>
  <c r="BG137" i="4"/>
  <c r="BE137" i="4"/>
  <c r="J35" i="4" s="1"/>
  <c r="AV97" i="1" s="1"/>
  <c r="T137" i="4"/>
  <c r="R137" i="4"/>
  <c r="P137" i="4"/>
  <c r="BK137" i="4"/>
  <c r="J137" i="4"/>
  <c r="BF137" i="4" s="1"/>
  <c r="BI136" i="4"/>
  <c r="BH136" i="4"/>
  <c r="F38" i="4"/>
  <c r="BC97" i="1" s="1"/>
  <c r="BG136" i="4"/>
  <c r="BE136" i="4"/>
  <c r="T136" i="4"/>
  <c r="T135" i="4" s="1"/>
  <c r="R136" i="4"/>
  <c r="P136" i="4"/>
  <c r="BK136" i="4"/>
  <c r="BK135" i="4"/>
  <c r="J135" i="4" s="1"/>
  <c r="J100" i="4" s="1"/>
  <c r="J136" i="4"/>
  <c r="BF136" i="4"/>
  <c r="F127" i="4"/>
  <c r="E125" i="4"/>
  <c r="F91" i="4"/>
  <c r="E89" i="4"/>
  <c r="J26" i="4"/>
  <c r="E26" i="4"/>
  <c r="J94" i="4" s="1"/>
  <c r="J25" i="4"/>
  <c r="J23" i="4"/>
  <c r="E23" i="4"/>
  <c r="J129" i="4" s="1"/>
  <c r="J22" i="4"/>
  <c r="J20" i="4"/>
  <c r="E20" i="4"/>
  <c r="F94" i="4" s="1"/>
  <c r="J19" i="4"/>
  <c r="J17" i="4"/>
  <c r="E17" i="4"/>
  <c r="F129" i="4" s="1"/>
  <c r="J16" i="4"/>
  <c r="J127" i="4"/>
  <c r="E7" i="4"/>
  <c r="E85" i="4" s="1"/>
  <c r="J39" i="3"/>
  <c r="J38" i="3"/>
  <c r="AY96" i="1"/>
  <c r="J37" i="3"/>
  <c r="AX96" i="1" s="1"/>
  <c r="BI449" i="3"/>
  <c r="BH449" i="3"/>
  <c r="BG449" i="3"/>
  <c r="BE449" i="3"/>
  <c r="T449" i="3"/>
  <c r="T448" i="3"/>
  <c r="R449" i="3"/>
  <c r="R448" i="3" s="1"/>
  <c r="P449" i="3"/>
  <c r="P448" i="3"/>
  <c r="BK449" i="3"/>
  <c r="BK448" i="3" s="1"/>
  <c r="J448" i="3" s="1"/>
  <c r="J115" i="3" s="1"/>
  <c r="J449" i="3"/>
  <c r="BF449" i="3" s="1"/>
  <c r="BI445" i="3"/>
  <c r="BH445" i="3"/>
  <c r="BG445" i="3"/>
  <c r="BE445" i="3"/>
  <c r="T445" i="3"/>
  <c r="T444" i="3" s="1"/>
  <c r="R445" i="3"/>
  <c r="R444" i="3"/>
  <c r="P445" i="3"/>
  <c r="P444" i="3" s="1"/>
  <c r="BK445" i="3"/>
  <c r="BK444" i="3"/>
  <c r="J444" i="3" s="1"/>
  <c r="J445" i="3"/>
  <c r="BF445" i="3" s="1"/>
  <c r="J114" i="3"/>
  <c r="BI443" i="3"/>
  <c r="BH443" i="3"/>
  <c r="BG443" i="3"/>
  <c r="BE443" i="3"/>
  <c r="T443" i="3"/>
  <c r="R443" i="3"/>
  <c r="P443" i="3"/>
  <c r="BK443" i="3"/>
  <c r="J443" i="3"/>
  <c r="BF443" i="3"/>
  <c r="BI440" i="3"/>
  <c r="BH440" i="3"/>
  <c r="BG440" i="3"/>
  <c r="BE440" i="3"/>
  <c r="T440" i="3"/>
  <c r="R440" i="3"/>
  <c r="R434" i="3" s="1"/>
  <c r="P440" i="3"/>
  <c r="BK440" i="3"/>
  <c r="J440" i="3"/>
  <c r="BF440" i="3" s="1"/>
  <c r="BI438" i="3"/>
  <c r="BH438" i="3"/>
  <c r="BG438" i="3"/>
  <c r="BE438" i="3"/>
  <c r="T438" i="3"/>
  <c r="R438" i="3"/>
  <c r="P438" i="3"/>
  <c r="BK438" i="3"/>
  <c r="BK434" i="3" s="1"/>
  <c r="J434" i="3" s="1"/>
  <c r="J113" i="3" s="1"/>
  <c r="J438" i="3"/>
  <c r="BF438" i="3"/>
  <c r="BI435" i="3"/>
  <c r="BH435" i="3"/>
  <c r="BG435" i="3"/>
  <c r="BE435" i="3"/>
  <c r="T435" i="3"/>
  <c r="T434" i="3" s="1"/>
  <c r="R435" i="3"/>
  <c r="P435" i="3"/>
  <c r="P434" i="3"/>
  <c r="BK435" i="3"/>
  <c r="J435" i="3"/>
  <c r="BF435" i="3" s="1"/>
  <c r="BI433" i="3"/>
  <c r="BH433" i="3"/>
  <c r="BG433" i="3"/>
  <c r="BE433" i="3"/>
  <c r="T433" i="3"/>
  <c r="R433" i="3"/>
  <c r="P433" i="3"/>
  <c r="BK433" i="3"/>
  <c r="J433" i="3"/>
  <c r="BF433" i="3" s="1"/>
  <c r="BI431" i="3"/>
  <c r="BH431" i="3"/>
  <c r="BG431" i="3"/>
  <c r="BE431" i="3"/>
  <c r="T431" i="3"/>
  <c r="R431" i="3"/>
  <c r="P431" i="3"/>
  <c r="BK431" i="3"/>
  <c r="J431" i="3"/>
  <c r="BF431" i="3"/>
  <c r="BI427" i="3"/>
  <c r="BH427" i="3"/>
  <c r="BG427" i="3"/>
  <c r="BE427" i="3"/>
  <c r="T427" i="3"/>
  <c r="R427" i="3"/>
  <c r="R426" i="3"/>
  <c r="P427" i="3"/>
  <c r="P426" i="3" s="1"/>
  <c r="BK427" i="3"/>
  <c r="BK426" i="3"/>
  <c r="J426" i="3" s="1"/>
  <c r="J112" i="3" s="1"/>
  <c r="J427" i="3"/>
  <c r="BF427" i="3" s="1"/>
  <c r="BI425" i="3"/>
  <c r="BH425" i="3"/>
  <c r="BG425" i="3"/>
  <c r="BE425" i="3"/>
  <c r="T425" i="3"/>
  <c r="R425" i="3"/>
  <c r="P425" i="3"/>
  <c r="BK425" i="3"/>
  <c r="J425" i="3"/>
  <c r="BF425" i="3"/>
  <c r="BI423" i="3"/>
  <c r="BH423" i="3"/>
  <c r="BG423" i="3"/>
  <c r="BE423" i="3"/>
  <c r="T423" i="3"/>
  <c r="R423" i="3"/>
  <c r="P423" i="3"/>
  <c r="BK423" i="3"/>
  <c r="J423" i="3"/>
  <c r="BF423" i="3"/>
  <c r="BI418" i="3"/>
  <c r="BH418" i="3"/>
  <c r="BG418" i="3"/>
  <c r="BE418" i="3"/>
  <c r="T418" i="3"/>
  <c r="R418" i="3"/>
  <c r="P418" i="3"/>
  <c r="P408" i="3" s="1"/>
  <c r="BK418" i="3"/>
  <c r="J418" i="3"/>
  <c r="BF418" i="3"/>
  <c r="BI413" i="3"/>
  <c r="BH413" i="3"/>
  <c r="BG413" i="3"/>
  <c r="BE413" i="3"/>
  <c r="T413" i="3"/>
  <c r="T408" i="3" s="1"/>
  <c r="R413" i="3"/>
  <c r="P413" i="3"/>
  <c r="BK413" i="3"/>
  <c r="J413" i="3"/>
  <c r="BF413" i="3"/>
  <c r="BI409" i="3"/>
  <c r="BH409" i="3"/>
  <c r="BG409" i="3"/>
  <c r="BE409" i="3"/>
  <c r="T409" i="3"/>
  <c r="R409" i="3"/>
  <c r="R408" i="3"/>
  <c r="P409" i="3"/>
  <c r="BK409" i="3"/>
  <c r="BK408" i="3"/>
  <c r="J408" i="3" s="1"/>
  <c r="J111" i="3" s="1"/>
  <c r="J409" i="3"/>
  <c r="BF409" i="3" s="1"/>
  <c r="BI407" i="3"/>
  <c r="BH407" i="3"/>
  <c r="BG407" i="3"/>
  <c r="BE407" i="3"/>
  <c r="T407" i="3"/>
  <c r="R407" i="3"/>
  <c r="P407" i="3"/>
  <c r="BK407" i="3"/>
  <c r="J407" i="3"/>
  <c r="BF407" i="3"/>
  <c r="BI405" i="3"/>
  <c r="BH405" i="3"/>
  <c r="BG405" i="3"/>
  <c r="BE405" i="3"/>
  <c r="T405" i="3"/>
  <c r="R405" i="3"/>
  <c r="P405" i="3"/>
  <c r="BK405" i="3"/>
  <c r="J405" i="3"/>
  <c r="BF405" i="3" s="1"/>
  <c r="BI403" i="3"/>
  <c r="BH403" i="3"/>
  <c r="BG403" i="3"/>
  <c r="BE403" i="3"/>
  <c r="T403" i="3"/>
  <c r="R403" i="3"/>
  <c r="P403" i="3"/>
  <c r="BK403" i="3"/>
  <c r="J403" i="3"/>
  <c r="BF403" i="3" s="1"/>
  <c r="BI400" i="3"/>
  <c r="BH400" i="3"/>
  <c r="BG400" i="3"/>
  <c r="BE400" i="3"/>
  <c r="T400" i="3"/>
  <c r="R400" i="3"/>
  <c r="P400" i="3"/>
  <c r="BK400" i="3"/>
  <c r="J400" i="3"/>
  <c r="BF400" i="3" s="1"/>
  <c r="BI399" i="3"/>
  <c r="BH399" i="3"/>
  <c r="BG399" i="3"/>
  <c r="BE399" i="3"/>
  <c r="T399" i="3"/>
  <c r="R399" i="3"/>
  <c r="P399" i="3"/>
  <c r="BK399" i="3"/>
  <c r="J399" i="3"/>
  <c r="BF399" i="3" s="1"/>
  <c r="BI398" i="3"/>
  <c r="BH398" i="3"/>
  <c r="BG398" i="3"/>
  <c r="BE398" i="3"/>
  <c r="T398" i="3"/>
  <c r="R398" i="3"/>
  <c r="P398" i="3"/>
  <c r="BK398" i="3"/>
  <c r="J398" i="3"/>
  <c r="BF398" i="3" s="1"/>
  <c r="BI396" i="3"/>
  <c r="BH396" i="3"/>
  <c r="BG396" i="3"/>
  <c r="BE396" i="3"/>
  <c r="T396" i="3"/>
  <c r="R396" i="3"/>
  <c r="P396" i="3"/>
  <c r="BK396" i="3"/>
  <c r="J396" i="3"/>
  <c r="BF396" i="3"/>
  <c r="BI392" i="3"/>
  <c r="BH392" i="3"/>
  <c r="BG392" i="3"/>
  <c r="BE392" i="3"/>
  <c r="T392" i="3"/>
  <c r="R392" i="3"/>
  <c r="P392" i="3"/>
  <c r="BK392" i="3"/>
  <c r="J392" i="3"/>
  <c r="BF392" i="3" s="1"/>
  <c r="BI389" i="3"/>
  <c r="BH389" i="3"/>
  <c r="BG389" i="3"/>
  <c r="BE389" i="3"/>
  <c r="T389" i="3"/>
  <c r="R389" i="3"/>
  <c r="P389" i="3"/>
  <c r="BK389" i="3"/>
  <c r="J389" i="3"/>
  <c r="BF389" i="3"/>
  <c r="BI386" i="3"/>
  <c r="BH386" i="3"/>
  <c r="BG386" i="3"/>
  <c r="BE386" i="3"/>
  <c r="T386" i="3"/>
  <c r="R386" i="3"/>
  <c r="P386" i="3"/>
  <c r="BK386" i="3"/>
  <c r="J386" i="3"/>
  <c r="BF386" i="3" s="1"/>
  <c r="BI383" i="3"/>
  <c r="BH383" i="3"/>
  <c r="BG383" i="3"/>
  <c r="BE383" i="3"/>
  <c r="T383" i="3"/>
  <c r="R383" i="3"/>
  <c r="P383" i="3"/>
  <c r="BK383" i="3"/>
  <c r="J383" i="3"/>
  <c r="BF383" i="3" s="1"/>
  <c r="BI380" i="3"/>
  <c r="BH380" i="3"/>
  <c r="BG380" i="3"/>
  <c r="BE380" i="3"/>
  <c r="T380" i="3"/>
  <c r="R380" i="3"/>
  <c r="P380" i="3"/>
  <c r="BK380" i="3"/>
  <c r="J380" i="3"/>
  <c r="BF380" i="3" s="1"/>
  <c r="BI378" i="3"/>
  <c r="BH378" i="3"/>
  <c r="BG378" i="3"/>
  <c r="BE378" i="3"/>
  <c r="T378" i="3"/>
  <c r="R378" i="3"/>
  <c r="P378" i="3"/>
  <c r="BK378" i="3"/>
  <c r="J378" i="3"/>
  <c r="BF378" i="3" s="1"/>
  <c r="BI376" i="3"/>
  <c r="BH376" i="3"/>
  <c r="BG376" i="3"/>
  <c r="BE376" i="3"/>
  <c r="T376" i="3"/>
  <c r="R376" i="3"/>
  <c r="P376" i="3"/>
  <c r="BK376" i="3"/>
  <c r="J376" i="3"/>
  <c r="BF376" i="3" s="1"/>
  <c r="BI375" i="3"/>
  <c r="BH375" i="3"/>
  <c r="BG375" i="3"/>
  <c r="BE375" i="3"/>
  <c r="T375" i="3"/>
  <c r="R375" i="3"/>
  <c r="P375" i="3"/>
  <c r="BK375" i="3"/>
  <c r="J375" i="3"/>
  <c r="BF375" i="3"/>
  <c r="BI373" i="3"/>
  <c r="BH373" i="3"/>
  <c r="BG373" i="3"/>
  <c r="BE373" i="3"/>
  <c r="T373" i="3"/>
  <c r="R373" i="3"/>
  <c r="P373" i="3"/>
  <c r="BK373" i="3"/>
  <c r="J373" i="3"/>
  <c r="BF373" i="3" s="1"/>
  <c r="BI371" i="3"/>
  <c r="BH371" i="3"/>
  <c r="BG371" i="3"/>
  <c r="BE371" i="3"/>
  <c r="T371" i="3"/>
  <c r="R371" i="3"/>
  <c r="P371" i="3"/>
  <c r="BK371" i="3"/>
  <c r="J371" i="3"/>
  <c r="BF371" i="3"/>
  <c r="BI369" i="3"/>
  <c r="BH369" i="3"/>
  <c r="BG369" i="3"/>
  <c r="BE369" i="3"/>
  <c r="T369" i="3"/>
  <c r="R369" i="3"/>
  <c r="P369" i="3"/>
  <c r="BK369" i="3"/>
  <c r="J369" i="3"/>
  <c r="BF369" i="3" s="1"/>
  <c r="BI368" i="3"/>
  <c r="BH368" i="3"/>
  <c r="BG368" i="3"/>
  <c r="BE368" i="3"/>
  <c r="T368" i="3"/>
  <c r="R368" i="3"/>
  <c r="P368" i="3"/>
  <c r="BK368" i="3"/>
  <c r="J368" i="3"/>
  <c r="BF368" i="3" s="1"/>
  <c r="BI367" i="3"/>
  <c r="BH367" i="3"/>
  <c r="BG367" i="3"/>
  <c r="BE367" i="3"/>
  <c r="T367" i="3"/>
  <c r="R367" i="3"/>
  <c r="P367" i="3"/>
  <c r="BK367" i="3"/>
  <c r="J367" i="3"/>
  <c r="BF367" i="3" s="1"/>
  <c r="BI366" i="3"/>
  <c r="BH366" i="3"/>
  <c r="BG366" i="3"/>
  <c r="BE366" i="3"/>
  <c r="T366" i="3"/>
  <c r="T357" i="3" s="1"/>
  <c r="R366" i="3"/>
  <c r="P366" i="3"/>
  <c r="BK366" i="3"/>
  <c r="J366" i="3"/>
  <c r="BF366" i="3" s="1"/>
  <c r="BI365" i="3"/>
  <c r="BH365" i="3"/>
  <c r="BG365" i="3"/>
  <c r="BE365" i="3"/>
  <c r="T365" i="3"/>
  <c r="R365" i="3"/>
  <c r="P365" i="3"/>
  <c r="BK365" i="3"/>
  <c r="J365" i="3"/>
  <c r="BF365" i="3" s="1"/>
  <c r="BI364" i="3"/>
  <c r="BH364" i="3"/>
  <c r="BG364" i="3"/>
  <c r="BE364" i="3"/>
  <c r="T364" i="3"/>
  <c r="R364" i="3"/>
  <c r="P364" i="3"/>
  <c r="BK364" i="3"/>
  <c r="J364" i="3"/>
  <c r="BF364" i="3"/>
  <c r="BI361" i="3"/>
  <c r="BH361" i="3"/>
  <c r="BG361" i="3"/>
  <c r="BE361" i="3"/>
  <c r="T361" i="3"/>
  <c r="R361" i="3"/>
  <c r="P361" i="3"/>
  <c r="BK361" i="3"/>
  <c r="J361" i="3"/>
  <c r="BF361" i="3" s="1"/>
  <c r="BI358" i="3"/>
  <c r="BH358" i="3"/>
  <c r="BG358" i="3"/>
  <c r="BE358" i="3"/>
  <c r="T358" i="3"/>
  <c r="R358" i="3"/>
  <c r="R357" i="3" s="1"/>
  <c r="P358" i="3"/>
  <c r="P357" i="3" s="1"/>
  <c r="BK358" i="3"/>
  <c r="J358" i="3"/>
  <c r="BF358" i="3" s="1"/>
  <c r="BI356" i="3"/>
  <c r="BH356" i="3"/>
  <c r="BG356" i="3"/>
  <c r="BE356" i="3"/>
  <c r="T356" i="3"/>
  <c r="R356" i="3"/>
  <c r="P356" i="3"/>
  <c r="BK356" i="3"/>
  <c r="J356" i="3"/>
  <c r="BF356" i="3" s="1"/>
  <c r="BI354" i="3"/>
  <c r="BH354" i="3"/>
  <c r="BG354" i="3"/>
  <c r="BE354" i="3"/>
  <c r="T354" i="3"/>
  <c r="R354" i="3"/>
  <c r="P354" i="3"/>
  <c r="BK354" i="3"/>
  <c r="J354" i="3"/>
  <c r="BF354" i="3"/>
  <c r="BI352" i="3"/>
  <c r="BH352" i="3"/>
  <c r="BG352" i="3"/>
  <c r="BE352" i="3"/>
  <c r="T352" i="3"/>
  <c r="R352" i="3"/>
  <c r="P352" i="3"/>
  <c r="BK352" i="3"/>
  <c r="J352" i="3"/>
  <c r="BF352" i="3" s="1"/>
  <c r="BI350" i="3"/>
  <c r="BH350" i="3"/>
  <c r="BG350" i="3"/>
  <c r="BE350" i="3"/>
  <c r="T350" i="3"/>
  <c r="R350" i="3"/>
  <c r="P350" i="3"/>
  <c r="BK350" i="3"/>
  <c r="J350" i="3"/>
  <c r="BF350" i="3"/>
  <c r="BI348" i="3"/>
  <c r="BH348" i="3"/>
  <c r="BG348" i="3"/>
  <c r="BE348" i="3"/>
  <c r="T348" i="3"/>
  <c r="R348" i="3"/>
  <c r="P348" i="3"/>
  <c r="BK348" i="3"/>
  <c r="J348" i="3"/>
  <c r="BF348" i="3" s="1"/>
  <c r="BI346" i="3"/>
  <c r="BH346" i="3"/>
  <c r="BG346" i="3"/>
  <c r="BE346" i="3"/>
  <c r="T346" i="3"/>
  <c r="R346" i="3"/>
  <c r="P346" i="3"/>
  <c r="BK346" i="3"/>
  <c r="J346" i="3"/>
  <c r="BF346" i="3"/>
  <c r="BI344" i="3"/>
  <c r="BH344" i="3"/>
  <c r="BG344" i="3"/>
  <c r="BE344" i="3"/>
  <c r="T344" i="3"/>
  <c r="R344" i="3"/>
  <c r="P344" i="3"/>
  <c r="BK344" i="3"/>
  <c r="J344" i="3"/>
  <c r="BF344" i="3" s="1"/>
  <c r="BI342" i="3"/>
  <c r="BH342" i="3"/>
  <c r="BG342" i="3"/>
  <c r="BE342" i="3"/>
  <c r="T342" i="3"/>
  <c r="R342" i="3"/>
  <c r="P342" i="3"/>
  <c r="BK342" i="3"/>
  <c r="J342" i="3"/>
  <c r="BF342" i="3"/>
  <c r="BI340" i="3"/>
  <c r="BH340" i="3"/>
  <c r="BG340" i="3"/>
  <c r="BE340" i="3"/>
  <c r="T340" i="3"/>
  <c r="R340" i="3"/>
  <c r="P340" i="3"/>
  <c r="BK340" i="3"/>
  <c r="J340" i="3"/>
  <c r="BF340" i="3" s="1"/>
  <c r="BI338" i="3"/>
  <c r="BH338" i="3"/>
  <c r="BG338" i="3"/>
  <c r="BE338" i="3"/>
  <c r="T338" i="3"/>
  <c r="R338" i="3"/>
  <c r="P338" i="3"/>
  <c r="BK338" i="3"/>
  <c r="J338" i="3"/>
  <c r="BF338" i="3"/>
  <c r="BI336" i="3"/>
  <c r="BH336" i="3"/>
  <c r="BG336" i="3"/>
  <c r="BE336" i="3"/>
  <c r="T336" i="3"/>
  <c r="R336" i="3"/>
  <c r="P336" i="3"/>
  <c r="BK336" i="3"/>
  <c r="J336" i="3"/>
  <c r="BF336" i="3" s="1"/>
  <c r="BI334" i="3"/>
  <c r="BH334" i="3"/>
  <c r="BG334" i="3"/>
  <c r="BE334" i="3"/>
  <c r="T334" i="3"/>
  <c r="R334" i="3"/>
  <c r="P334" i="3"/>
  <c r="BK334" i="3"/>
  <c r="J334" i="3"/>
  <c r="BF334" i="3"/>
  <c r="BI332" i="3"/>
  <c r="BH332" i="3"/>
  <c r="BG332" i="3"/>
  <c r="BE332" i="3"/>
  <c r="T332" i="3"/>
  <c r="R332" i="3"/>
  <c r="P332" i="3"/>
  <c r="BK332" i="3"/>
  <c r="J332" i="3"/>
  <c r="BF332" i="3" s="1"/>
  <c r="BI330" i="3"/>
  <c r="BH330" i="3"/>
  <c r="BG330" i="3"/>
  <c r="BE330" i="3"/>
  <c r="T330" i="3"/>
  <c r="R330" i="3"/>
  <c r="P330" i="3"/>
  <c r="BK330" i="3"/>
  <c r="J330" i="3"/>
  <c r="BF330" i="3"/>
  <c r="BI328" i="3"/>
  <c r="BH328" i="3"/>
  <c r="BG328" i="3"/>
  <c r="BE328" i="3"/>
  <c r="T328" i="3"/>
  <c r="T327" i="3" s="1"/>
  <c r="R328" i="3"/>
  <c r="R327" i="3"/>
  <c r="P328" i="3"/>
  <c r="P327" i="3" s="1"/>
  <c r="BK328" i="3"/>
  <c r="BK327" i="3"/>
  <c r="J327" i="3" s="1"/>
  <c r="J109" i="3" s="1"/>
  <c r="J328" i="3"/>
  <c r="BF328" i="3" s="1"/>
  <c r="BI326" i="3"/>
  <c r="BH326" i="3"/>
  <c r="BG326" i="3"/>
  <c r="BE326" i="3"/>
  <c r="T326" i="3"/>
  <c r="R326" i="3"/>
  <c r="P326" i="3"/>
  <c r="BK326" i="3"/>
  <c r="J326" i="3"/>
  <c r="BF326" i="3" s="1"/>
  <c r="BI324" i="3"/>
  <c r="BH324" i="3"/>
  <c r="BG324" i="3"/>
  <c r="BE324" i="3"/>
  <c r="T324" i="3"/>
  <c r="R324" i="3"/>
  <c r="P324" i="3"/>
  <c r="BK324" i="3"/>
  <c r="J324" i="3"/>
  <c r="BF324" i="3"/>
  <c r="BI322" i="3"/>
  <c r="BH322" i="3"/>
  <c r="BG322" i="3"/>
  <c r="BE322" i="3"/>
  <c r="T322" i="3"/>
  <c r="R322" i="3"/>
  <c r="P322" i="3"/>
  <c r="BK322" i="3"/>
  <c r="J322" i="3"/>
  <c r="BF322" i="3" s="1"/>
  <c r="BI319" i="3"/>
  <c r="BH319" i="3"/>
  <c r="BG319" i="3"/>
  <c r="BE319" i="3"/>
  <c r="T319" i="3"/>
  <c r="R319" i="3"/>
  <c r="P319" i="3"/>
  <c r="BK319" i="3"/>
  <c r="J319" i="3"/>
  <c r="BF319" i="3"/>
  <c r="BI316" i="3"/>
  <c r="BH316" i="3"/>
  <c r="BG316" i="3"/>
  <c r="BE316" i="3"/>
  <c r="T316" i="3"/>
  <c r="R316" i="3"/>
  <c r="P316" i="3"/>
  <c r="BK316" i="3"/>
  <c r="J316" i="3"/>
  <c r="BF316" i="3" s="1"/>
  <c r="BI313" i="3"/>
  <c r="BH313" i="3"/>
  <c r="BG313" i="3"/>
  <c r="BE313" i="3"/>
  <c r="T313" i="3"/>
  <c r="R313" i="3"/>
  <c r="P313" i="3"/>
  <c r="BK313" i="3"/>
  <c r="J313" i="3"/>
  <c r="BF313" i="3" s="1"/>
  <c r="BI311" i="3"/>
  <c r="BH311" i="3"/>
  <c r="BG311" i="3"/>
  <c r="BE311" i="3"/>
  <c r="T311" i="3"/>
  <c r="R311" i="3"/>
  <c r="P311" i="3"/>
  <c r="BK311" i="3"/>
  <c r="J311" i="3"/>
  <c r="BF311" i="3" s="1"/>
  <c r="BI307" i="3"/>
  <c r="BH307" i="3"/>
  <c r="BG307" i="3"/>
  <c r="BE307" i="3"/>
  <c r="T307" i="3"/>
  <c r="R307" i="3"/>
  <c r="P307" i="3"/>
  <c r="BK307" i="3"/>
  <c r="J307" i="3"/>
  <c r="BF307" i="3" s="1"/>
  <c r="BI305" i="3"/>
  <c r="BH305" i="3"/>
  <c r="BG305" i="3"/>
  <c r="BE305" i="3"/>
  <c r="T305" i="3"/>
  <c r="R305" i="3"/>
  <c r="P305" i="3"/>
  <c r="BK305" i="3"/>
  <c r="J305" i="3"/>
  <c r="BF305" i="3" s="1"/>
  <c r="BI302" i="3"/>
  <c r="BH302" i="3"/>
  <c r="BG302" i="3"/>
  <c r="BE302" i="3"/>
  <c r="T302" i="3"/>
  <c r="R302" i="3"/>
  <c r="R298" i="3" s="1"/>
  <c r="P302" i="3"/>
  <c r="BK302" i="3"/>
  <c r="J302" i="3"/>
  <c r="BF302" i="3"/>
  <c r="BI299" i="3"/>
  <c r="BH299" i="3"/>
  <c r="BG299" i="3"/>
  <c r="BE299" i="3"/>
  <c r="T299" i="3"/>
  <c r="R299" i="3"/>
  <c r="P299" i="3"/>
  <c r="P298" i="3" s="1"/>
  <c r="BK299" i="3"/>
  <c r="BK298" i="3" s="1"/>
  <c r="J298" i="3" s="1"/>
  <c r="J108" i="3" s="1"/>
  <c r="J299" i="3"/>
  <c r="BF299" i="3" s="1"/>
  <c r="BI297" i="3"/>
  <c r="BH297" i="3"/>
  <c r="BG297" i="3"/>
  <c r="BE297" i="3"/>
  <c r="T297" i="3"/>
  <c r="R297" i="3"/>
  <c r="P297" i="3"/>
  <c r="BK297" i="3"/>
  <c r="J297" i="3"/>
  <c r="BF297" i="3"/>
  <c r="BI296" i="3"/>
  <c r="BH296" i="3"/>
  <c r="BG296" i="3"/>
  <c r="BE296" i="3"/>
  <c r="T296" i="3"/>
  <c r="R296" i="3"/>
  <c r="P296" i="3"/>
  <c r="BK296" i="3"/>
  <c r="J296" i="3"/>
  <c r="BF296" i="3"/>
  <c r="BI295" i="3"/>
  <c r="BH295" i="3"/>
  <c r="BG295" i="3"/>
  <c r="BE295" i="3"/>
  <c r="T295" i="3"/>
  <c r="R295" i="3"/>
  <c r="P295" i="3"/>
  <c r="BK295" i="3"/>
  <c r="J295" i="3"/>
  <c r="BF295" i="3"/>
  <c r="BI294" i="3"/>
  <c r="BH294" i="3"/>
  <c r="BG294" i="3"/>
  <c r="BE294" i="3"/>
  <c r="T294" i="3"/>
  <c r="R294" i="3"/>
  <c r="P294" i="3"/>
  <c r="BK294" i="3"/>
  <c r="J294" i="3"/>
  <c r="BF294" i="3"/>
  <c r="BI293" i="3"/>
  <c r="BH293" i="3"/>
  <c r="BG293" i="3"/>
  <c r="BE293" i="3"/>
  <c r="T293" i="3"/>
  <c r="R293" i="3"/>
  <c r="P293" i="3"/>
  <c r="BK293" i="3"/>
  <c r="J293" i="3"/>
  <c r="BF293" i="3"/>
  <c r="BI292" i="3"/>
  <c r="BH292" i="3"/>
  <c r="BG292" i="3"/>
  <c r="BE292" i="3"/>
  <c r="T292" i="3"/>
  <c r="R292" i="3"/>
  <c r="P292" i="3"/>
  <c r="BK292" i="3"/>
  <c r="J292" i="3"/>
  <c r="BF292" i="3"/>
  <c r="BI291" i="3"/>
  <c r="BH291" i="3"/>
  <c r="BG291" i="3"/>
  <c r="BE291" i="3"/>
  <c r="T291" i="3"/>
  <c r="R291" i="3"/>
  <c r="P291" i="3"/>
  <c r="BK291" i="3"/>
  <c r="J291" i="3"/>
  <c r="BF291" i="3"/>
  <c r="BI287" i="3"/>
  <c r="BH287" i="3"/>
  <c r="BG287" i="3"/>
  <c r="BE287" i="3"/>
  <c r="T287" i="3"/>
  <c r="R287" i="3"/>
  <c r="P287" i="3"/>
  <c r="BK287" i="3"/>
  <c r="J287" i="3"/>
  <c r="BF287" i="3"/>
  <c r="BI283" i="3"/>
  <c r="BH283" i="3"/>
  <c r="BG283" i="3"/>
  <c r="BE283" i="3"/>
  <c r="T283" i="3"/>
  <c r="R283" i="3"/>
  <c r="P283" i="3"/>
  <c r="BK283" i="3"/>
  <c r="J283" i="3"/>
  <c r="BF283" i="3"/>
  <c r="BI279" i="3"/>
  <c r="BH279" i="3"/>
  <c r="BG279" i="3"/>
  <c r="BE279" i="3"/>
  <c r="T279" i="3"/>
  <c r="R279" i="3"/>
  <c r="P279" i="3"/>
  <c r="BK279" i="3"/>
  <c r="J279" i="3"/>
  <c r="BF279" i="3"/>
  <c r="BI275" i="3"/>
  <c r="BH275" i="3"/>
  <c r="BG275" i="3"/>
  <c r="BE275" i="3"/>
  <c r="T275" i="3"/>
  <c r="R275" i="3"/>
  <c r="P275" i="3"/>
  <c r="BK275" i="3"/>
  <c r="J275" i="3"/>
  <c r="BF275" i="3"/>
  <c r="BI272" i="3"/>
  <c r="BH272" i="3"/>
  <c r="BG272" i="3"/>
  <c r="BE272" i="3"/>
  <c r="T272" i="3"/>
  <c r="R272" i="3"/>
  <c r="P272" i="3"/>
  <c r="BK272" i="3"/>
  <c r="J272" i="3"/>
  <c r="BF272" i="3"/>
  <c r="BI268" i="3"/>
  <c r="BH268" i="3"/>
  <c r="BG268" i="3"/>
  <c r="BE268" i="3"/>
  <c r="T268" i="3"/>
  <c r="R268" i="3"/>
  <c r="P268" i="3"/>
  <c r="BK268" i="3"/>
  <c r="J268" i="3"/>
  <c r="BF268" i="3"/>
  <c r="BI264" i="3"/>
  <c r="BH264" i="3"/>
  <c r="BG264" i="3"/>
  <c r="BE264" i="3"/>
  <c r="T264" i="3"/>
  <c r="R264" i="3"/>
  <c r="P264" i="3"/>
  <c r="BK264" i="3"/>
  <c r="J264" i="3"/>
  <c r="BF264" i="3"/>
  <c r="BI260" i="3"/>
  <c r="BH260" i="3"/>
  <c r="BG260" i="3"/>
  <c r="BE260" i="3"/>
  <c r="T260" i="3"/>
  <c r="R260" i="3"/>
  <c r="P260" i="3"/>
  <c r="BK260" i="3"/>
  <c r="J260" i="3"/>
  <c r="BF260" i="3"/>
  <c r="BI256" i="3"/>
  <c r="BH256" i="3"/>
  <c r="BG256" i="3"/>
  <c r="BE256" i="3"/>
  <c r="T256" i="3"/>
  <c r="R256" i="3"/>
  <c r="P256" i="3"/>
  <c r="BK256" i="3"/>
  <c r="J256" i="3"/>
  <c r="BF256" i="3"/>
  <c r="BI252" i="3"/>
  <c r="BH252" i="3"/>
  <c r="BG252" i="3"/>
  <c r="BE252" i="3"/>
  <c r="T252" i="3"/>
  <c r="R252" i="3"/>
  <c r="P252" i="3"/>
  <c r="BK252" i="3"/>
  <c r="J252" i="3"/>
  <c r="BF252" i="3"/>
  <c r="BI248" i="3"/>
  <c r="BH248" i="3"/>
  <c r="BG248" i="3"/>
  <c r="BE248" i="3"/>
  <c r="T248" i="3"/>
  <c r="R248" i="3"/>
  <c r="P248" i="3"/>
  <c r="BK248" i="3"/>
  <c r="J248" i="3"/>
  <c r="BF248" i="3"/>
  <c r="BI244" i="3"/>
  <c r="BH244" i="3"/>
  <c r="BG244" i="3"/>
  <c r="BE244" i="3"/>
  <c r="T244" i="3"/>
  <c r="R244" i="3"/>
  <c r="P244" i="3"/>
  <c r="BK244" i="3"/>
  <c r="J244" i="3"/>
  <c r="BF244" i="3"/>
  <c r="BI240" i="3"/>
  <c r="BH240" i="3"/>
  <c r="BG240" i="3"/>
  <c r="BE240" i="3"/>
  <c r="T240" i="3"/>
  <c r="R240" i="3"/>
  <c r="P240" i="3"/>
  <c r="BK240" i="3"/>
  <c r="J240" i="3"/>
  <c r="BF240" i="3"/>
  <c r="BI236" i="3"/>
  <c r="BH236" i="3"/>
  <c r="BG236" i="3"/>
  <c r="BE236" i="3"/>
  <c r="T236" i="3"/>
  <c r="R236" i="3"/>
  <c r="P236" i="3"/>
  <c r="BK236" i="3"/>
  <c r="J236" i="3"/>
  <c r="BF236" i="3"/>
  <c r="BI232" i="3"/>
  <c r="BH232" i="3"/>
  <c r="BG232" i="3"/>
  <c r="BE232" i="3"/>
  <c r="T232" i="3"/>
  <c r="R232" i="3"/>
  <c r="P232" i="3"/>
  <c r="BK232" i="3"/>
  <c r="J232" i="3"/>
  <c r="BF232" i="3"/>
  <c r="BI228" i="3"/>
  <c r="BH228" i="3"/>
  <c r="BG228" i="3"/>
  <c r="BE228" i="3"/>
  <c r="T228" i="3"/>
  <c r="R228" i="3"/>
  <c r="P228" i="3"/>
  <c r="BK228" i="3"/>
  <c r="J228" i="3"/>
  <c r="BF228" i="3"/>
  <c r="BI224" i="3"/>
  <c r="BH224" i="3"/>
  <c r="BG224" i="3"/>
  <c r="BE224" i="3"/>
  <c r="T224" i="3"/>
  <c r="T223" i="3"/>
  <c r="R224" i="3"/>
  <c r="R223" i="3"/>
  <c r="P224" i="3"/>
  <c r="P223" i="3"/>
  <c r="BK224" i="3"/>
  <c r="BK223" i="3"/>
  <c r="J223" i="3" s="1"/>
  <c r="J107" i="3" s="1"/>
  <c r="J224" i="3"/>
  <c r="BF224" i="3" s="1"/>
  <c r="BI222" i="3"/>
  <c r="BH222" i="3"/>
  <c r="BG222" i="3"/>
  <c r="BE222" i="3"/>
  <c r="T222" i="3"/>
  <c r="R222" i="3"/>
  <c r="P222" i="3"/>
  <c r="BK222" i="3"/>
  <c r="J222" i="3"/>
  <c r="BF222" i="3" s="1"/>
  <c r="BI221" i="3"/>
  <c r="BH221" i="3"/>
  <c r="BG221" i="3"/>
  <c r="BE221" i="3"/>
  <c r="T221" i="3"/>
  <c r="R221" i="3"/>
  <c r="P221" i="3"/>
  <c r="BK221" i="3"/>
  <c r="J221" i="3"/>
  <c r="BF221" i="3" s="1"/>
  <c r="BI220" i="3"/>
  <c r="BH220" i="3"/>
  <c r="BG220" i="3"/>
  <c r="BE220" i="3"/>
  <c r="T220" i="3"/>
  <c r="R220" i="3"/>
  <c r="P220" i="3"/>
  <c r="BK220" i="3"/>
  <c r="J220" i="3"/>
  <c r="BF220" i="3" s="1"/>
  <c r="BI219" i="3"/>
  <c r="BH219" i="3"/>
  <c r="BG219" i="3"/>
  <c r="BE219" i="3"/>
  <c r="T219" i="3"/>
  <c r="R219" i="3"/>
  <c r="R217" i="3" s="1"/>
  <c r="P219" i="3"/>
  <c r="BK219" i="3"/>
  <c r="J219" i="3"/>
  <c r="BF219" i="3"/>
  <c r="BI218" i="3"/>
  <c r="BH218" i="3"/>
  <c r="BG218" i="3"/>
  <c r="BE218" i="3"/>
  <c r="T218" i="3"/>
  <c r="R218" i="3"/>
  <c r="P218" i="3"/>
  <c r="P217" i="3" s="1"/>
  <c r="BK218" i="3"/>
  <c r="BK217" i="3" s="1"/>
  <c r="J217" i="3" s="1"/>
  <c r="J106" i="3" s="1"/>
  <c r="J218" i="3"/>
  <c r="BF218" i="3" s="1"/>
  <c r="BI216" i="3"/>
  <c r="BH216" i="3"/>
  <c r="BG216" i="3"/>
  <c r="BE216" i="3"/>
  <c r="T216" i="3"/>
  <c r="R216" i="3"/>
  <c r="P216" i="3"/>
  <c r="BK216" i="3"/>
  <c r="J216" i="3"/>
  <c r="BF216" i="3"/>
  <c r="BI213" i="3"/>
  <c r="BH213" i="3"/>
  <c r="BG213" i="3"/>
  <c r="BE213" i="3"/>
  <c r="T213" i="3"/>
  <c r="R213" i="3"/>
  <c r="P213" i="3"/>
  <c r="BK213" i="3"/>
  <c r="J213" i="3"/>
  <c r="BF213" i="3"/>
  <c r="BI212" i="3"/>
  <c r="BH212" i="3"/>
  <c r="BG212" i="3"/>
  <c r="BE212" i="3"/>
  <c r="T212" i="3"/>
  <c r="R212" i="3"/>
  <c r="P212" i="3"/>
  <c r="BK212" i="3"/>
  <c r="J212" i="3"/>
  <c r="BF212" i="3"/>
  <c r="BI211" i="3"/>
  <c r="BH211" i="3"/>
  <c r="BG211" i="3"/>
  <c r="BE211" i="3"/>
  <c r="T211" i="3"/>
  <c r="R211" i="3"/>
  <c r="P211" i="3"/>
  <c r="BK211" i="3"/>
  <c r="J211" i="3"/>
  <c r="BF211" i="3"/>
  <c r="BI209" i="3"/>
  <c r="BH209" i="3"/>
  <c r="BG209" i="3"/>
  <c r="BE209" i="3"/>
  <c r="T209" i="3"/>
  <c r="R209" i="3"/>
  <c r="P209" i="3"/>
  <c r="BK209" i="3"/>
  <c r="J209" i="3"/>
  <c r="BF209" i="3"/>
  <c r="BI206" i="3"/>
  <c r="BH206" i="3"/>
  <c r="BG206" i="3"/>
  <c r="BE206" i="3"/>
  <c r="T206" i="3"/>
  <c r="T205" i="3"/>
  <c r="R206" i="3"/>
  <c r="R205" i="3"/>
  <c r="P206" i="3"/>
  <c r="P205" i="3"/>
  <c r="BK206" i="3"/>
  <c r="BK205" i="3"/>
  <c r="J205" i="3" s="1"/>
  <c r="J105" i="3" s="1"/>
  <c r="J206" i="3"/>
  <c r="BF206" i="3" s="1"/>
  <c r="BI204" i="3"/>
  <c r="BH204" i="3"/>
  <c r="BG204" i="3"/>
  <c r="BE204" i="3"/>
  <c r="T204" i="3"/>
  <c r="R204" i="3"/>
  <c r="P204" i="3"/>
  <c r="BK204" i="3"/>
  <c r="J204" i="3"/>
  <c r="BF204" i="3" s="1"/>
  <c r="BI201" i="3"/>
  <c r="BH201" i="3"/>
  <c r="BG201" i="3"/>
  <c r="BE201" i="3"/>
  <c r="T201" i="3"/>
  <c r="T200" i="3" s="1"/>
  <c r="R201" i="3"/>
  <c r="R200" i="3" s="1"/>
  <c r="P201" i="3"/>
  <c r="P200" i="3"/>
  <c r="BK201" i="3"/>
  <c r="BK200" i="3" s="1"/>
  <c r="J201" i="3"/>
  <c r="BF201" i="3" s="1"/>
  <c r="BI198" i="3"/>
  <c r="BH198" i="3"/>
  <c r="BG198" i="3"/>
  <c r="BE198" i="3"/>
  <c r="T198" i="3"/>
  <c r="T197" i="3"/>
  <c r="R198" i="3"/>
  <c r="R197" i="3" s="1"/>
  <c r="P198" i="3"/>
  <c r="P197" i="3"/>
  <c r="BK198" i="3"/>
  <c r="BK197" i="3" s="1"/>
  <c r="J197" i="3" s="1"/>
  <c r="J102" i="3" s="1"/>
  <c r="J198" i="3"/>
  <c r="BF198" i="3" s="1"/>
  <c r="BI195" i="3"/>
  <c r="BH195" i="3"/>
  <c r="BG195" i="3"/>
  <c r="BE195" i="3"/>
  <c r="T195" i="3"/>
  <c r="R195" i="3"/>
  <c r="P195" i="3"/>
  <c r="BK195" i="3"/>
  <c r="J195" i="3"/>
  <c r="BF195" i="3"/>
  <c r="BI193" i="3"/>
  <c r="BH193" i="3"/>
  <c r="BG193" i="3"/>
  <c r="BE193" i="3"/>
  <c r="T193" i="3"/>
  <c r="R193" i="3"/>
  <c r="R187" i="3" s="1"/>
  <c r="P193" i="3"/>
  <c r="BK193" i="3"/>
  <c r="J193" i="3"/>
  <c r="BF193" i="3"/>
  <c r="BI191" i="3"/>
  <c r="BH191" i="3"/>
  <c r="BG191" i="3"/>
  <c r="BE191" i="3"/>
  <c r="T191" i="3"/>
  <c r="R191" i="3"/>
  <c r="P191" i="3"/>
  <c r="BK191" i="3"/>
  <c r="BK187" i="3" s="1"/>
  <c r="J187" i="3" s="1"/>
  <c r="J101" i="3" s="1"/>
  <c r="J191" i="3"/>
  <c r="BF191" i="3"/>
  <c r="BI188" i="3"/>
  <c r="BH188" i="3"/>
  <c r="BG188" i="3"/>
  <c r="BE188" i="3"/>
  <c r="T188" i="3"/>
  <c r="T187" i="3"/>
  <c r="R188" i="3"/>
  <c r="P188" i="3"/>
  <c r="P187" i="3"/>
  <c r="BK188" i="3"/>
  <c r="J188" i="3"/>
  <c r="BF188" i="3" s="1"/>
  <c r="BI185" i="3"/>
  <c r="BH185" i="3"/>
  <c r="BG185" i="3"/>
  <c r="BE185" i="3"/>
  <c r="T185" i="3"/>
  <c r="R185" i="3"/>
  <c r="P185" i="3"/>
  <c r="BK185" i="3"/>
  <c r="J185" i="3"/>
  <c r="BF185" i="3" s="1"/>
  <c r="BI183" i="3"/>
  <c r="BH183" i="3"/>
  <c r="BG183" i="3"/>
  <c r="BE183" i="3"/>
  <c r="T183" i="3"/>
  <c r="R183" i="3"/>
  <c r="P183" i="3"/>
  <c r="BK183" i="3"/>
  <c r="J183" i="3"/>
  <c r="BF183" i="3" s="1"/>
  <c r="BI180" i="3"/>
  <c r="BH180" i="3"/>
  <c r="BG180" i="3"/>
  <c r="BE180" i="3"/>
  <c r="T180" i="3"/>
  <c r="R180" i="3"/>
  <c r="P180" i="3"/>
  <c r="BK180" i="3"/>
  <c r="J180" i="3"/>
  <c r="BF180" i="3" s="1"/>
  <c r="BI177" i="3"/>
  <c r="BH177" i="3"/>
  <c r="BG177" i="3"/>
  <c r="BE177" i="3"/>
  <c r="T177" i="3"/>
  <c r="R177" i="3"/>
  <c r="P177" i="3"/>
  <c r="BK177" i="3"/>
  <c r="J177" i="3"/>
  <c r="BF177" i="3" s="1"/>
  <c r="BI176" i="3"/>
  <c r="BH176" i="3"/>
  <c r="BG176" i="3"/>
  <c r="BE176" i="3"/>
  <c r="T176" i="3"/>
  <c r="R176" i="3"/>
  <c r="P176" i="3"/>
  <c r="BK176" i="3"/>
  <c r="J176" i="3"/>
  <c r="BF176" i="3"/>
  <c r="BI172" i="3"/>
  <c r="BH172" i="3"/>
  <c r="BG172" i="3"/>
  <c r="BE172" i="3"/>
  <c r="T172" i="3"/>
  <c r="R172" i="3"/>
  <c r="P172" i="3"/>
  <c r="BK172" i="3"/>
  <c r="J172" i="3"/>
  <c r="BF172" i="3" s="1"/>
  <c r="BI168" i="3"/>
  <c r="BH168" i="3"/>
  <c r="BG168" i="3"/>
  <c r="BE168" i="3"/>
  <c r="T168" i="3"/>
  <c r="R168" i="3"/>
  <c r="P168" i="3"/>
  <c r="BK168" i="3"/>
  <c r="J168" i="3"/>
  <c r="BF168" i="3"/>
  <c r="BI164" i="3"/>
  <c r="BH164" i="3"/>
  <c r="BG164" i="3"/>
  <c r="BE164" i="3"/>
  <c r="T164" i="3"/>
  <c r="R164" i="3"/>
  <c r="P164" i="3"/>
  <c r="BK164" i="3"/>
  <c r="J164" i="3"/>
  <c r="BF164" i="3" s="1"/>
  <c r="BI159" i="3"/>
  <c r="BH159" i="3"/>
  <c r="BG159" i="3"/>
  <c r="BE159" i="3"/>
  <c r="T159" i="3"/>
  <c r="R159" i="3"/>
  <c r="P159" i="3"/>
  <c r="BK159" i="3"/>
  <c r="J159" i="3"/>
  <c r="BF159" i="3" s="1"/>
  <c r="BI156" i="3"/>
  <c r="BH156" i="3"/>
  <c r="BG156" i="3"/>
  <c r="BE156" i="3"/>
  <c r="T156" i="3"/>
  <c r="R156" i="3"/>
  <c r="P156" i="3"/>
  <c r="BK156" i="3"/>
  <c r="J156" i="3"/>
  <c r="BF156" i="3"/>
  <c r="BI154" i="3"/>
  <c r="BH154" i="3"/>
  <c r="BG154" i="3"/>
  <c r="BE154" i="3"/>
  <c r="T154" i="3"/>
  <c r="R154" i="3"/>
  <c r="P154" i="3"/>
  <c r="BK154" i="3"/>
  <c r="J154" i="3"/>
  <c r="BF154" i="3" s="1"/>
  <c r="BI151" i="3"/>
  <c r="BH151" i="3"/>
  <c r="BG151" i="3"/>
  <c r="BE151" i="3"/>
  <c r="T151" i="3"/>
  <c r="R151" i="3"/>
  <c r="P151" i="3"/>
  <c r="BK151" i="3"/>
  <c r="J151" i="3"/>
  <c r="BF151" i="3"/>
  <c r="BI148" i="3"/>
  <c r="BH148" i="3"/>
  <c r="BG148" i="3"/>
  <c r="BE148" i="3"/>
  <c r="T148" i="3"/>
  <c r="R148" i="3"/>
  <c r="P148" i="3"/>
  <c r="BK148" i="3"/>
  <c r="J148" i="3"/>
  <c r="BF148" i="3" s="1"/>
  <c r="BI144" i="3"/>
  <c r="BH144" i="3"/>
  <c r="BG144" i="3"/>
  <c r="F37" i="3" s="1"/>
  <c r="BB96" i="1" s="1"/>
  <c r="BE144" i="3"/>
  <c r="T144" i="3"/>
  <c r="R144" i="3"/>
  <c r="P144" i="3"/>
  <c r="BK144" i="3"/>
  <c r="J144" i="3"/>
  <c r="BF144" i="3"/>
  <c r="BI143" i="3"/>
  <c r="BH143" i="3"/>
  <c r="BG143" i="3"/>
  <c r="BE143" i="3"/>
  <c r="T143" i="3"/>
  <c r="R143" i="3"/>
  <c r="P143" i="3"/>
  <c r="BK143" i="3"/>
  <c r="J143" i="3"/>
  <c r="BF143" i="3" s="1"/>
  <c r="BI140" i="3"/>
  <c r="F39" i="3"/>
  <c r="BD96" i="1" s="1"/>
  <c r="BH140" i="3"/>
  <c r="BG140" i="3"/>
  <c r="BE140" i="3"/>
  <c r="F35" i="3" s="1"/>
  <c r="AZ96" i="1" s="1"/>
  <c r="T140" i="3"/>
  <c r="T139" i="3" s="1"/>
  <c r="T138" i="3" s="1"/>
  <c r="R140" i="3"/>
  <c r="R139" i="3"/>
  <c r="P140" i="3"/>
  <c r="P139" i="3" s="1"/>
  <c r="P138" i="3" s="1"/>
  <c r="BK140" i="3"/>
  <c r="J140" i="3"/>
  <c r="BF140" i="3" s="1"/>
  <c r="F131" i="3"/>
  <c r="E129" i="3"/>
  <c r="F91" i="3"/>
  <c r="E89" i="3"/>
  <c r="J26" i="3"/>
  <c r="E26" i="3"/>
  <c r="J134" i="3" s="1"/>
  <c r="J25" i="3"/>
  <c r="J23" i="3"/>
  <c r="E23" i="3"/>
  <c r="J93" i="3" s="1"/>
  <c r="J22" i="3"/>
  <c r="J20" i="3"/>
  <c r="E20" i="3"/>
  <c r="F134" i="3" s="1"/>
  <c r="J19" i="3"/>
  <c r="J17" i="3"/>
  <c r="E17" i="3"/>
  <c r="F93" i="3" s="1"/>
  <c r="J16" i="3"/>
  <c r="J91" i="3"/>
  <c r="E7" i="3"/>
  <c r="E125" i="3" s="1"/>
  <c r="AS101" i="1"/>
  <c r="AS95" i="1"/>
  <c r="AS94" i="1" s="1"/>
  <c r="L90" i="1"/>
  <c r="AM90" i="1"/>
  <c r="AM89" i="1"/>
  <c r="L89" i="1"/>
  <c r="AM87" i="1"/>
  <c r="L87" i="1"/>
  <c r="L85" i="1"/>
  <c r="F37" i="7" l="1"/>
  <c r="BB100" i="1" s="1"/>
  <c r="BK139" i="3"/>
  <c r="BK357" i="3"/>
  <c r="J357" i="3" s="1"/>
  <c r="J110" i="3" s="1"/>
  <c r="F35" i="4"/>
  <c r="AZ97" i="1" s="1"/>
  <c r="F37" i="5"/>
  <c r="BB98" i="1" s="1"/>
  <c r="F38" i="11"/>
  <c r="BC102" i="1" s="1"/>
  <c r="BC101" i="1" s="1"/>
  <c r="AY101" i="1" s="1"/>
  <c r="R138" i="3"/>
  <c r="BK362" i="7"/>
  <c r="J362" i="7" s="1"/>
  <c r="J105" i="7" s="1"/>
  <c r="R199" i="3"/>
  <c r="T426" i="3"/>
  <c r="R143" i="5"/>
  <c r="T171" i="5"/>
  <c r="P199" i="3"/>
  <c r="P137" i="3" s="1"/>
  <c r="AU96" i="1" s="1"/>
  <c r="F38" i="3"/>
  <c r="BC96" i="1" s="1"/>
  <c r="T217" i="3"/>
  <c r="T199" i="3" s="1"/>
  <c r="T137" i="3" s="1"/>
  <c r="T298" i="3"/>
  <c r="BK288" i="4"/>
  <c r="J288" i="4" s="1"/>
  <c r="J109" i="4" s="1"/>
  <c r="BK335" i="4"/>
  <c r="J335" i="4" s="1"/>
  <c r="J111" i="4" s="1"/>
  <c r="P143" i="5"/>
  <c r="P132" i="5" s="1"/>
  <c r="P129" i="5" s="1"/>
  <c r="AU98" i="1" s="1"/>
  <c r="F39" i="5"/>
  <c r="BD98" i="1" s="1"/>
  <c r="P193" i="5"/>
  <c r="P135" i="4"/>
  <c r="BK154" i="4"/>
  <c r="J154" i="4" s="1"/>
  <c r="J103" i="4" s="1"/>
  <c r="BK240" i="4"/>
  <c r="J240" i="4" s="1"/>
  <c r="J108" i="4" s="1"/>
  <c r="BK297" i="4"/>
  <c r="J297" i="4" s="1"/>
  <c r="J110" i="4" s="1"/>
  <c r="P335" i="4"/>
  <c r="T193" i="5"/>
  <c r="T132" i="5" s="1"/>
  <c r="T129" i="5" s="1"/>
  <c r="J35" i="11"/>
  <c r="AV102" i="1" s="1"/>
  <c r="J36" i="11"/>
  <c r="AW102" i="1" s="1"/>
  <c r="AT102" i="1" s="1"/>
  <c r="R135" i="4"/>
  <c r="R134" i="4" s="1"/>
  <c r="R208" i="4"/>
  <c r="R176" i="4" s="1"/>
  <c r="BK171" i="5"/>
  <c r="J171" i="5" s="1"/>
  <c r="J103" i="5" s="1"/>
  <c r="R171" i="5"/>
  <c r="BK249" i="5"/>
  <c r="J249" i="5" s="1"/>
  <c r="J107" i="5" s="1"/>
  <c r="J35" i="6"/>
  <c r="AV99" i="1" s="1"/>
  <c r="F35" i="6"/>
  <c r="AZ99" i="1" s="1"/>
  <c r="F39" i="7"/>
  <c r="BD100" i="1" s="1"/>
  <c r="T141" i="7"/>
  <c r="P280" i="7"/>
  <c r="T280" i="7"/>
  <c r="R568" i="7"/>
  <c r="R580" i="7"/>
  <c r="F35" i="11"/>
  <c r="AZ102" i="1" s="1"/>
  <c r="T392" i="7"/>
  <c r="T362" i="7" s="1"/>
  <c r="R446" i="7"/>
  <c r="R509" i="7"/>
  <c r="R136" i="11"/>
  <c r="R127" i="11" s="1"/>
  <c r="R126" i="11" s="1"/>
  <c r="R144" i="11"/>
  <c r="R249" i="5"/>
  <c r="BK293" i="7"/>
  <c r="J293" i="7" s="1"/>
  <c r="J103" i="7" s="1"/>
  <c r="R293" i="7"/>
  <c r="R280" i="7" s="1"/>
  <c r="BK436" i="7"/>
  <c r="J436" i="7" s="1"/>
  <c r="J108" i="7" s="1"/>
  <c r="BK492" i="7"/>
  <c r="J492" i="7" s="1"/>
  <c r="J110" i="7" s="1"/>
  <c r="BK540" i="7"/>
  <c r="J540" i="7" s="1"/>
  <c r="J112" i="7" s="1"/>
  <c r="R573" i="7"/>
  <c r="R588" i="7"/>
  <c r="R592" i="7"/>
  <c r="F36" i="11"/>
  <c r="BA102" i="1" s="1"/>
  <c r="BK136" i="11"/>
  <c r="J136" i="11" s="1"/>
  <c r="J100" i="11" s="1"/>
  <c r="BK144" i="11"/>
  <c r="J144" i="11" s="1"/>
  <c r="J101" i="11" s="1"/>
  <c r="R155" i="11"/>
  <c r="R240" i="4"/>
  <c r="R288" i="4"/>
  <c r="R335" i="4"/>
  <c r="BK193" i="5"/>
  <c r="J193" i="5" s="1"/>
  <c r="J104" i="5" s="1"/>
  <c r="R193" i="5"/>
  <c r="BK243" i="5"/>
  <c r="J243" i="5" s="1"/>
  <c r="J106" i="5" s="1"/>
  <c r="R243" i="5"/>
  <c r="P124" i="6"/>
  <c r="P123" i="6" s="1"/>
  <c r="P122" i="6" s="1"/>
  <c r="AU99" i="1" s="1"/>
  <c r="R392" i="7"/>
  <c r="R362" i="7" s="1"/>
  <c r="R404" i="7"/>
  <c r="BK446" i="7"/>
  <c r="J446" i="7" s="1"/>
  <c r="J109" i="7" s="1"/>
  <c r="BK509" i="7"/>
  <c r="J509" i="7" s="1"/>
  <c r="J111" i="7" s="1"/>
  <c r="P540" i="7"/>
  <c r="BK568" i="7"/>
  <c r="J568" i="7" s="1"/>
  <c r="J114" i="7" s="1"/>
  <c r="BK580" i="7"/>
  <c r="J580" i="7" s="1"/>
  <c r="J116" i="7" s="1"/>
  <c r="T588" i="7"/>
  <c r="T155" i="11"/>
  <c r="T162" i="11"/>
  <c r="E110" i="6"/>
  <c r="F94" i="6"/>
  <c r="F136" i="7"/>
  <c r="J93" i="7"/>
  <c r="E85" i="3"/>
  <c r="F130" i="4"/>
  <c r="F93" i="11"/>
  <c r="J93" i="5"/>
  <c r="J93" i="6"/>
  <c r="J133" i="3"/>
  <c r="E85" i="7"/>
  <c r="F94" i="7"/>
  <c r="F123" i="11"/>
  <c r="F133" i="3"/>
  <c r="J93" i="4"/>
  <c r="E114" i="11"/>
  <c r="J123" i="11"/>
  <c r="F94" i="3"/>
  <c r="E121" i="4"/>
  <c r="J130" i="4"/>
  <c r="F125" i="5"/>
  <c r="F94" i="5"/>
  <c r="J119" i="6"/>
  <c r="J91" i="4"/>
  <c r="J131" i="3"/>
  <c r="J123" i="5"/>
  <c r="J134" i="7"/>
  <c r="J36" i="3"/>
  <c r="AW96" i="1" s="1"/>
  <c r="F36" i="3"/>
  <c r="BA96" i="1" s="1"/>
  <c r="BK199" i="3"/>
  <c r="J199" i="3" s="1"/>
  <c r="J103" i="3" s="1"/>
  <c r="J200" i="3"/>
  <c r="J104" i="3" s="1"/>
  <c r="BK138" i="3"/>
  <c r="J139" i="3"/>
  <c r="J100" i="3" s="1"/>
  <c r="BK122" i="6"/>
  <c r="J122" i="6" s="1"/>
  <c r="J123" i="6"/>
  <c r="J99" i="6" s="1"/>
  <c r="F35" i="7"/>
  <c r="AZ100" i="1" s="1"/>
  <c r="J35" i="7"/>
  <c r="AV100" i="1" s="1"/>
  <c r="J94" i="3"/>
  <c r="P240" i="4"/>
  <c r="T335" i="4"/>
  <c r="BK141" i="7"/>
  <c r="R141" i="7"/>
  <c r="J91" i="6"/>
  <c r="J116" i="6"/>
  <c r="J35" i="3"/>
  <c r="AV96" i="1" s="1"/>
  <c r="AT96" i="1" s="1"/>
  <c r="F93" i="4"/>
  <c r="BK134" i="4"/>
  <c r="P154" i="4"/>
  <c r="P134" i="4" s="1"/>
  <c r="P208" i="4"/>
  <c r="T288" i="4"/>
  <c r="P297" i="4"/>
  <c r="J94" i="5"/>
  <c r="F38" i="7"/>
  <c r="BC100" i="1" s="1"/>
  <c r="F36" i="4"/>
  <c r="BA97" i="1" s="1"/>
  <c r="J36" i="4"/>
  <c r="AW97" i="1" s="1"/>
  <c r="AT97" i="1" s="1"/>
  <c r="J94" i="7"/>
  <c r="J137" i="7"/>
  <c r="BK280" i="7"/>
  <c r="J280" i="7" s="1"/>
  <c r="J102" i="7" s="1"/>
  <c r="J36" i="5"/>
  <c r="AW98" i="1" s="1"/>
  <c r="F36" i="5"/>
  <c r="BA98" i="1" s="1"/>
  <c r="J35" i="5"/>
  <c r="AV98" i="1" s="1"/>
  <c r="F35" i="5"/>
  <c r="AZ98" i="1" s="1"/>
  <c r="F93" i="6"/>
  <c r="F118" i="6"/>
  <c r="F36" i="6"/>
  <c r="BA99" i="1" s="1"/>
  <c r="J36" i="6"/>
  <c r="AW99" i="1" s="1"/>
  <c r="AT99" i="1" s="1"/>
  <c r="F36" i="7"/>
  <c r="BA100" i="1" s="1"/>
  <c r="J36" i="7"/>
  <c r="AW100" i="1" s="1"/>
  <c r="F37" i="4"/>
  <c r="BB97" i="1" s="1"/>
  <c r="BB95" i="1" s="1"/>
  <c r="F39" i="4"/>
  <c r="BD97" i="1" s="1"/>
  <c r="BD95" i="1" s="1"/>
  <c r="T154" i="4"/>
  <c r="T134" i="4" s="1"/>
  <c r="BK176" i="4"/>
  <c r="J176" i="4" s="1"/>
  <c r="J105" i="4" s="1"/>
  <c r="P177" i="4"/>
  <c r="T177" i="4"/>
  <c r="T176" i="4" s="1"/>
  <c r="T208" i="4"/>
  <c r="P288" i="4"/>
  <c r="T297" i="4"/>
  <c r="E85" i="5"/>
  <c r="F38" i="5"/>
  <c r="BC98" i="1" s="1"/>
  <c r="BK133" i="5"/>
  <c r="R133" i="5"/>
  <c r="R132" i="5" s="1"/>
  <c r="R129" i="5" s="1"/>
  <c r="T436" i="7"/>
  <c r="P492" i="7"/>
  <c r="P446" i="7" s="1"/>
  <c r="T509" i="7"/>
  <c r="P568" i="7"/>
  <c r="T573" i="7"/>
  <c r="T580" i="7"/>
  <c r="P592" i="7"/>
  <c r="P144" i="11"/>
  <c r="P392" i="7"/>
  <c r="P362" i="7" s="1"/>
  <c r="BK404" i="7"/>
  <c r="J404" i="7" s="1"/>
  <c r="J107" i="7" s="1"/>
  <c r="T540" i="7"/>
  <c r="R552" i="7"/>
  <c r="P588" i="7"/>
  <c r="F37" i="11"/>
  <c r="BB102" i="1" s="1"/>
  <c r="F39" i="11"/>
  <c r="BD102" i="1" s="1"/>
  <c r="P136" i="11"/>
  <c r="P155" i="11"/>
  <c r="T404" i="7"/>
  <c r="P436" i="7"/>
  <c r="P404" i="7" s="1"/>
  <c r="T492" i="7"/>
  <c r="T446" i="7" s="1"/>
  <c r="P509" i="7"/>
  <c r="P552" i="7"/>
  <c r="T568" i="7"/>
  <c r="T552" i="7" s="1"/>
  <c r="P573" i="7"/>
  <c r="P580" i="7"/>
  <c r="T592" i="7"/>
  <c r="J91" i="11"/>
  <c r="J93" i="11"/>
  <c r="P127" i="11"/>
  <c r="P126" i="11" s="1"/>
  <c r="AU102" i="1" s="1"/>
  <c r="T127" i="11"/>
  <c r="T144" i="11"/>
  <c r="T133" i="4" l="1"/>
  <c r="R133" i="4"/>
  <c r="R137" i="3"/>
  <c r="P133" i="4"/>
  <c r="AU97" i="1" s="1"/>
  <c r="P176" i="4"/>
  <c r="BK552" i="7"/>
  <c r="J552" i="7" s="1"/>
  <c r="J113" i="7" s="1"/>
  <c r="P140" i="7"/>
  <c r="AU100" i="1" s="1"/>
  <c r="T140" i="7"/>
  <c r="BK127" i="11"/>
  <c r="AZ95" i="1"/>
  <c r="AV95" i="1" s="1"/>
  <c r="BC95" i="1"/>
  <c r="BC94" i="1" s="1"/>
  <c r="BD101" i="1"/>
  <c r="BD94" i="1" s="1"/>
  <c r="W33" i="1" s="1"/>
  <c r="AX95" i="1"/>
  <c r="AU95" i="1"/>
  <c r="BK137" i="3"/>
  <c r="J137" i="3" s="1"/>
  <c r="J138" i="3"/>
  <c r="J99" i="3" s="1"/>
  <c r="AT100" i="1"/>
  <c r="BK132" i="5"/>
  <c r="J133" i="5"/>
  <c r="J101" i="5" s="1"/>
  <c r="BK140" i="7"/>
  <c r="J140" i="7" s="1"/>
  <c r="J141" i="7"/>
  <c r="J99" i="7" s="1"/>
  <c r="J32" i="6"/>
  <c r="J98" i="6"/>
  <c r="T126" i="11"/>
  <c r="BA101" i="1"/>
  <c r="AW101" i="1" s="1"/>
  <c r="AT98" i="1"/>
  <c r="J134" i="4"/>
  <c r="J99" i="4" s="1"/>
  <c r="BK133" i="4"/>
  <c r="J133" i="4" s="1"/>
  <c r="AU101" i="1"/>
  <c r="BB101" i="1"/>
  <c r="AX101" i="1" s="1"/>
  <c r="AZ101" i="1"/>
  <c r="AV101" i="1" s="1"/>
  <c r="BA95" i="1"/>
  <c r="R140" i="7"/>
  <c r="BK126" i="11" l="1"/>
  <c r="J126" i="11" s="1"/>
  <c r="J127" i="11"/>
  <c r="J99" i="11" s="1"/>
  <c r="AT101" i="1"/>
  <c r="AY95" i="1"/>
  <c r="J32" i="4"/>
  <c r="J98" i="4"/>
  <c r="J41" i="6"/>
  <c r="AG99" i="1"/>
  <c r="AN99" i="1" s="1"/>
  <c r="J132" i="5"/>
  <c r="J100" i="5" s="1"/>
  <c r="BK129" i="5"/>
  <c r="J129" i="5" s="1"/>
  <c r="AZ94" i="1"/>
  <c r="BB94" i="1"/>
  <c r="AW95" i="1"/>
  <c r="AT95" i="1" s="1"/>
  <c r="BA94" i="1"/>
  <c r="J32" i="7"/>
  <c r="J98" i="7"/>
  <c r="AU94" i="1"/>
  <c r="J32" i="3"/>
  <c r="J98" i="3"/>
  <c r="W32" i="1"/>
  <c r="AY94" i="1"/>
  <c r="J32" i="11" l="1"/>
  <c r="J98" i="11"/>
  <c r="AW94" i="1"/>
  <c r="AK30" i="1" s="1"/>
  <c r="W30" i="1"/>
  <c r="J41" i="4"/>
  <c r="AG97" i="1"/>
  <c r="AN97" i="1" s="1"/>
  <c r="W31" i="1"/>
  <c r="AX94" i="1"/>
  <c r="J32" i="5"/>
  <c r="J98" i="5"/>
  <c r="AG96" i="1"/>
  <c r="AN96" i="1" s="1"/>
  <c r="J41" i="3"/>
  <c r="W29" i="1"/>
  <c r="AV94" i="1"/>
  <c r="AG100" i="1"/>
  <c r="AN100" i="1" s="1"/>
  <c r="J41" i="7"/>
  <c r="AG102" i="1" l="1"/>
  <c r="J41" i="11"/>
  <c r="J41" i="5"/>
  <c r="AG98" i="1"/>
  <c r="AN98" i="1" s="1"/>
  <c r="AT94" i="1"/>
  <c r="AK29" i="1"/>
  <c r="AN102" i="1" l="1"/>
  <c r="AG101" i="1"/>
  <c r="AN101" i="1" s="1"/>
  <c r="AG95" i="1"/>
  <c r="AN95" i="1" s="1"/>
  <c r="AG94" i="1" l="1"/>
  <c r="AN94" i="1" s="1"/>
  <c r="AK26" i="1" l="1"/>
  <c r="AK35" i="1" s="1"/>
</calcChain>
</file>

<file path=xl/sharedStrings.xml><?xml version="1.0" encoding="utf-8"?>
<sst xmlns="http://schemas.openxmlformats.org/spreadsheetml/2006/main" count="15242" uniqueCount="2566">
  <si>
    <t>Export Komplet</t>
  </si>
  <si>
    <t/>
  </si>
  <si>
    <t>2.0</t>
  </si>
  <si>
    <t>False</t>
  </si>
  <si>
    <t>{8bf946cc-000e-4dc7-b464-73b6084f4a59}</t>
  </si>
  <si>
    <t>&gt;&gt;  skryté stĺpce  &lt;&lt;</t>
  </si>
  <si>
    <t>0,01</t>
  </si>
  <si>
    <t>20</t>
  </si>
  <si>
    <t>REKAPITULÁCIA STAVBY</t>
  </si>
  <si>
    <t>v ---  nižšie sa nachádzajú doplnkové a pomocné údaje k zostavám  --- v</t>
  </si>
  <si>
    <t>Návod na vyplnenie</t>
  </si>
  <si>
    <t>0,001</t>
  </si>
  <si>
    <t>Kód:</t>
  </si>
  <si>
    <t>Meniť je možné iba bunky so žltým podfarbením!_x000D_
_x000D_
1) na prvom liste Rekapitulácie stavby vyplňte v zostave_x000D_
_x000D_
    a) Rekapitulácia stavby_x000D_
       - údaje o Zhotoviteľovi_x000D_
         (prenesú sa do ostatných zostáv aj v iných listoch)_x000D_
_x000D_
    b) Rekapitulácia objektov stavby_x000D_
       - potrebné Ostatné náklady_x000D_
_x000D_
2) na vybraných listoch vyplňte v zostave_x000D_
_x000D_
    a) Krycí list_x000D_
       - údaje o Zhotoviteľovi, pokiaľ sa líšia od údajov o Zhotoviteľovi na Rekapitulácii stavby_x000D_
         (údaje se prenesú do ostatných zostav v danom liste)_x000D_
_x000D_
    b) Rekapitulácia rozpočtu_x000D_
       - potrebné Ostatné náklady_x000D_
_x000D_
    c) Celkové náklady za stavbu_x000D_
       - ceny na položkách_x000D_
       - množstvo, pokiaľ má žlté podfarbenie_x000D_
       - a v prípade potreby poznámku (tá je v skrytom stĺpci)</t>
  </si>
  <si>
    <t>Stavba:</t>
  </si>
  <si>
    <t>Dostavba Pavilónu Základnej školy Miloslavov</t>
  </si>
  <si>
    <t>JKSO:</t>
  </si>
  <si>
    <t>KS:</t>
  </si>
  <si>
    <t>Miesto:</t>
  </si>
  <si>
    <t xml:space="preserve"> </t>
  </si>
  <si>
    <t>Dátum:</t>
  </si>
  <si>
    <t>Objednávateľ:</t>
  </si>
  <si>
    <t>IČO:</t>
  </si>
  <si>
    <t>IČ DPH:</t>
  </si>
  <si>
    <t>Zhotoviteľ:</t>
  </si>
  <si>
    <t>Vyplň údaj</t>
  </si>
  <si>
    <t>Projektant:</t>
  </si>
  <si>
    <t>True</t>
  </si>
  <si>
    <t>Spracovateľ:</t>
  </si>
  <si>
    <t>Poznámka:</t>
  </si>
  <si>
    <t>Cena bez DPH</t>
  </si>
  <si>
    <t>Sadzba dane</t>
  </si>
  <si>
    <t>Základ dane</t>
  </si>
  <si>
    <t>Výška dane</t>
  </si>
  <si>
    <t>DPH</t>
  </si>
  <si>
    <t>základná</t>
  </si>
  <si>
    <t>znížená</t>
  </si>
  <si>
    <t>zákl. prenesená</t>
  </si>
  <si>
    <t>zníž. prenesená</t>
  </si>
  <si>
    <t>nulová</t>
  </si>
  <si>
    <t>Cena s DPH</t>
  </si>
  <si>
    <t>v</t>
  </si>
  <si>
    <t>EUR</t>
  </si>
  <si>
    <t>Projektant</t>
  </si>
  <si>
    <t>Spracovateľ</t>
  </si>
  <si>
    <t>Dátum a podpis:</t>
  </si>
  <si>
    <t>Pečiatka</t>
  </si>
  <si>
    <t>Objednávateľ</t>
  </si>
  <si>
    <t>Zhotoviteľ</t>
  </si>
  <si>
    <t>REKAPITULÁCIA OBJEKTOV STAVBY</t>
  </si>
  <si>
    <t>Informatívne údaje z listov zákaziek</t>
  </si>
  <si>
    <t>Kód</t>
  </si>
  <si>
    <t>Popis</t>
  </si>
  <si>
    <t>Cena bez DPH [EUR]</t>
  </si>
  <si>
    <t>Cena s DPH [EUR]</t>
  </si>
  <si>
    <t>Typ</t>
  </si>
  <si>
    <t>z toho Ostat._x000D_
náklady [EUR]</t>
  </si>
  <si>
    <t>DPH [EUR]</t>
  </si>
  <si>
    <t>Normohodiny [h]</t>
  </si>
  <si>
    <t>DPH základná [EUR]</t>
  </si>
  <si>
    <t>DPH znížená [EUR]</t>
  </si>
  <si>
    <t>DPH základná prenesená_x000D_
[EUR]</t>
  </si>
  <si>
    <t>DPH znížená prenesená_x000D_
[EUR]</t>
  </si>
  <si>
    <t>Základňa_x000D_
DPH základná</t>
  </si>
  <si>
    <t>Základňa_x000D_
DPH znížená</t>
  </si>
  <si>
    <t>Základňa_x000D_
DPH zákl. prenesená</t>
  </si>
  <si>
    <t>Základňa_x000D_
DPH zníž. prenesená</t>
  </si>
  <si>
    <t>Základňa_x000D_
DPH nulová</t>
  </si>
  <si>
    <t>Náklady z rozpočtov</t>
  </si>
  <si>
    <t>D</t>
  </si>
  <si>
    <t>0</t>
  </si>
  <si>
    <t>###NOIMPORT###</t>
  </si>
  <si>
    <t>IMPORT</t>
  </si>
  <si>
    <t>{00000000-0000-0000-0000-000000000000}</t>
  </si>
  <si>
    <t>1</t>
  </si>
  <si>
    <t>Stavebná časť</t>
  </si>
  <si>
    <t>STA</t>
  </si>
  <si>
    <t>{636ea18d-cecb-4dda-8238-bc576a35fccd}</t>
  </si>
  <si>
    <t>/</t>
  </si>
  <si>
    <t>Časť</t>
  </si>
  <si>
    <t>2</t>
  </si>
  <si>
    <t>1-2</t>
  </si>
  <si>
    <t>Modulová stavba</t>
  </si>
  <si>
    <t>{a15b52dc-daec-4740-9114-22d6ce757ae1}</t>
  </si>
  <si>
    <t>1-3</t>
  </si>
  <si>
    <t>Zdravotechnika</t>
  </si>
  <si>
    <t>{3551f789-041d-457d-a6b5-659e7fac6c3f}</t>
  </si>
  <si>
    <t>1-4</t>
  </si>
  <si>
    <t>Vykurovanie</t>
  </si>
  <si>
    <t>{802f5ff8-24c3-489d-b18d-bf18ad89026f}</t>
  </si>
  <si>
    <t>1-5</t>
  </si>
  <si>
    <t>Vzduchotechnika</t>
  </si>
  <si>
    <t>{44ed1eb5-a3b0-47c4-b0bc-0df18790d811}</t>
  </si>
  <si>
    <t>1-6</t>
  </si>
  <si>
    <t>Elektroinštalácia</t>
  </si>
  <si>
    <t>{e7e01e07-f705-4997-9ae8-dea43d460b2c}</t>
  </si>
  <si>
    <t>Napojenie</t>
  </si>
  <si>
    <t>{a712ed19-201a-46ea-b4f5-e0c398b00181}</t>
  </si>
  <si>
    <t>2-4</t>
  </si>
  <si>
    <t>HSP</t>
  </si>
  <si>
    <t>{3b07d2b1-aa97-4113-ace5-0317938cfa7f}</t>
  </si>
  <si>
    <t>KRYCÍ LIST ROZPOČTU</t>
  </si>
  <si>
    <t>Objekt:</t>
  </si>
  <si>
    <t>1 - Stavebná časť</t>
  </si>
  <si>
    <t>Časť:</t>
  </si>
  <si>
    <t>REKAPITULÁCIA ROZPOČTU</t>
  </si>
  <si>
    <t>Kód dielu - Popis</t>
  </si>
  <si>
    <t>Cena celkom [EUR]</t>
  </si>
  <si>
    <t>Náklady z rozpočtu</t>
  </si>
  <si>
    <t>-1</t>
  </si>
  <si>
    <t>HSV - Práce a dodávky HSV</t>
  </si>
  <si>
    <t xml:space="preserve">    1 - Zemné práce</t>
  </si>
  <si>
    <t xml:space="preserve">    2 - Zakladanie</t>
  </si>
  <si>
    <t xml:space="preserve">    4 - Vodorovné konštrukcie</t>
  </si>
  <si>
    <t xml:space="preserve">    6 - Úpravy povrchov, podlahy, osadenie</t>
  </si>
  <si>
    <t xml:space="preserve">    9 - Ostatné konštrukcie a práce-búranie</t>
  </si>
  <si>
    <t xml:space="preserve">    99 - Presun hmôt HSV</t>
  </si>
  <si>
    <t>PSV - Práce a dodávky PSV</t>
  </si>
  <si>
    <t xml:space="preserve">    711 - Izolácie proti vode a vlhkosti</t>
  </si>
  <si>
    <t xml:space="preserve">    767 - Konštrukcie doplnkové kovové</t>
  </si>
  <si>
    <t>ROZPOČET</t>
  </si>
  <si>
    <t>PČ</t>
  </si>
  <si>
    <t>MJ</t>
  </si>
  <si>
    <t>Množstvo</t>
  </si>
  <si>
    <t>J.cena [EUR]</t>
  </si>
  <si>
    <t>Cenová sústava</t>
  </si>
  <si>
    <t>J. Nh [h]</t>
  </si>
  <si>
    <t>Nh celkom [h]</t>
  </si>
  <si>
    <t>J. hmotnosť [t]</t>
  </si>
  <si>
    <t>Hmotnosť celkom [t]</t>
  </si>
  <si>
    <t>J. suť [t]</t>
  </si>
  <si>
    <t>Suť Celkom [t]</t>
  </si>
  <si>
    <t>HSV</t>
  </si>
  <si>
    <t>Práce a dodávky HSV</t>
  </si>
  <si>
    <t>ROZPOCET</t>
  </si>
  <si>
    <t>Zemné práce</t>
  </si>
  <si>
    <t>K</t>
  </si>
  <si>
    <t>m3</t>
  </si>
  <si>
    <t>4</t>
  </si>
  <si>
    <t>VV</t>
  </si>
  <si>
    <t>Súčet</t>
  </si>
  <si>
    <t>CS Cenekon 2016 01</t>
  </si>
  <si>
    <t>3</t>
  </si>
  <si>
    <t>P</t>
  </si>
  <si>
    <t>5</t>
  </si>
  <si>
    <t>6</t>
  </si>
  <si>
    <t>m2</t>
  </si>
  <si>
    <t>7</t>
  </si>
  <si>
    <t>Zásyp sypaninou so zhutnením jám, šachiet, rýh, zárezov alebo okolo objektov do 100 m3</t>
  </si>
  <si>
    <t>8</t>
  </si>
  <si>
    <t>9</t>
  </si>
  <si>
    <t>M</t>
  </si>
  <si>
    <t>t</t>
  </si>
  <si>
    <t>10</t>
  </si>
  <si>
    <t>11</t>
  </si>
  <si>
    <t>12</t>
  </si>
  <si>
    <t>13</t>
  </si>
  <si>
    <t>14</t>
  </si>
  <si>
    <t>162501102</t>
  </si>
  <si>
    <t>15</t>
  </si>
  <si>
    <t>162501105</t>
  </si>
  <si>
    <t>Vodorovné premiestnenie výkopku  po spevnenej ceste z  horniny tr.1-4, do 100 m3, príplatok k cene za každých ďalšich a začatých 1000 m</t>
  </si>
  <si>
    <t>16</t>
  </si>
  <si>
    <t>167101101</t>
  </si>
  <si>
    <t>Nakladanie neuľahnutého výkopku z hornín tr.1-4 do 100 m3</t>
  </si>
  <si>
    <t>17</t>
  </si>
  <si>
    <t>171201201</t>
  </si>
  <si>
    <t>Uloženie sypaniny na skládky do 100 m3</t>
  </si>
  <si>
    <t>18</t>
  </si>
  <si>
    <t>171209002</t>
  </si>
  <si>
    <t>Poplatok za skladovanie - zemina a kamenivo (17 05) ostatné</t>
  </si>
  <si>
    <t>Zakladanie</t>
  </si>
  <si>
    <t>19</t>
  </si>
  <si>
    <t>21</t>
  </si>
  <si>
    <t>22</t>
  </si>
  <si>
    <t>23</t>
  </si>
  <si>
    <t>24</t>
  </si>
  <si>
    <t>25</t>
  </si>
  <si>
    <t>26</t>
  </si>
  <si>
    <t>27</t>
  </si>
  <si>
    <t>28</t>
  </si>
  <si>
    <t>29</t>
  </si>
  <si>
    <t>30</t>
  </si>
  <si>
    <t>31</t>
  </si>
  <si>
    <t>32</t>
  </si>
  <si>
    <t>Vodorovné konštrukcie</t>
  </si>
  <si>
    <t>33</t>
  </si>
  <si>
    <t>34</t>
  </si>
  <si>
    <t>35</t>
  </si>
  <si>
    <t>Úpravy povrchov, podlahy, osadenie</t>
  </si>
  <si>
    <t>36</t>
  </si>
  <si>
    <t>37</t>
  </si>
  <si>
    <t>38</t>
  </si>
  <si>
    <t>39</t>
  </si>
  <si>
    <t>Ostatné konštrukcie a práce-búranie</t>
  </si>
  <si>
    <t>40</t>
  </si>
  <si>
    <t>m</t>
  </si>
  <si>
    <t>41</t>
  </si>
  <si>
    <t>ks</t>
  </si>
  <si>
    <t>42</t>
  </si>
  <si>
    <t>99</t>
  </si>
  <si>
    <t>Presun hmôt HSV</t>
  </si>
  <si>
    <t>43</t>
  </si>
  <si>
    <t>998011032-</t>
  </si>
  <si>
    <t>Presun hmôt pre budovy 801, výšky do 12 m</t>
  </si>
  <si>
    <t>PSV</t>
  </si>
  <si>
    <t>Práce a dodávky PSV</t>
  </si>
  <si>
    <t>711</t>
  </si>
  <si>
    <t>Izolácie proti vode a vlhkosti</t>
  </si>
  <si>
    <t>44</t>
  </si>
  <si>
    <t>CS CENEKON 2019 01</t>
  </si>
  <si>
    <t>45</t>
  </si>
  <si>
    <t>998711202</t>
  </si>
  <si>
    <t>Presun hmôt pre izoláciu proti vode v objektoch výšky nad 6 do 12 m</t>
  </si>
  <si>
    <t>%</t>
  </si>
  <si>
    <t>767</t>
  </si>
  <si>
    <t>Konštrukcie doplnkové kovové</t>
  </si>
  <si>
    <t>46</t>
  </si>
  <si>
    <t>47</t>
  </si>
  <si>
    <t>1-2 - Modulová stavba</t>
  </si>
  <si>
    <t xml:space="preserve">    713 - Izolácie tepelné</t>
  </si>
  <si>
    <t xml:space="preserve">    725 - Zdravotechnika - zariaď. predmety</t>
  </si>
  <si>
    <t xml:space="preserve">    763 - Konštrukcie - drevostavby</t>
  </si>
  <si>
    <t xml:space="preserve">    764 - Konštrukcie klampiarske</t>
  </si>
  <si>
    <t xml:space="preserve">    766 - Konštrukcie stolárske</t>
  </si>
  <si>
    <t xml:space="preserve">    771 - Podlahy z dlaždíc</t>
  </si>
  <si>
    <t xml:space="preserve">    776 - Podlahy povlakové</t>
  </si>
  <si>
    <t xml:space="preserve">    781 - Dokončovacie práce a obklady</t>
  </si>
  <si>
    <t xml:space="preserve">    783 - Dokončovacie práce - nátery</t>
  </si>
  <si>
    <t xml:space="preserve">    784 - Dokončovacie práce - maľby</t>
  </si>
  <si>
    <t>631313611</t>
  </si>
  <si>
    <t>Mazanina z betónu prostého (z kameniva) hladená dreveným hladidlom hr. nad 80 do 120 mm tr. C 16/20</t>
  </si>
  <si>
    <t>1545551109</t>
  </si>
  <si>
    <t>"zálievka stupňovbetónom, betón C16/20, vnútorné schodisko"(0,28*0,055*1,165*22+0,28*0,055*(2,49-1,175-0,005)*2+0,945*2,48*0,055)*1,03</t>
  </si>
  <si>
    <t>631319153</t>
  </si>
  <si>
    <t>Príplatok za prehlad. povrchu betónovej mazaniny min. tr.C 8/10 oceľ. hlad. hr. 80-120 mm</t>
  </si>
  <si>
    <t>-340807268</t>
  </si>
  <si>
    <t>62525941-1</t>
  </si>
  <si>
    <t xml:space="preserve">Tepelnoizolačný kontaktný systém ETICS - tepelná izolácia na báze minerálnej vlny hr. 200 mm               </t>
  </si>
  <si>
    <t>1274537178</t>
  </si>
  <si>
    <t>Poznámka k položke:_x000D_
Skladba v zmysle STN 73 2901:2015:_x000D_
- lepiaca stierka pre ETICS_x000D_
- tepelnoizolačná vrstva ETICS, izolačné dosky na báze minerálnej vlny, súčiniteľ tepelnej vodivosti 0,035W/m.K, hr. 200 mm _x000D_
- sklotextilná mriežka vkladaná do lepiacej stierky pre ETICS, mriežka s presahom min. 100 mm, plošná hmotnosť min. 145 g/m2_x000D_
- základný náter pre ETICS_x000D_
- tenkovrstvá silikátová alebo silikónová omietka hr. 2 mm (prípadne samočistiaca omietka napr. Baumit Nanopor)</t>
  </si>
  <si>
    <t>80,6*7-(1,9*2*29+1,85*2+1,85*1,75*2+1,6*0,65*5+1,9*0,65*1+1,8*0,65*1+1,8*2,35*1+1,85*2,6*2+1,85*2,85*1+1,1*2,85)*0,9</t>
  </si>
  <si>
    <t>62525935-1</t>
  </si>
  <si>
    <t xml:space="preserve">Tepelnoizolačný kontaktný systém ETICS - tepelná izolácia z nenasiakavého polystyrénu hr. 200 mm                  </t>
  </si>
  <si>
    <t>-1181669942</t>
  </si>
  <si>
    <t>Poznámka k položke:_x000D_
Skladba v zmysle STN 73 2901:2015:_x000D_
- lepiaca stierka pre ETICS_x000D_
- tepelnoizolačná vrstva ETICS, izolačné dosky z nenasiakavého polystyrénu, súčiniteľ tepelnej vodivosti 0,033W/m.K, hr. 200 mm _x000D_
- sklotextilná mriežka vkladaná do lepiacej stierky pre ETICS, mriežka s presahom min. 100 mm, plošná hmotnosť min. 145 g/m2_x000D_
- základný náter pre ETICS_x000D_
- tenkovrstvá silikátová alebo silikónová omietka hr. 2 mm (prípadne samočistiaca omietka napr. Baumit Nanopor)</t>
  </si>
  <si>
    <t>80,6*0,3</t>
  </si>
  <si>
    <t>625259349</t>
  </si>
  <si>
    <t xml:space="preserve">Tepelnoizolačný kontaktný systém ETICS - tepelná izolácia z nenasiakavého polytyrénu hr. 180 mm, zateplenie soklov     </t>
  </si>
  <si>
    <t>-1134693357</t>
  </si>
  <si>
    <t>Poznámka k položke:_x000D_
Skladba v zmysle STN 73 2901:2015:_x000D_
- lepiaca stierka pre ETICS_x000D_
- tepelnoizolačná vrstva ETICS, izolačné dosky z nenasiakavého polystyrénu, súčiniteľ tepelnej vodivosti 0,033W/m.K, hr. 180 mm _x000D_
- sklotextilná mriežka vkladaná do lepiacej stierky pre ETICS, mriežka s presahom min. 100 mm, plošná hmotnosť min. 200 g/m2_x000D_
- základný náter pre ETICS_x000D_
- soklová omietka hr. 2 mm (prípadne samočistiaca omietka napr. Baumit Nanopor)</t>
  </si>
  <si>
    <t>80,6*0,47</t>
  </si>
  <si>
    <t>63247740-8</t>
  </si>
  <si>
    <t xml:space="preserve">Dodávka a montáž nosnej časti podlahy 1.NP P1, P2 (hr. podlahy 225 mm -  bez nášlapnej vrstvy) </t>
  </si>
  <si>
    <t>-548562968</t>
  </si>
  <si>
    <t>63247740-10</t>
  </si>
  <si>
    <t xml:space="preserve">Dodávka a montáž nosnej časti podlahy P3, P4 (hr. podlahy 225 mm -  bez nášlapnej vrstvy) </t>
  </si>
  <si>
    <t>-1005055230</t>
  </si>
  <si>
    <t>369,98-10,26</t>
  </si>
  <si>
    <t>612491312</t>
  </si>
  <si>
    <t>Náter vnútorný umývateľný</t>
  </si>
  <si>
    <t>-270363576</t>
  </si>
  <si>
    <t>(16,1+16,8+53,8*2+21,6+5,6*2+29,9*2+30,1*2+29,9*2+12,1+8,3+8,4+10,7+8,3+10,6+16,6+16,4+16,3+16,6+16,7+8,7+11+9,1+12,1+20,9)*3</t>
  </si>
  <si>
    <t>-(1,9*2*29+1,85*2+1,85*1,75*2+1,6*0,65*5+1,9*0,65*1+1,8*0,65*1+1,8*2,35*1+1,85*2,6*2+1,85*2,85*1+1,1*2,85)*0,9</t>
  </si>
  <si>
    <t>-(0,8*1,97*10+0,9*1,97*9+1,85+2,6*2)*2-(0,9*1,97*1)*2-(0,8*1,97*4)*2</t>
  </si>
  <si>
    <t>622481119</t>
  </si>
  <si>
    <t xml:space="preserve">Potiahnutie vonkajších stien, sklotextílnou mriežkou </t>
  </si>
  <si>
    <t>470822133</t>
  </si>
  <si>
    <t>"sklotextilná mriežka vkladaná do lepiacej stierky - vonkajšie ostenia, nadpražia a parapety,  mriežka o plošnej hmotnosti min. 145 g/m2"</t>
  </si>
  <si>
    <t>(7,8*30+7,2*2+4,5*5+5,1+4,9+8,3+8,8*2+9,3+7,9)*0,14</t>
  </si>
  <si>
    <t>622466-1</t>
  </si>
  <si>
    <t>Základný náter</t>
  </si>
  <si>
    <t>269547936</t>
  </si>
  <si>
    <t>"vonkajšie ostenia a nadpražia"</t>
  </si>
  <si>
    <t>622464222</t>
  </si>
  <si>
    <t>Vonkajšia omietka stien  tenkovrstvová silikátová 2 mm,  príp. silikónová</t>
  </si>
  <si>
    <t>1020121475</t>
  </si>
  <si>
    <t>95394612-2</t>
  </si>
  <si>
    <t>Štartovací profil pre zateplenie, zateplenie hr. 160 mm</t>
  </si>
  <si>
    <t>-1423190975</t>
  </si>
  <si>
    <t>9539461-2-</t>
  </si>
  <si>
    <t>Rohové omiekové profily so sieťkou, oknové, dvere</t>
  </si>
  <si>
    <t>1412325694</t>
  </si>
  <si>
    <t>(7,8*30+7,2*2+4,5*5+5,1+4,9+8,3+8,8*2+9,3+7,9)+7,2*4+78,9</t>
  </si>
  <si>
    <t>9539461-3</t>
  </si>
  <si>
    <t>APU lišty</t>
  </si>
  <si>
    <t>1802793063</t>
  </si>
  <si>
    <t>(7,8*30+7,2*2+4,5*5+5,1+4,9+8,3+8,8*2+9,3+7,9)</t>
  </si>
  <si>
    <t>9539961-2</t>
  </si>
  <si>
    <t>Parotesná páska - montáž okien, zo strany interiéru</t>
  </si>
  <si>
    <t>-1000417139</t>
  </si>
  <si>
    <t>9539961-3</t>
  </si>
  <si>
    <t>Parotesná páska -  poistná hydroizolačná páska - montáž okien, zo strany exteriéru</t>
  </si>
  <si>
    <t>1844556819</t>
  </si>
  <si>
    <t>941941041</t>
  </si>
  <si>
    <t>Montáž lešenia ľahkého pracovného radového s podlahami šírky nad 1, 00 do 1,20 m a výšky do 10 m</t>
  </si>
  <si>
    <t>-514962723</t>
  </si>
  <si>
    <t>"lešenie spolu na 2 mesiace"85,33*8,2</t>
  </si>
  <si>
    <t>941941291</t>
  </si>
  <si>
    <t>Príplatok za prvý a každý ďalší i začatý mesiac použitia lešenia šírky nad 1,00 do 1,20 m, výšky do 10 m</t>
  </si>
  <si>
    <t>1401430738</t>
  </si>
  <si>
    <t>"lešenie spolu na 2 mesiace"85,33*8,2*2</t>
  </si>
  <si>
    <t>941941841</t>
  </si>
  <si>
    <t>Demontáž lešenia ľahkého pracovného radového a s podlahami, šírky nad 1,00 do 1,20 m výšky do 10 m</t>
  </si>
  <si>
    <t>669146054</t>
  </si>
  <si>
    <t>941955002</t>
  </si>
  <si>
    <t>Lešenie ľahké pracovné pomocné, s výškou lešeňovej podlahy nad 1,20 do 1,90 m</t>
  </si>
  <si>
    <t>240337706</t>
  </si>
  <si>
    <t>-1453521886</t>
  </si>
  <si>
    <t>71121255-1</t>
  </si>
  <si>
    <t>Náterová hydroizolačná hmota vhodná do vonkajšieho prostredia - zatretie ukončenia sklotextilnej mriežky vkladanej do lepidla pod úrovňov upraveného okolitého terénu výšky 200 mm, zabránenie vzlínania vody do lepidla, dĺžka 121,15 m</t>
  </si>
  <si>
    <t>-1976412418</t>
  </si>
  <si>
    <t>Poznámka k položke:_x000D_
 poznámka: časť spodného soklu pod úrovňou upraveného terénu po obvode objektu</t>
  </si>
  <si>
    <t>(8,71+4,22+4,19+4,29+1,89*2+10,37+4,66+5,16)*1,2</t>
  </si>
  <si>
    <t>957595322</t>
  </si>
  <si>
    <t>713</t>
  </si>
  <si>
    <t>Izolácie tepelné</t>
  </si>
  <si>
    <t>713111125</t>
  </si>
  <si>
    <t>Dodatočné zateplenie stropu nad 2.NP, tepelná izolácia z minerálnej vlny hr. 140 mm, súčiniteľ tepelnej vodivosti 0,036 W.m-1.K-1</t>
  </si>
  <si>
    <t>2089656457</t>
  </si>
  <si>
    <t>385,9*2</t>
  </si>
  <si>
    <t>63114009-1</t>
  </si>
  <si>
    <t>Tepelná izolácia z minerálnej vlny hr. 140 mm, súčiniteľ tepelnej vodivosti 0,036 W/m.K</t>
  </si>
  <si>
    <t>1838978497</t>
  </si>
  <si>
    <t>771,8*1,02 'Přepočítané koeficientom množstva</t>
  </si>
  <si>
    <t>71312-1</t>
  </si>
  <si>
    <t>Dodatočné zateplenie stropu nad 1.NP, poistná hydroizolacia paropriepustná vrstva - D+M</t>
  </si>
  <si>
    <t>-800831352</t>
  </si>
  <si>
    <t>713122131</t>
  </si>
  <si>
    <t>Dodatočné zateplenie podlahy na 1.NP zo strany exteriéru, tepelná izolácia z nenasiakavého polystyrénu hr. 180 mm, súčiniteľ tepelnej vodivosti 0,033 W/m.K</t>
  </si>
  <si>
    <t>-982763045</t>
  </si>
  <si>
    <t>28372000-1</t>
  </si>
  <si>
    <t>Tepelná izolácia z nenasiakavého polystyrénu hr. 180 mm, súčiniteľ tepelnej vodivosti 0,033 W/m.K</t>
  </si>
  <si>
    <t>-1127917154</t>
  </si>
  <si>
    <t>Poznámka k položke:_x000D_
min. obj.hm. 29 kg/m3</t>
  </si>
  <si>
    <t>385,93*1,02 'Přepočítané koeficientom množstva</t>
  </si>
  <si>
    <t>998713202</t>
  </si>
  <si>
    <t>Presun hmôt pre izolácie tepelné v objektoch výšky nad 6 m do 12 m</t>
  </si>
  <si>
    <t>1957119718</t>
  </si>
  <si>
    <t>725</t>
  </si>
  <si>
    <t>Zdravotechnika - zariaď. predmety</t>
  </si>
  <si>
    <t>725110-1</t>
  </si>
  <si>
    <t xml:space="preserve">Držadlo z nerezovej ocele, pevné držadlo pre umývadlo 60 cm, rozteč 600 mm, dĺžka držadla 620 mm, konštrukčná výška držadla 153 mm, profily kruhového prierezu priemeru 32 mm, D+M vrátane montážnej sady,WC imobilní </t>
  </si>
  <si>
    <t>2123266976</t>
  </si>
  <si>
    <t>725110-2</t>
  </si>
  <si>
    <t xml:space="preserve">Držadlo z nerezovej ocele, sklopné držadlo pre umývadlo 60 cm, rozteč 600 mm, dĺžka držadla 620 mm, konštrukčná výška držadla 153 mm, profily kruhového prierezu priemeru 32 mm, D+M vrátane montážnej sady,WC imobilní </t>
  </si>
  <si>
    <t>1548107592</t>
  </si>
  <si>
    <t>725110-3</t>
  </si>
  <si>
    <t xml:space="preserve">Držadlo z nerezovej ocele, pevné držadlo pre WC 85 cm, rozteč 850 mm, dĺžka držadla 870 mm, konštrukčná výška držadla 153 mm, profily kruhového prierezu priemeru 32 mm, D+M vrátane montážnej sady,WC imobilní </t>
  </si>
  <si>
    <t>-1738263062</t>
  </si>
  <si>
    <t>725110-4</t>
  </si>
  <si>
    <t xml:space="preserve">Držadlo z nerezovej ocele, sklopnné držadlo pre WC 85 cm, rozteč 850 mm, dĺžka držadla 870 mm, konštrukčná výška držadla 153 mm, profily kruhového prierezu priemeru 32 mm, D+M vrátae montážnej sady,WC imobilní </t>
  </si>
  <si>
    <t>-555045965</t>
  </si>
  <si>
    <t>998725202</t>
  </si>
  <si>
    <t>Presun hmôt pre zariaďovacie predmety v objektoch výšky nad 6 do 12 m</t>
  </si>
  <si>
    <t>-968878963</t>
  </si>
  <si>
    <t>763</t>
  </si>
  <si>
    <t>Konštrukcie - drevostavby</t>
  </si>
  <si>
    <t>76311-1</t>
  </si>
  <si>
    <t>Dodávka a montáž konštrukcie modulárneho systému hr. 152,5 mm, obvodová stena</t>
  </si>
  <si>
    <t>-891518954</t>
  </si>
  <si>
    <t xml:space="preserve">Poznámka k položke:_x000D_
Konštrukcia modulárneho systému hr. 152,5 mm_x000D_
-	SD doska 12,5mm_x000D_
-	parozábrana_x000D_
-	tepelná izolácia minerálna vlna hr. 120mm, súčiniteľ tepelnej vodivosti 0,035 W.m-1.K-1 vkladaná do roštu_x000D_
- kovový rošt z profilov šírky 125 mm (do roštu je vkladaná tepelná izolácia hr. 120 mm)_x000D_
- pozinkovaný profilovaný plech ako nosný materiál pre vonkajší systém fasády, výška profilu 12,5 mm_x000D_
</t>
  </si>
  <si>
    <t>78,9*7,31-(1,9*2*29+1,85*2+1,85*1,75*2+1,6*0,65*5+1,9*0,65*1+1,8*0,65*1+1,8*2,35*1+1,85*2,6*2+1,85*2,85*1+1,1*2,85)</t>
  </si>
  <si>
    <t>76316-1</t>
  </si>
  <si>
    <t>Sadrokartónový obklad, sadrokartónová doska hr. 15 mm kotvená na nosné prvky obvodových a vnútorných stien</t>
  </si>
  <si>
    <t>-1878335121</t>
  </si>
  <si>
    <t>Poznámka k položke:_x000D_
obklad ostení, nadpraží a parapetov fasádnych otvorov a obklad ostení a nadpraží vnútorných stien s výplňami bez obložkovej zárubne</t>
  </si>
  <si>
    <t>(7,8*30+7,2*2+4,5*5+5,1+4,9+8,3+8,8*2+9,3+7,9)*0,14+(6,1*10+5,9*14+8,9*2)*0,22</t>
  </si>
  <si>
    <t>76311-2-3</t>
  </si>
  <si>
    <t xml:space="preserve">Dodávka a montáž vnútornej priečky hr. 220 mm, 1.NP a 2.NP </t>
  </si>
  <si>
    <t>785488240</t>
  </si>
  <si>
    <t>Poznámka k položke:_x000D_
Skladba:_x000D_
- sadrokartónová doska hr. 12,5 mm (v zmysle požiadaviek projektu protipožiarnej bezpečnosti stavby a požiadaviek prevádzky jednotlivých priestorov)_x000D_
- tepelná izolácia minerálna vlna hr. 80 mm, súčiniteľ tepelnej vodivosti 0,035W/m.K, objemová hmotnosť min. 40 kg/m3, izolácia vkladaná do nosného kovového rošta systémovej priečky _x000D_
- kovový rošt z profilov šírky 75 mm _x000D_
- medzera šírky 45 mm_x000D_
- kovový rošt z profilov šírky 75 mm _x000D_
- sadrokartónová doska hr. 15 mm (v zmysle požiadaviek projektu protipožiarnej bezpečnosti stavby a požiadaviek prevádzky jednotlivých priestorov) poznámka: skladbu zvislých sadrokartónových deliacich stien navrhnúť tiež v zmysle akustických požiadaviek na deliace konštrukcie medzi jednotlivými priestormi na základe zvoleného výrobcu sadrokartónových konštrukcií, postupovať v zmysle technologického predpisu zvoleného výrobcu a v súlade s STN 730532</t>
  </si>
  <si>
    <t>3,655*(23,9*2+27,4*2+2,7)-(0,8*1,97*10+0,9*1,97*9+1,85+2,6*2)</t>
  </si>
  <si>
    <t>76311-2-4</t>
  </si>
  <si>
    <t xml:space="preserve">Dodávka a montáž vnútornej priečky hr. 125 mm, 1.NP a 2 .NP </t>
  </si>
  <si>
    <t>21405141</t>
  </si>
  <si>
    <t>Poznámka k položke:_x000D_
Skladba:_x000D_
 - sadrokartónová doska hr. 2x 12,5 mm (v zmysle požiadaviek projektu protipožiarnej bezpečnosti stavby a požiadaviek prevádzky jednotlivých priestorov)_x000D_
- tepelná izolácia z minerálnej vlny hr. 50 mm, súčiniteľ tepelnej vodivosti 0,035W/m.K, objemová hmotnosť min. 40 kg/m3, izolácia vkladaná do nosného kovového rošta systémovej priečky _x000D_
- kovový rošt z profilov šírky 75 mm (vzduchová vrstva hr. 25 mm medzi izoláciou a vonkajším krajopm nosného profilu)_x000D_
- sadrokartónová doska hr. 2x 12,5 mm (v zmysle požiadaviek projektu protipožiarnej bezpečnosti stavby a požiadaviek prevádzky jednotlivých priestorov) oznámka: skladbu zvislých sadrokartónových deliacich stien navrhnúť tiež v zmysle akustických požiadaviek na deliace konštrukcie medzi jednotlivými priestormi na základe zvoleného výrobcu sadrokartónových konštrukcií, postupovať v zmysle technologického predpisu zvoleného výrobcu a v súlade s STN 730532</t>
  </si>
  <si>
    <t>3,655*(5,8*12)-(0,9*1,97*1)</t>
  </si>
  <si>
    <t>76311-2</t>
  </si>
  <si>
    <t>Dodávka a montáž vnútornej priečky hr. 100 mm,1.NP a 2.NP</t>
  </si>
  <si>
    <t>-126411219</t>
  </si>
  <si>
    <t>Poznámka k položke:_x000D_
Skladba:_x000D_
- sadrokartónová doska hr. 12,5 mm (v zmysle požiadaviek projektu protipožiarnej bezpečnosti stavby a požiadaviek prevádzky jednotlivých priestorov)_x000D_
- tepelná izolácia z minerálnej vlny, súčiniteľ tepelnej vodivosti 0,035W/m.K, hr. 50 mm vkladaná do nosného kovového rošta systémovej priečky _x000D_
- kovový rošť, profil šírky 75 mm_x000D_
- vzduchová vrstva hr. 25 mm_x000D_
- sadrokartónová doska hr. 12,5 mm (v zmysle požiadaviek projektu protipožiarnej bezpečnosti stavby a požiadaviek prevádzky jednotlivých priestorov)      poznámka: skladbu zvislých sadrokartónových deliacich stien navrhnúť tiež v zmysle akustických požiadaviek na deliace konštrukcie medzi jednotlivými priestormi na základe zvoleného výrobcu sadrokartónových konštrukcií, postupovať v zmysle technologického predpisu zvoleného výrobcu a v súlade s STN 730532</t>
  </si>
  <si>
    <t>3,655*(3,3*2+2,5+4,3+5,8*2+5+0,83)-(0,8*1,97*4)</t>
  </si>
  <si>
    <t>76311-2-6</t>
  </si>
  <si>
    <t>Dodávka a montáž vnútornej inštalačnej priečky hr. 275 a 575 mm</t>
  </si>
  <si>
    <t>1000671638</t>
  </si>
  <si>
    <t>Poznámka k položke:_x000D_
Skladba:_x000D_
- sadrokartónová doska hr. 12,5 mm (v zmysle požiadaviek projektu protipožiarnej bezpečnosti stavby a požiadaviek prevádzky jednotlivých priestorov)_x000D_
- tepelná izolácia minerálna vlna hr. 50 mm, súčiniteľ tepelnej vodivosti 0,035W/m.K, objemová hmotnosť min. 40 kg/m3, izolácia vkladaná do nosného kovového rošta systémovej priečky _x000D_
- kovový rošť, profil šírky 50 mm_x000D_
- inštalačná medzera hr. 150 a 450 mm_x000D_
- kovový rošť, profil šírky 50 mm _x000D_
- tepelná izolácia minerálna vlna hr. 50 mm, súčiniteľ tepelnej vodivosti 0,035W/m.K, objemová hmotnosť min. 40 kg/m3, izolácia vkladaná do nosného kovového rošta systémovej priečky  _x000D_
- sadrokartónová doska hr. 12,5 mm (v zmysle požiadaviek projektu protipožiarnej bezpečnosti stavby a požiadaviek prevádzky jednotlivých priestorov) poznámka: skladbu zvislých sadrokartónových deliacich stien navrhnúť tiež v zmysle akustických požiadaviek na deliace konštrukcie medzi jednotlivými priestormi na základe zvoleného výrobcu sadrokartónových konštrukcií, postupovať v zmysle technologického predpisu zvoleného výrobcu a v súlade s STN 730532</t>
  </si>
  <si>
    <t>3,655*(5,8+1)</t>
  </si>
  <si>
    <t>76311-3-0</t>
  </si>
  <si>
    <t>Dodávka a montáž  inštalačnej predsteny hr. 80 mm, 100mm, 130mm, 180mm</t>
  </si>
  <si>
    <t>997132523</t>
  </si>
  <si>
    <t>Poznámka k položke:_x000D_
Inštalačná predstena na výšku 1200 mm príp. na svetlú výšku miestnosti:_x000D_
Inštalačná predstena pozostáva z kovového roštu z profilov š. 50 mm, z vnútornej strany sa navrhuje sadrokartónová doska (v zmysle požiadaviek projektu protipožiarnej bezpečnosti stavby a požiadaviek prevádzky jednotlivých priestorov), za inštalačnou predstenou je inštalačný medzipriestor (sadrokartónové dosky do vlhkého prostredia)</t>
  </si>
  <si>
    <t>3*(1,1*2+0,4+0,8+2+1,4)+1,2*(1,2*6+1,9+3,2+4,4+2,4+1,8+2)*1,2</t>
  </si>
  <si>
    <t>76311-6-3</t>
  </si>
  <si>
    <t>Dodávka a montáž stropu ST1 nad 1.NP (hr. 420 mm) - svetlá výška miestnosti 3,01 m</t>
  </si>
  <si>
    <t>-1641571314</t>
  </si>
  <si>
    <t>Poznámka k položke:_x000D_
Skladba:_x000D_
Znížený protipožiarny sadrokartónový podhľad výšky 135 mm:_x000D_
- sadrokartónová doska hr. 15 mm za predpokladu preukázania požadovanej požiarnej odolnosti zo strany dodávateľa modulárneho systému (príp. 1x15 mm GKF v zmysle požiadaviek projektu protipožiarnej bezpečnosti stavby) s prepáskovaním, pretmelením a vybrúsením spojov, kotvená na krížový oceľový jednoúrovňový rošt modulárneho systému výšky 35 mm_x000D_
- parozábrana_x000D_
- krížový oceľový jednoúrovňový rošt modulárneho systému výšky 35 mm zavesený na nosné prvky stropu prostredníctvom závesov_x000D_
- inštalačný medzipriestor výšky 85 mm_x000D_
Nosná konštrukcia stropu:_x000D_
- nosník modulárneho systému výšky 280 mm a stropné nosníky modulárneho systému _x000D_
- trapézový plech 1075x35x0,75 mm</t>
  </si>
  <si>
    <t>4,3+13,06+52,57+26,77+52,71+53,36</t>
  </si>
  <si>
    <t>76311-6-5</t>
  </si>
  <si>
    <t>Dodávka a montáž  nosnej časti stropu ST2 nad 1.NP (strop hr. 830 mm) - svetlá výška miestností je 2,60 mm</t>
  </si>
  <si>
    <t>948452380</t>
  </si>
  <si>
    <t>Poznámka k položke:_x000D_
Skladba:_x000D_
Protipožiarny sadrokartónový podhľad výšky 50 mm:_x000D_
- sadrokartónová doska hr. 15 mm za predpokladu preukázania požadovanej požiarnej odolnosti zo strany dodávateľa modulárneho systému (príp. 1x15 mm GKF v zmysle požiadaviek projektu protipožiarnej bezpečnosti stavby) s prepáskovaním, pretmelením a vybrúsením spojov, kotvená na krížový oceľový jednoúrovňový rošt modulárneho systému výšky 35 mm_x000D_
- parozábrana_x000D_
- krížový oceľový jednoúrovňový rošt z profilov výšky 35 mm kotvený na nosné prvky stropu_x000D_
Nosná konštrukcia stropu:_x000D_
- nosník modulárneho systému výšky 280 mm a stropné nosníky modulárneho systému _x000D_
- trapézový plech 1075x35x0,75 mm</t>
  </si>
  <si>
    <t>73,75+1,89+8,71+4,22</t>
  </si>
  <si>
    <t>76311-6-6</t>
  </si>
  <si>
    <t>Dodávka a montáž  zníženého podhľadu stropu ST2 nad 1.NP (strop hr. 830 mm) - svetlá výška miestností je 2,60 m</t>
  </si>
  <si>
    <t>1122773872</t>
  </si>
  <si>
    <t>Poznámka k položke:_x000D_
Skladba:_x000D_
Znížený sadrokartónový podhľad výšky 495 mm:_x000D_
- sadrokartónová doska hr. 12,5 mm (v zmysle požiadaviek projektu protipožiarnej bezpečnosti stavby a požiadaviek prevádzky jednotlivých priestorov) s prepáskovaním, pretmelením a prebrúsením spojov_x000D_
- krížový oceľový jednoúrovňový rošt z CD a UW profilov výšky 27 mm zavesená na protipožiarny podhľad pomocou závesov_x000D_
- inštalačný medzipriestor výšky 455,5 mm</t>
  </si>
  <si>
    <t>76311-6-7</t>
  </si>
  <si>
    <t>Dodávka a montáž stropu ST3 nad 2.NP (hr. 420 mm) - svetlá výška miestnosti 3,01 m</t>
  </si>
  <si>
    <t>-665200416</t>
  </si>
  <si>
    <t>Poznámka k položke:_x000D_
Skladba:_x000D_
Znížený protipožiarny sadrokartónový podhľad výšky 135 mm:_x000D_
- sadrokartónová doska hr. 15 mm za predpokladu preukázania požadovanej požiarnej odolnosti zo strany dodávateľa modulárneho systému (príp. 1x15 mm GKF v zmysle požiadaviek projektu protipožiarnej bezpečnosti stavby) s prepáskovaním, pretmelením a vybrúsením spojov, kotvená na krížový oceľový jednoúrovňový rošt modulárneho systému výšky 35 mm_x000D_
- parozábrana_x000D_
- krížový oceľový jednoúrovňový rošt modulárneho systému výšky 35 mm zavesený na nosné prvky stropu prostredníctvom závesov_x000D_
- inštalačný medzipriestor výšky 85 mm_x000D_
Nosná konštrukcia stropu:_x000D_
- nosník modulárneho systému výšky 280 mm a stropné nosníky modulárneho systému _x000D_
- tepelná izolácia z minerálnej vlny, súčiniteľ tepelnej vodivosti 0,035 W.m-1.K-1 hr. 200 mm, izolácia vkladaná medzi nosníky modulárneho systému a stropné nosníky_x000D_
- trapézový plech 1075x35x0,75 mm</t>
  </si>
  <si>
    <t>13,92+12,13+52,71+53,36+52,57+27,07</t>
  </si>
  <si>
    <t>76311-6-8</t>
  </si>
  <si>
    <t>Dodávka a montáž nosnej časti stropu ST4 nad 2.NP (strop hr. 830 mm) - svetlá výška miestností je 2,60 m</t>
  </si>
  <si>
    <t>-1687500559</t>
  </si>
  <si>
    <t>Poznámka k položke:_x000D_
Skladba:_x000D_
Protipožiarny sadrokartónový podhľad výšky 50 mm:_x000D_
- sadrokartónová doska hr. 15 mm za predpokladu preukázania požadovanej požiarnej odolnosti zo strany dodávateľa modulárneho systému (príp. 1x15 mm GKF v zmysle požiadaviek projektu protipožiarnej bezpečnosti stavby) s prepáskovaním, pretmelením a vybrúsením spojov, kotvená na krížový oceľový jednoúrovňový rošt modulárneho systému výšky 35 mm_x000D_
- parozábrana_x000D_
- krížový oceľový jednoúrovňový rošt z profilov výšky 35 mm kotvený na nosné prvky stropu_x000D_
Nosná konštrukcia stropu:_x000D_
- nosník modulárneho systému výšky 280 mm a stropné nosníky modulárneho systému _x000D_
- tepelná izolácia z minerálnej vlny, súčiniteľ tepelnej vodivosti 0,035 W.m-1.K-1 hr. 200 mm, izolácia vkladaná medzi nosníky modulárneho systému a stropné nosníky_x000D_
- trapézový plech 1075x35x0,75 mm</t>
  </si>
  <si>
    <t>14,58+73,75+1,89</t>
  </si>
  <si>
    <t>76311-8</t>
  </si>
  <si>
    <t xml:space="preserve">Dodávka a montáž protipožiarneho obkladu zvislých stien otvoru strešného výlezu v stropnej konštrukcii </t>
  </si>
  <si>
    <t>559481776</t>
  </si>
  <si>
    <t>Poznámka k položke:_x000D_
Skladba:_x000D_
Protipožiarny sadrokartónový obklad hr. 15 mm:_x000D_
- protipožiarna sadrokartónová doska hr. 1x15 mm GKF s prepáskovaním, pretmelením a vybrúsením spojov, kotvená na oceľový rošt modulárneho systému výšky 27 mm_x000D_
- parozábrana_x000D_
- oceľový rošt z profilov výšky 27 mm kotvený na nosné prvky stropu</t>
  </si>
  <si>
    <t>1,2*2*0,93+0,6*2*0,93</t>
  </si>
  <si>
    <t>48</t>
  </si>
  <si>
    <t>76311-9</t>
  </si>
  <si>
    <t>Dodávka a montáž nosnej časti stropu ST5 nad 1.NP (strop hr. 930 mm) - svetlá výška miestností je 2,50 m</t>
  </si>
  <si>
    <t>-2073165984</t>
  </si>
  <si>
    <t xml:space="preserve">Poznámka k položke:_x000D_
Skladba:_x000D_
Protipožiarny sadrokartónový podhľad výšky 50 mm:_x000D_
- sadrokartónová doska hr. 15 mm za predpokladu preukázania požadovanej požiarnej odolnosti zo strany dodávateľa modulárneho systému (príp. 1x15 mm GKF v zmysle požiadaviek projektu protipožiarnej bezpečnosti stavby) s prepáskovaním, pretmelením a vybrúsením spojov, kotvená na krížový oceľový jednoúrovňový rošt modulárneho systému výšky 35 mm_x000D_
- parozábrana_x000D_
- krížový oceľový jednoúrovňový rošt z profilov výšky 35 mm kotvený na nosné prvky stropu_x000D_
Nosná konštrukcia stropu:_x000D_
- nosník modulárneho systému výšky 280 mm a stropné nosníky modulárneho systému </t>
  </si>
  <si>
    <t>4,19+6,55+4,29+6,71+14,53</t>
  </si>
  <si>
    <t>49</t>
  </si>
  <si>
    <t>76311-10</t>
  </si>
  <si>
    <t>Dodávka a montáž zníženého kazetového podhľadu stropu ST5 nad 1.NP (strop hr. 930 mm) - svetlá výška miestností je 2,50 m</t>
  </si>
  <si>
    <t>-65394761</t>
  </si>
  <si>
    <t>Poznámka k položke:_x000D_
Skladba:_x000D_
Znížený kazetový podhľad výšky 595 mm:_x000D_
- biela kazeta perforovaná s kruhovými otvormi, vkladaná do nosného roštu vhodná do prevádzky so zvýšenou vlhkosťou _x000D_
- zavesený rošt z nosných a priečnych T-profilov a obvodových rohových profilov výšky 37 mm zavesený prostredníctvom rýchlozávesov na protipožiarny podhľad (v mieste osadenia VZT jednotiek zrealizovať pod jednotkami nosnú výmenu z CW profilov šírky 50 mm určených pre samonosné sadrokartónové podhľady, profily kotviť k nosnému roštu protipožiarneho podhľadu po obvode VZT jednotiek prostredníctvom závitových tyčí ∅12 mm)_x000D_
- inštalačný medzipriestor výšky 558 mm</t>
  </si>
  <si>
    <t>50</t>
  </si>
  <si>
    <t>76311-11</t>
  </si>
  <si>
    <t>Dodávka a montáž nosnej časti stropu ST6 nad 2.NP (strop hr. 930 mm) - svetlá výška miestností je 2,50 m</t>
  </si>
  <si>
    <t>-7518063</t>
  </si>
  <si>
    <t>10,37+4,66+7,14+5,16+8,93</t>
  </si>
  <si>
    <t>51</t>
  </si>
  <si>
    <t>76311-12</t>
  </si>
  <si>
    <t>-682480773</t>
  </si>
  <si>
    <t>52</t>
  </si>
  <si>
    <t>76311-S-1</t>
  </si>
  <si>
    <t>Dodávka a montáž sanitárnej priečky , dosky HPL hr. 13 mm, dl. 1 370x3+5 730 mm, vr.  dverí 4x 700x1820 mm, výšky 1850+150 mm, IO1, 1NP</t>
  </si>
  <si>
    <t>1450551643</t>
  </si>
  <si>
    <t>53</t>
  </si>
  <si>
    <t>76311-S-2</t>
  </si>
  <si>
    <t>Dodávka a montáž sanitárnej priečky , dosky HPL hr. 13 mm, dl. 1295+2200 mm, vr. dverí 2x700x1820 mm, výšky 1850+150 mm, IO2, , 1NP</t>
  </si>
  <si>
    <t>-1346381607</t>
  </si>
  <si>
    <t>54</t>
  </si>
  <si>
    <t>76311-S-3</t>
  </si>
  <si>
    <t>Dodávka a montáž sanitárnej priečky , dosky HPL hr. 13 mm, dl. 2115 mm, vr. dverí 700x1820 mm, výšky 1850+150 mm IO3</t>
  </si>
  <si>
    <t>1764395258</t>
  </si>
  <si>
    <t>55</t>
  </si>
  <si>
    <t>76311-S-4</t>
  </si>
  <si>
    <t>Dodávka a montáž sanitárnej priečky , dosky HPL hr. 13 mm, dl. 1085x2+3400 mm, vr. dverí 3x700x1820 mm, výšky 1850+150 mm IO4</t>
  </si>
  <si>
    <t>-1594576195</t>
  </si>
  <si>
    <t>56</t>
  </si>
  <si>
    <t>76311-S-5</t>
  </si>
  <si>
    <t>Dodávka a montáž sanitárnej priečky , dosky HPL hr. 13 mm, dl. 2090 mm, vr. dverí 700x1820 mm, výšky 1850+150 mm IO5</t>
  </si>
  <si>
    <t>1366401857</t>
  </si>
  <si>
    <t>57</t>
  </si>
  <si>
    <t>76311-S-6</t>
  </si>
  <si>
    <t>Dodávka a montáž sanitárnej priečky , dosky HPL hr. 13 mm, dl. 1115+1850 mm, vr. dverí 2x700x1820 mm, výšky 1850+150 mm IO6</t>
  </si>
  <si>
    <t>-1488112798</t>
  </si>
  <si>
    <t>58</t>
  </si>
  <si>
    <t>998763201</t>
  </si>
  <si>
    <t>Presun hmôt pre drevostavby v objektoch výšky do 12 m</t>
  </si>
  <si>
    <t>-1792177760</t>
  </si>
  <si>
    <t>764</t>
  </si>
  <si>
    <t>Konštrukcie klampiarske</t>
  </si>
  <si>
    <t>59</t>
  </si>
  <si>
    <t>764352300</t>
  </si>
  <si>
    <t xml:space="preserve">Dodávka a montáž dažďový žľab polkruhový priemeru 150 mm, materiálové prevedenie farebný pozink alebo lakoplastovaná oceľ (napr. produkty KJG alebo Swept), odtieň šedá - jadro z pozinkovanej ocele hr. min. 0,6 mm </t>
  </si>
  <si>
    <t>-5532136</t>
  </si>
  <si>
    <t>Poznámka k položke:_x000D_
poznámka: dodávka vrátane príslušných komponentov (závesné háky, tvarovky pre zmenu smeru, spojovacie prvky, ochranné prvky proti vniknutiu hmyzu, perforovaný profil prevetrávanej vzduchovej medzeri, tesniace prvky a pod., ...)</t>
  </si>
  <si>
    <t>24,6*2</t>
  </si>
  <si>
    <t>60</t>
  </si>
  <si>
    <t>764454212</t>
  </si>
  <si>
    <t xml:space="preserve">Dodávka a montáž  dažďový zvod kruhový priemeru 100 mm, materiálové prevedenie farebný pozink alebo lakoplastovaná oceľ (napr. produkty KJG alebo Swept), odtieň šedá - jadro z pozinkovanej ocele hr. min. 0,6 mm </t>
  </si>
  <si>
    <t>804873301</t>
  </si>
  <si>
    <t xml:space="preserve">Poznámka k položke:_x000D_
poznámka: dodávka vrátane príslušných komponentov (montážne prvky, spojovacie prvky, dažďové kotlíky, kotevné objímky, tesniace prvky a pod., ...) </t>
  </si>
  <si>
    <t>7,6*4</t>
  </si>
  <si>
    <t>61</t>
  </si>
  <si>
    <t>76422232-1</t>
  </si>
  <si>
    <t xml:space="preserve">Dodávka a montáž odkvapového oplechovania nad dažďovým žľabom, rozvinutá širka 200 mm,  materiálové prevedenie farebný pozink alebo lakoplastovaná oceľ (napr. produkty KJG alebo Swept), odtieň šedá - jadro z pozinkovanej ocele hr. min. 0,6 mm  </t>
  </si>
  <si>
    <t>-87460105</t>
  </si>
  <si>
    <t>62</t>
  </si>
  <si>
    <t>76422232-3</t>
  </si>
  <si>
    <t>Dodávka a montáž oplechovania atík plech hr.1,5 mm,materiálové prevedenie farebný pozink alebo lakoplastovaná oceľ (napr. produkty KJG alebo Swept), odtieň šedá</t>
  </si>
  <si>
    <t>-1956577790</t>
  </si>
  <si>
    <t>Poznámka k položke:_x000D_
jadro z pozinkovanej ocele hr. min. 1,5 mm, obvodový lem rozvinutej šírky 1220mm , vnútorný lem rozvinutej šírky 410 mm, vnútorný lem premenlivej výšky rozvinutej šírky 410-225 mm,</t>
  </si>
  <si>
    <t>1,22*80,53*0,0015*7850/1000+0,41*33,55*2*0,0015*7850/1000+(0,41+0,225)/2*7,873*4*0,0015*7850/1000</t>
  </si>
  <si>
    <t>63</t>
  </si>
  <si>
    <t>76422232-4</t>
  </si>
  <si>
    <t>Dodávka a montáž nosných prvkov obvodovej atiky v závislosti od výrobcu modulového systému, predstavuje cca. 100% z hmotnosti oplechovania</t>
  </si>
  <si>
    <t>2024240134</t>
  </si>
  <si>
    <t>64</t>
  </si>
  <si>
    <t>764175-4</t>
  </si>
  <si>
    <t>Dodávka a montáž - vetracia mriežka na prívod vzduchu do prevetrávanej časti strechy</t>
  </si>
  <si>
    <t>1811567984</t>
  </si>
  <si>
    <t>Poznámka k položke:_x000D_
popis: rozmer 600x200 mm, počet 48 ks odtieň šedá, materialové prevedenie farebný pozink alebo lakoplastovaná oceľ, jadro z pozinkovanej ocele hr. 1 mm, mriežka je opatrená sieťkou proti hmyzu</t>
  </si>
  <si>
    <t>48*0,2*0,6</t>
  </si>
  <si>
    <t>65</t>
  </si>
  <si>
    <t>764175-1</t>
  </si>
  <si>
    <t>Pozdĺžny profil strechy, nerovnostranný C profil z pozinkovanej ocele výšky 150 mm, šírky 90 mm dole a 50 mm hore, hrúbka plechu 3 mm - spádová vrstva studenej strechy</t>
  </si>
  <si>
    <t>1538990669</t>
  </si>
  <si>
    <t>(0,333*0,003)*24,8*16*7850/1000</t>
  </si>
  <si>
    <t>66</t>
  </si>
  <si>
    <t>764175-2</t>
  </si>
  <si>
    <t>Podporné prvky pozdĺžnych profilov, ocelový pozinkovaný plech hr. 4 mm, šírky 80 mm - spádová vrstva studenej strechy</t>
  </si>
  <si>
    <t>487789316</t>
  </si>
  <si>
    <t>(0,784*2+0,834*2+0,884*2+0,934*2+0,984*2+1,034*2+1,084*2+1,422)*0,08*0,004*26*7850/1000</t>
  </si>
  <si>
    <t>67</t>
  </si>
  <si>
    <t>764175-3</t>
  </si>
  <si>
    <t>Pomocné konštrukcie, montážne a spojovacie prvky, 10%</t>
  </si>
  <si>
    <t>-366569437</t>
  </si>
  <si>
    <t>(3,11177+0,94689)*0,1</t>
  </si>
  <si>
    <t>68</t>
  </si>
  <si>
    <t>764175651</t>
  </si>
  <si>
    <t>Strešná krytina, trapézový plech 1075x35x0,75 mm - lakoplastový plech je oceľový, obojstranne žiarovo pozinkovaný plech</t>
  </si>
  <si>
    <t>-733768024</t>
  </si>
  <si>
    <t>Poznámka k položke:_x000D_
s vrstvou zinku minimálne 200 g/m2, s pasiváciou ochranným lakom hrúbky min. 7 µm, finálnu vrstvu tvorí lakoplastová povrchová úprava na polyesterovej báze hrúbky min. 25 mik. dodávka a montáž strešnej krytiny vrátane krycieho plechu hrebeňa strechy a odvetrávacích hlavíc, vrátane tesniacich hmôt a pások v spojoch a montážnych prvkov, systémových prechodiek pre odvetrávacie potrubia a potrubia VZT, prechodiek pre rozvody solárnych zariadení, atď., komplet dodávka</t>
  </si>
  <si>
    <t>69</t>
  </si>
  <si>
    <t>998764201</t>
  </si>
  <si>
    <t>Presun hmôt pre konštrukcie klampiarske v objektoch výšky do 6 m</t>
  </si>
  <si>
    <t>-238223576</t>
  </si>
  <si>
    <t>766</t>
  </si>
  <si>
    <t>Konštrukcie stolárske</t>
  </si>
  <si>
    <t>70</t>
  </si>
  <si>
    <t>76611-D-1</t>
  </si>
  <si>
    <t>Dodávka a montáž plastových vstupných dverí, dvojkrídlové, izolačné trojsklo, otvor 1850x2600 mm, dvere 900x2100 mm, 750x2100mm, VO1</t>
  </si>
  <si>
    <t>-718060777</t>
  </si>
  <si>
    <t>Poznámka k položke:_x000D_
Viď:Okná, zasklené steny a exteriérové dvere</t>
  </si>
  <si>
    <t>71</t>
  </si>
  <si>
    <t>76611-D2</t>
  </si>
  <si>
    <t>Dodávka a montáž plastových vstupných dverí, dvojkrídlové, izolačné trojsklo, otvor 1850x2850 mm, dvere 900x2100 mm a 750x2100 mm, VO2</t>
  </si>
  <si>
    <t>1050308787</t>
  </si>
  <si>
    <t>72</t>
  </si>
  <si>
    <t>76611-D-3</t>
  </si>
  <si>
    <t>Dodávka a montáž plastových vstupných dverí, jednokrídlové, izolačné trojsklo, otvor 1100x2850 mm, dvere 900x2100 mm, VO3</t>
  </si>
  <si>
    <t>-606984355</t>
  </si>
  <si>
    <t>73</t>
  </si>
  <si>
    <t>76611-0-1</t>
  </si>
  <si>
    <t>Dodávka a montáž plastového okna s izolačným trojsklom 1900x2000 mm,OO1, vr. vnútorného plastového parapetu a vonkajšieho oplechovania parapetu</t>
  </si>
  <si>
    <t>1394608140</t>
  </si>
  <si>
    <t>74</t>
  </si>
  <si>
    <t>76611-0-2</t>
  </si>
  <si>
    <t>Dodávka a montáž plastového okna s izolačným trojsklom 1850x2000 mm,OO2, vr. vnútorného plastového parapetu a vonkajšieho oplechovania parapetu</t>
  </si>
  <si>
    <t>-592765378</t>
  </si>
  <si>
    <t>75</t>
  </si>
  <si>
    <t>76611-0-3</t>
  </si>
  <si>
    <t>Dodávka a montáž plastového okna s izolačným trojsklom 1850x1750 mm,OO3, vr. vnútorného plastového parapetu a vonkajšieho oplechovania parapetu</t>
  </si>
  <si>
    <t>1020664469</t>
  </si>
  <si>
    <t>76</t>
  </si>
  <si>
    <t>76611-0-4</t>
  </si>
  <si>
    <t>Dodávka a montáž plastového okna s izolačným trojsklom 1600x650 mm,OO4, vr. vnútorného plastového parapetu a vonkajšieho oplechovania parapetu</t>
  </si>
  <si>
    <t>659770803</t>
  </si>
  <si>
    <t>77</t>
  </si>
  <si>
    <t>76611-0-5</t>
  </si>
  <si>
    <t>Dodávka a montáž plastového okna s izolačným trojsklom 1900x650 mm,OO5, vr. vnútorného plastového parapetu a vonkajšieho oplechovania parapetu</t>
  </si>
  <si>
    <t>630903943</t>
  </si>
  <si>
    <t>78</t>
  </si>
  <si>
    <t>76611-0-6</t>
  </si>
  <si>
    <t>Dodávka a montáž plastového okna s izolačným trojsklom 1800x650 mm,OO6, vr. vnútorného plastového parapetu a vonkajšieho oplechovania parapetu</t>
  </si>
  <si>
    <t>1511030170</t>
  </si>
  <si>
    <t>79</t>
  </si>
  <si>
    <t>76611-0-7</t>
  </si>
  <si>
    <t>Dodávka a montáž plastového okna s izolačným trojsklom 1800x2350 mm,OO7, vr. vnútorného plastového parapetu a vonkajšieho oplechovania parapetu</t>
  </si>
  <si>
    <t>-1270468091</t>
  </si>
  <si>
    <t>80</t>
  </si>
  <si>
    <t>76611-1</t>
  </si>
  <si>
    <t>Dodávka a montáž drevených interiérových dverí, drevená obložková zárubeň,  prahová lišta z elox. hliníka, 900x1970 mm, antikor. okopový plech obojstranný, D1</t>
  </si>
  <si>
    <t>1101767113</t>
  </si>
  <si>
    <t>Poznámka k položke:_x000D_
Viď: Vnútorné dvere so zárubňami a protipožiarne dvere</t>
  </si>
  <si>
    <t>81</t>
  </si>
  <si>
    <t>76611-2</t>
  </si>
  <si>
    <t>Dodávka a montáž drevených interiérových dverí, drevená obložková zárubeň, 800x1970 mm,D2</t>
  </si>
  <si>
    <t>-350768036</t>
  </si>
  <si>
    <t>82</t>
  </si>
  <si>
    <t>76611-3</t>
  </si>
  <si>
    <t>Dodávka a montáž plastových interiér. dvojkrídlových dverí s nadsvetlíkom, otvor 1850x2600 mm, dvere 900x2100mm, 750x2100mm, D3</t>
  </si>
  <si>
    <t>817173081</t>
  </si>
  <si>
    <t>83</t>
  </si>
  <si>
    <t>76611-4</t>
  </si>
  <si>
    <t>Dodávka a montáž zatepleného strešného výlezu do plochej strechy , 640x1240 mm, VP1</t>
  </si>
  <si>
    <t>-2131316002</t>
  </si>
  <si>
    <t>Poznámka k položke:_x000D_
Viď Sanitárne priečky a stešné výlezy</t>
  </si>
  <si>
    <t>84</t>
  </si>
  <si>
    <t>998766202</t>
  </si>
  <si>
    <t>Presun hmot pre konštrukcie stolárske v objektoch výšky nad 6 do 12 m</t>
  </si>
  <si>
    <t>-828558355</t>
  </si>
  <si>
    <t>85</t>
  </si>
  <si>
    <t>767-2</t>
  </si>
  <si>
    <t xml:space="preserve">Dodávka a montáž kontajnerových modulov </t>
  </si>
  <si>
    <t>1043267373</t>
  </si>
  <si>
    <t xml:space="preserve">Poznámka k položke:_x000D_
kontajnerové moduly 2,30x6,0x3,655m 	ks	24_x000D_
kontajnerové moduly 2,50x6,0x3,655m 	ks	12_x000D_
kontajnerové moduly 2,70x6,0x3,655m 	ks	4_x000D_
kontajnerové moduly 2,30x3,3x3,655m 	ks	12_x000D_
kontajnerové moduly 2,50x3,3x3,655m 	ks	6_x000D_
kontajnerové moduly 2,70x3,3x3,655m 	ks	2_x000D_
</t>
  </si>
  <si>
    <t>(2,3*6*24+2,5*6*12+2,7*6*4+2,3*3,3*12+2,5*3,3*6+2,7*3,3*2)</t>
  </si>
  <si>
    <t>86</t>
  </si>
  <si>
    <t>76711-MS-2</t>
  </si>
  <si>
    <t>Dodávka a montáž vonkajšieho oceľového schodiska podľa výkresu č. 08</t>
  </si>
  <si>
    <t>97479392</t>
  </si>
  <si>
    <t>Poznámka k položke:_x000D_
 Materiálové prevedenie: nosné oceľové prvky budú opatrené žiarovým zinkovaním, povrchovo sa ošetria reáktivnou farbou na pozink, následne sa v zmysle projektu protipožiarnej ochrany stavby opatrí nosná konštrukcia schodiska transparentným protipožiarnym náterom a povrchovo vrchnou syntetickou farbou v odtieni šedá v závislosti od farebného prevedenia klampiarskych prvkov</t>
  </si>
  <si>
    <t>825,04*1,1/1000</t>
  </si>
  <si>
    <t>87</t>
  </si>
  <si>
    <t>76711-MS-3</t>
  </si>
  <si>
    <t>Dodávka a montáž - oceľové schodiskové stupne, schodiskové nášlapy pororoštové 305x1200 mm, oká 33x11mm, nosná páska 30x2 mm, pozinkované s faktorom pozinku R11, zaťaženie min. 500 kg/m2 - viď. výkresová časť PD</t>
  </si>
  <si>
    <t>2092148546</t>
  </si>
  <si>
    <t>88</t>
  </si>
  <si>
    <t>76711-MS-4</t>
  </si>
  <si>
    <t>Dodávka a montáž - schodiskový nášlap pororoštový 1200x935 mm, oká 33x11mm, pozinkovaný s faktorom pozinku R11, zaťaženie 500 kg/m2 - viď. výkresová časť PD</t>
  </si>
  <si>
    <t>1081225892</t>
  </si>
  <si>
    <t>89</t>
  </si>
  <si>
    <t>76711-MS-5</t>
  </si>
  <si>
    <t>Dodávka a montáž - pochôdzny rošt "c" H=30mm, atypický max. rozmer 800x1495mm,  pozinkovaný s faktorom pozinku R11, zaťaženie 500 kg/m2 - viď. výkresová časť PD</t>
  </si>
  <si>
    <t>-456371264</t>
  </si>
  <si>
    <t>90</t>
  </si>
  <si>
    <t>76711-MS-6</t>
  </si>
  <si>
    <t>Dodávka a montáž - pochôdzny rošt "d" H=30mm, atypický max. rozmer 800x1495mm,  pozinkovaný s faktorom pozinku R11, zaťaženie 500 kg/m2 - viď. výkresová časť PD</t>
  </si>
  <si>
    <t>-1384254922</t>
  </si>
  <si>
    <t>91</t>
  </si>
  <si>
    <t>76711-MS-7</t>
  </si>
  <si>
    <t>Dodávka a montáž - pochôdzny rošt "e" H=30mm, atypický max. rozmer 800x1495mm,  pozinkovaný s faktorom pozinku R11, zaťaženie 500 kg/m2 - viď. výkresová časť PD</t>
  </si>
  <si>
    <t>123951151</t>
  </si>
  <si>
    <t>92</t>
  </si>
  <si>
    <t>76711-MS-8</t>
  </si>
  <si>
    <t>Dodávka a montáž zábradlia pre vonkajšie oceľové schodisko pred únikovým východom z centrálnej chodby 2.NP</t>
  </si>
  <si>
    <t>-1729293254</t>
  </si>
  <si>
    <t>Poznámka k položke:_x000D_
Vonkajššie oceľové schodisko vrátane podesty a medzipodesty sa opatrí oceľovým tyčovým zábradlím, výška zábradlia min. 1000 mm, výplň zvislá s max. svetlou vzdialenosťou prvkov výpne do 80 mm popis konštrukcie zábradlia: zvislé nosné prvky zábradlia z oceľových plochých tyčí prierezu 50x20 mm, lemy výplní zábradlia z plochých tyčí prierezu 40x8 mm, zvislá výplň zábradlia z plochých tyčí prierezu 25x8 mm, madlo z oceľových trubiek vonkajšieho priemeru 42,4 mm, kotevné platne z oceľových plechov hr. 5 mm - materiálové prevedenie: oceľové prvky budú opatrené žiarovým zinkovaním, povrchovo sa ošetria reáktivnou farbou na pozink a vrchnou syntetickou farbou v odtieni šedá v závislosti od farebného prevedenia klampiarskych prvkov    poznámka: typ zábradlia a jeho členenie viď. výkresová časť pohľady, kotvenie zábradlia prostredníctvom kotevných platní z bočnej   strany oceľových schodníc a nosných profilov podesty</t>
  </si>
  <si>
    <t>93</t>
  </si>
  <si>
    <t>76711-MS-9</t>
  </si>
  <si>
    <t>Dodávka a montáž konštrukcie striešky nad hlavným vstupom STR1</t>
  </si>
  <si>
    <t>1967868112</t>
  </si>
  <si>
    <t>0,1006</t>
  </si>
  <si>
    <t>94</t>
  </si>
  <si>
    <t>76711-MS-10</t>
  </si>
  <si>
    <t>Bodový úchyt s pevnou hlavou priemeru 70mm, materiál nerez - 1ks striešok po 8 úchytov</t>
  </si>
  <si>
    <t>428691375</t>
  </si>
  <si>
    <t>95</t>
  </si>
  <si>
    <t>76711-MS-11</t>
  </si>
  <si>
    <t>Dodávka a montáž - plná (bezkomorová) polykarbonátová doska hr. 12 mm, rozmer: 1300x2930mm - musí spĺňať požiadavky projektu protipožiarneho zabezpečenia stavby na odkvapkávanie - 1ks striešok po 1 doske</t>
  </si>
  <si>
    <t>1291768205</t>
  </si>
  <si>
    <t>96</t>
  </si>
  <si>
    <t>76443041-MS-1</t>
  </si>
  <si>
    <t>Dodávka a montáž oplechovania styku polykarbonátovej dosky striešky s obvodovou stenou, plech rozvinutej šírky 250mm</t>
  </si>
  <si>
    <t>757950617</t>
  </si>
  <si>
    <t>Poznámka k položke:_x000D_
materiálové prevedenie farebný pozink alebo lakoplastovaná oceľ (napr. produkty KJG alebo Swept), odtieň šedá - jadro z pozinkovanej ocele hr. min. 0,6 mm - 1ks striešok po 2,5 m  oplechovania</t>
  </si>
  <si>
    <t>97</t>
  </si>
  <si>
    <t>767111-25</t>
  </si>
  <si>
    <t>Dodávka a montáž zábradlia pre vonkajšie oceľové schodisko pred únikovým východom z centrálnej chodby 2.NP, výška min. 1000 mm</t>
  </si>
  <si>
    <t>321710470</t>
  </si>
  <si>
    <t>98</t>
  </si>
  <si>
    <t>767111-27</t>
  </si>
  <si>
    <t>Dodávka a montáž vnútorného schodiska, oceľové stupnice a podstupnice - príprava stupňov</t>
  </si>
  <si>
    <t>kg</t>
  </si>
  <si>
    <t>858154264</t>
  </si>
  <si>
    <t>Poznámka k položke:_x000D_
Materiálové prevedenie: nosné oceľové prvky budú opatrené žiarovým zinkovaním, povrchovo sa ošetria reáktivnou farbou na pozink a povrchovo vrchnou syntetickou farbou v požadovanom farebnom odtieni</t>
  </si>
  <si>
    <t>0,41*1,175*0,005*22*7850+0,41*(2,49-1,175)*0,005*2*7850+0,166*1,175*0,005*22*7850+0,28*0,055*0,005*44*7850+0,023*4*22*0,005*7850</t>
  </si>
  <si>
    <t>767111-28</t>
  </si>
  <si>
    <t xml:space="preserve">Dodávka a montáž vnútorného schodiska, oceľová medzipodesta </t>
  </si>
  <si>
    <t>-1832076673</t>
  </si>
  <si>
    <t>Poznámka k položke:_x000D_
 Materiálové prevedenie: nosné oceľové prvky budú opatrené žiarovým zinkovaním, povrchovo sa ošetria reáktivnou farbou na pozink a povrchovo vrchnou syntetickou farbou v požadovanom farebnom odtieni</t>
  </si>
  <si>
    <t>0,995*2,49*0,005*7850+(1,105*2+2,49*2)*0,055*0,005*7850</t>
  </si>
  <si>
    <t>100</t>
  </si>
  <si>
    <t>767111-29</t>
  </si>
  <si>
    <t>Dodávka a montáž vnútorného schodiska, oceľové schodnice a priečne kotevné profily, RHS 200x80mm, t=8mm</t>
  </si>
  <si>
    <t>1950950604</t>
  </si>
  <si>
    <t>(4,76*2+4,77*2)*31,4+(2,59-0,08*4)*2*31,4</t>
  </si>
  <si>
    <t>101</t>
  </si>
  <si>
    <t>767111-30</t>
  </si>
  <si>
    <t>Dodávka a montáž vnútorného schodiska, pomocné konštrukcie a montážneprvky, 10%</t>
  </si>
  <si>
    <t>-596163931</t>
  </si>
  <si>
    <t>(732,78+112,77+741,04)*0,1</t>
  </si>
  <si>
    <t>102</t>
  </si>
  <si>
    <t>767111-31</t>
  </si>
  <si>
    <t>Dodávka a montáž oceľového tyčového zábradlia pre vnútorné schodisko výška zábradlia min. 1000mm</t>
  </si>
  <si>
    <t>24033167</t>
  </si>
  <si>
    <t>Poznámka k položke:_x000D_
Schodisko vrátane podesty a medzipodesty sa opatrí  oceľovým tyčovým zábradlím, výška zábradlia min. 1000mm, výplň zvislá s max. svetlou vzdialenosťou prvkov výpne do 80 mm, zábradlie opatrené aj madlom vo výške max. 600 mm popis konštrukcie zábradlia: zvislé nosné prvky zábradlia z oceľových plochých tyčí prierezu 50x20 mm, lemy výplní zábradlia z plochých tyčí prierezu 40x8 mm, zvislá výplň zábradlia z plochých tyčí prierezu 25x8 mm, madlo z oceľových trubiek vonkajšieho priemeru 42,4 mm, kotevné platne z oceľových plechov hr. 10 mm - materiálové prevedenie: oceľové prvky budú opatrené žiarovým zinkovaním, povrchovo sa ošetria reáktivnou farbou na pozink a vrchnou syntetickou farbou    poznámka: typ zábradlia a jeho členenie viď. výkresová časť rezy, kotvenie zábradlia prostredníctvom kotevných platní z bočnej   strany oceľových schodníc a nosných profilov podesty</t>
  </si>
  <si>
    <t>3,54+3,36+1,31</t>
  </si>
  <si>
    <t>103</t>
  </si>
  <si>
    <t>767-17</t>
  </si>
  <si>
    <t>Dodávka a montáž hasiacich prístrojov práškových 6 kg</t>
  </si>
  <si>
    <t>1132300038</t>
  </si>
  <si>
    <t>Poznámka k položke:_x000D_
Hasiace prístroje v súlade s STN 92 0202-1 práškové PHP Pr6. Hasiaci prístroj bude označený návodom na použitie a stanovište piktogramom podľa NV č. 387/2006 Z. z. a STN 92 0202-1. Prednostne sa hasiace prístroje umiestnia k hadicovému navijaku. Navrhujú sa hasiace prístroje práškové 6 kg, ABC.</t>
  </si>
  <si>
    <t>104</t>
  </si>
  <si>
    <t>7671-2</t>
  </si>
  <si>
    <t>Dodávka a montáž - úniková cesta, označenie smeru + požiarna tabuľka</t>
  </si>
  <si>
    <t>1122615993</t>
  </si>
  <si>
    <t>105</t>
  </si>
  <si>
    <t>7671-3</t>
  </si>
  <si>
    <t>Dodávka a montáž - úniková cesta, únikový východ + požiarna tabuľka</t>
  </si>
  <si>
    <t>1058016288</t>
  </si>
  <si>
    <t>106</t>
  </si>
  <si>
    <t>767111-32</t>
  </si>
  <si>
    <t>Dodávka a montáž vnútorných kovových rohových líšt pre sadrokartón pre fasádne otvory</t>
  </si>
  <si>
    <t>2083903458</t>
  </si>
  <si>
    <t>107</t>
  </si>
  <si>
    <t>767111-33</t>
  </si>
  <si>
    <t>Dodávka a osadenie exteriérovej hliníkovej žalúzie pre okno rozmeru 1900x2000 mm</t>
  </si>
  <si>
    <t>-807862104</t>
  </si>
  <si>
    <t>Poznámka k položke:_x000D_
popis: exteriérová hliníková žalúzia s profilom lamiel Z70 s bočnými vodiacimi lištami osadenými do zateplenia ostenia okna, horný kastlík pre osadenie žalúzie je priznaný, jedná sa o hliníkový krycí plech v odtieni bielej farby (podľa farby fasádnej omietky), ovládanie žalúzie manuálne - komplet dodávka a montáž vrátane príslušných komponentov a stavebných úprav</t>
  </si>
  <si>
    <t>108</t>
  </si>
  <si>
    <t>76711-D-4</t>
  </si>
  <si>
    <t>Dodávka a montáž hliníkových protipožiarnych dvojkrídlových dverí s nadsvetlíkom, s PO EW 30 C3-D3, otvor 1850x2600mm, dvere 1100x2100mm, D4</t>
  </si>
  <si>
    <t>-628316801</t>
  </si>
  <si>
    <t>109</t>
  </si>
  <si>
    <t>998767201</t>
  </si>
  <si>
    <t>Presun hmôt pre kovové stavebné doplnkové konštrukcie v objektoch výšky do 6 m</t>
  </si>
  <si>
    <t>1083804520</t>
  </si>
  <si>
    <t>771</t>
  </si>
  <si>
    <t>Podlahy z dlaždíc</t>
  </si>
  <si>
    <t>110</t>
  </si>
  <si>
    <t>771415014</t>
  </si>
  <si>
    <t>Montáž soklíkov z obkladačiek porovinových ,výška 100 mm, vr. lepidla a škárovacie hmoty</t>
  </si>
  <si>
    <t>-2061616643</t>
  </si>
  <si>
    <t>"keramický sokel, výšky 100mm pre podlahu P1, P3, P5 + lepidlo a škárovacie hmoty"(16,1+16,8+16,1)</t>
  </si>
  <si>
    <t>"keramický sokel, výšky 100mm pre podlahu P2, P4 + lepidlo a škárovacie hmoty"(53,9+21,6+29,9+30,1+29,8+16,4+16,6+29,9+30,1+29,8+20,9)</t>
  </si>
  <si>
    <t>111</t>
  </si>
  <si>
    <t>5976398000</t>
  </si>
  <si>
    <t>Dlaždice keramické hr. 8 mm, vr. lepidla a škárovacie hmoty</t>
  </si>
  <si>
    <t>-13616859</t>
  </si>
  <si>
    <t>"P1, P3, P5 "(16,1+16,8+16,1)*0,1</t>
  </si>
  <si>
    <t>"P2, P4"(53,9+21,6+29,9+30,1+29,8+16,4+16,6+29,9+30,1+29,8+20,9)*0,1</t>
  </si>
  <si>
    <t>35,8*1,02 'Přepočítané koeficientom množstva</t>
  </si>
  <si>
    <t>112</t>
  </si>
  <si>
    <t>7715751-1</t>
  </si>
  <si>
    <t>Montáž podláh z dlaždíc keram. protišmykových hr. 8 mm, vr. trvalopružné lepidlo pre lepenie dlažieb v interiéry hr. 7 mm, dodávka vrátane škárovacích hmôt</t>
  </si>
  <si>
    <t>792209107</t>
  </si>
  <si>
    <t>"P1"13,06+1,89+8,71+4,22+4,19+6,55+4,29+6,71+14,53</t>
  </si>
  <si>
    <t>"P3"1,89+10,37+4,66+7,14+5,16+8,93</t>
  </si>
  <si>
    <t>"P5"0,305*1,175*20+0,152*1,175*20+0,305*2,49*2+0,152*1,315+0,152*2,49</t>
  </si>
  <si>
    <t>113</t>
  </si>
  <si>
    <t>59774000-1</t>
  </si>
  <si>
    <t>Dlaždice keramické s protišmykovým povrchom hr. 8 mm, vr. trvalopružné lepidlo pre lepenie dlažieb v interiéry hr. 7 mm, dodávka vrátane škárovacích hmôt</t>
  </si>
  <si>
    <t>-2130696235</t>
  </si>
  <si>
    <t>115,137*1,02 'Přepočítané koeficientom množstva</t>
  </si>
  <si>
    <t>114</t>
  </si>
  <si>
    <t>998771201</t>
  </si>
  <si>
    <t>Presun hmôt pre podlahy z dlaždíc v objektoch výšky do 6m</t>
  </si>
  <si>
    <t>1393164511</t>
  </si>
  <si>
    <t>776</t>
  </si>
  <si>
    <t>Podlahy povlakové</t>
  </si>
  <si>
    <t>115</t>
  </si>
  <si>
    <t>776521100</t>
  </si>
  <si>
    <t>Lepenie povlakových podláh  napr. PVC, LINOLEUM hr. 4 mm alebo liata podlaha hr. 6 mm + lepidlo hr. 2 mm (pri PVC a LINOLEUM), protišmyková podlaha</t>
  </si>
  <si>
    <t>-900007103</t>
  </si>
  <si>
    <t>"P2"14,58+73,75+26,77+52,71+53,36+52,57</t>
  </si>
  <si>
    <t>"P4"14,58+73,75+13,92+12,13+52,71+53,36+52,57+27,07</t>
  </si>
  <si>
    <t>116</t>
  </si>
  <si>
    <t>28411000-1</t>
  </si>
  <si>
    <t>Podlahovina  napr. PVC, LINOLEUM hr. 4 mm alebo liata podlaha hr. 6 mm + lepidlo hr. 2 mm (pri PVC a LINOLEUM), protišmyková podlaha</t>
  </si>
  <si>
    <t>1150023668</t>
  </si>
  <si>
    <t>573,83*1,03 'Přepočítané koeficientom množstva</t>
  </si>
  <si>
    <t>117</t>
  </si>
  <si>
    <t>998776201</t>
  </si>
  <si>
    <t>Presun hmôt pre podlahy povlakové v objektoch výšky do 6 m</t>
  </si>
  <si>
    <t>1445365404</t>
  </si>
  <si>
    <t>781</t>
  </si>
  <si>
    <t>Dokončovacie práce a obklady</t>
  </si>
  <si>
    <t>118</t>
  </si>
  <si>
    <t>781415018</t>
  </si>
  <si>
    <t>Montáž obkladov vnútor. stien, keramický obklad hrúbky 8 mm, flexibilné lepidlo pre lepenie interérových obkladov hr. 7 mm - vrátane škárovacích a tesniacich hmôt</t>
  </si>
  <si>
    <t>-1708696003</t>
  </si>
  <si>
    <t>4,8*1,8*2+1,6*1,8*6+11,3*2+7,4*2+6,8*4*2+9,8*4*2+15,5*2</t>
  </si>
  <si>
    <t>119</t>
  </si>
  <si>
    <t>5974000-1</t>
  </si>
  <si>
    <t>Obkladačky keramické hrúbky 8 mm, flexibilné lepidlo pre lepenie interérových obkladov hr. 7 mm - vrátane škárovacích a tesniacich hmôt</t>
  </si>
  <si>
    <t>1260721713</t>
  </si>
  <si>
    <t>235,76*1,02 'Přepočítané koeficientom množstva</t>
  </si>
  <si>
    <t>120</t>
  </si>
  <si>
    <t>781953-2</t>
  </si>
  <si>
    <t>Dodávka a montáž ukončovacích rohových profilov keramických obkladov hrúbky 8 mm, eloxovaný hliník, profil so zaoblenou hranou (zvislé a vodorovné hrany obkladov). 1NP</t>
  </si>
  <si>
    <t>1894633427</t>
  </si>
  <si>
    <t>4,8*2+1,6*6+11,3+7,4+6,8*4+9,8*4+15,5</t>
  </si>
  <si>
    <t>121</t>
  </si>
  <si>
    <t>998781201</t>
  </si>
  <si>
    <t>Presun hmôt pre obklady keramické v objektoch výšky do 6 m</t>
  </si>
  <si>
    <t>1110551298</t>
  </si>
  <si>
    <t>783</t>
  </si>
  <si>
    <t>Dokončovacie práce - nátery</t>
  </si>
  <si>
    <t>122</t>
  </si>
  <si>
    <t>78389461-1</t>
  </si>
  <si>
    <t>Úprava povrchov stropov a podhľadov  - interiérový náter, farba 2x+penetrácia podkladu, D+M</t>
  </si>
  <si>
    <t>417150640</t>
  </si>
  <si>
    <t>(337,89+338,24)*1,05</t>
  </si>
  <si>
    <t>784</t>
  </si>
  <si>
    <t>Dokončovacie práce - maľby</t>
  </si>
  <si>
    <t>123</t>
  </si>
  <si>
    <t>784452371</t>
  </si>
  <si>
    <t>Maľby z maliarskych zmesí tekutých , jednofarebné dvojnásobné v miestn. výšky do 3,80 m, vr.  penetrácia podkladu - materiál+práca</t>
  </si>
  <si>
    <t>-860966112</t>
  </si>
  <si>
    <t>1-3 - Zdravotechnika</t>
  </si>
  <si>
    <t xml:space="preserve">    8 - Rúrové vedenie</t>
  </si>
  <si>
    <t xml:space="preserve">    721 - Zdravotech. vnútorná kanalizácia</t>
  </si>
  <si>
    <t xml:space="preserve">    722 - Zdravotechnika - vnútorný vodovod</t>
  </si>
  <si>
    <t xml:space="preserve">    724 - Zdravotechnika - strojné vybavenie</t>
  </si>
  <si>
    <t>132201102</t>
  </si>
  <si>
    <t>Výkop ryhy do šírky 600 mm v horn.3 nad 100 m3</t>
  </si>
  <si>
    <t>132201109</t>
  </si>
  <si>
    <t>Príplatok k cene za lepivosť pri hĺbení rýh šírky do 600 mm zapažených i nezapažených s urovnaním dna v hornine 3</t>
  </si>
  <si>
    <t>162201101</t>
  </si>
  <si>
    <t>Vodorovné premiestnenie výkopku z horniny 1-4 do 20m</t>
  </si>
  <si>
    <t>Vodorovné premiestnenie výkopku po spevnenej ceste z horniny tr.1-4, do 100 m3 na vzdialenosť do 3000 m</t>
  </si>
  <si>
    <t>-1336326072</t>
  </si>
  <si>
    <t>16*7</t>
  </si>
  <si>
    <t>174101001</t>
  </si>
  <si>
    <t>175101102</t>
  </si>
  <si>
    <t>Obsyp potrubia sypaninou z vhodných hornín 1 až 4 s prehodením sypaniny</t>
  </si>
  <si>
    <t>5833110100</t>
  </si>
  <si>
    <t>Kamenivo ťažené drobné 0-1 b</t>
  </si>
  <si>
    <t>12*2,1</t>
  </si>
  <si>
    <t>181101102</t>
  </si>
  <si>
    <t>Úprava pláne v zárezoch v hornine 1-4 so zhutnením</t>
  </si>
  <si>
    <t>215901101</t>
  </si>
  <si>
    <t>Zhutnenie podložia z rastlej horniny 1 až 4 pod násypy, z hornina súdržných do 92 % PS a nesúdržných</t>
  </si>
  <si>
    <t>451572111</t>
  </si>
  <si>
    <t>Lôžko pod potrubie, stoky a drobné objekty, v otvorenom výkope z kameniva drobného ťaženého 0-4 mm</t>
  </si>
  <si>
    <t>Rúrové vedenie</t>
  </si>
  <si>
    <t>230120095</t>
  </si>
  <si>
    <t>Montáž  vývodu signalizačného vodiča</t>
  </si>
  <si>
    <t>844014</t>
  </si>
  <si>
    <t>Vodič CE 4mm2 s PE izoláciou a plným Cu jadrom 200m balenie</t>
  </si>
  <si>
    <t>721300922</t>
  </si>
  <si>
    <t>Prečistenie ležatých zvodov do DN 300</t>
  </si>
  <si>
    <t>871211004</t>
  </si>
  <si>
    <t>Montáž vodovodného potrubia z dvojvsrtvového PE 100 SDR11/PN16 zváraných natupo D 50x4,6 mm</t>
  </si>
  <si>
    <t>286130033600</t>
  </si>
  <si>
    <t>Rúra HDPE na vodu PE100 PN16 SDR11 50x4,6x100 m, WAVIN</t>
  </si>
  <si>
    <t>286530020300</t>
  </si>
  <si>
    <t>Koleno 90° na tupo PE 100, na vodu, plyn a kanalizáciu, SDR 11 L D 50 mm, WAVIN</t>
  </si>
  <si>
    <t>871266000</t>
  </si>
  <si>
    <t>Montáž kanalizačného PVC-U potrubia hladkého viacvrstvového DN 110</t>
  </si>
  <si>
    <t>286110005700</t>
  </si>
  <si>
    <t>Rúra kanalizačná PVC-U gravitačná, hladká SN4 - KG, ML - viacvrstvová, DN 110, dĺ. 1 m, WAVIN</t>
  </si>
  <si>
    <t>871276002</t>
  </si>
  <si>
    <t>Montáž kanalizačného PVC-U potrubia hladkého viacvrstvového DN 125</t>
  </si>
  <si>
    <t>286110006200</t>
  </si>
  <si>
    <t>Rúra kanalizačná PVC-U gravitačná, hladká SN4 - KG, ML - viacvrstvová, DN 125, dĺ. 2 m, WAVIN</t>
  </si>
  <si>
    <t>892233111</t>
  </si>
  <si>
    <t>Preplach a dezinfekcia vodovodného potrubia DN od 40 do 70</t>
  </si>
  <si>
    <t>892241111</t>
  </si>
  <si>
    <t>Ostatné práce na rúrovom vedení, tlakové skúšky vodovodného potrubia DN do 80</t>
  </si>
  <si>
    <t>892354111</t>
  </si>
  <si>
    <t>Monitoring potrubia kamerovým systémom do DN 200 mm</t>
  </si>
  <si>
    <t>892372111</t>
  </si>
  <si>
    <t>Zabezpečenie koncov vodovodného potrubia pri tlakových skúškach DN do 300 mm</t>
  </si>
  <si>
    <t>899721121</t>
  </si>
  <si>
    <t>Signalizačný vodič na potrubí PVC DN do 150 mm</t>
  </si>
  <si>
    <t>899721131</t>
  </si>
  <si>
    <t>Označenie vodovodného potrubia bielou výstražnou fóliou</t>
  </si>
  <si>
    <t>283230008100</t>
  </si>
  <si>
    <t>Výstražná fólia PE, š. 300 mm, pre vodovod, farba biela, CAMPRI</t>
  </si>
  <si>
    <t>899721132</t>
  </si>
  <si>
    <t>Označenie kanalizačného potrubia hnedou výstražnou fóliou</t>
  </si>
  <si>
    <t>283230008200</t>
  </si>
  <si>
    <t>Výstražná fólia PE, š. 300 mm, pre kanalizáciu, farba hnedá, CAMPRI</t>
  </si>
  <si>
    <t>998276101</t>
  </si>
  <si>
    <t>Presun hmôt pre rúrové vedenie hĺbené z rúr z plast., hmôt alebo sklolamin. v otvorenom výkope</t>
  </si>
  <si>
    <t>713482122</t>
  </si>
  <si>
    <t>Montáž trubíc z PE, hr.15-20 mm,vnút.priemer 39-70 mm</t>
  </si>
  <si>
    <t>283310002700</t>
  </si>
  <si>
    <t>Izolačná PE trubica TUBOLIT DG 18x13 mm (d potrubia x hr. izolácie), nadrezaná, AZ FLEX</t>
  </si>
  <si>
    <t>283310002900</t>
  </si>
  <si>
    <t>Izolačná PE trubica TUBOLIT DG 22x13 mm (d potrubia x hr. izolácie), nadrezaná, AZ FLEX</t>
  </si>
  <si>
    <t>283310003100</t>
  </si>
  <si>
    <t>Izolačná PE trubica TUBOLIT DG 28x13 mm (d potrubia x hr. izolácie), nadrezaná, AZ FLEX</t>
  </si>
  <si>
    <t>283310003300</t>
  </si>
  <si>
    <t>Izolačná PE trubica TUBOLIT DG 35x13 mm (d potrubia x hr. izolácie), nadrezaná, AZ FLEX</t>
  </si>
  <si>
    <t>283310003500</t>
  </si>
  <si>
    <t>Izolačná PE trubica TUBOLIT DG 42x13 mm (d potrubia x hr. izolácie), nadrezaná, AZ FLEX</t>
  </si>
  <si>
    <t>283310004600</t>
  </si>
  <si>
    <t>Izolačná PE trubica TUBOLIT DG 18x20 mm (d potrubia x hr. izolácie), nadrezaná, AZ FLEX</t>
  </si>
  <si>
    <t>283310004700</t>
  </si>
  <si>
    <t>Izolačná PE trubica TUBOLIT DG 22x20 mm (d potrubia x hr. izolácie), nadrezaná, AZ FLEX</t>
  </si>
  <si>
    <t>283310004800</t>
  </si>
  <si>
    <t>Izolačná PE trubica TUBOLIT DG 28x20 mm (d potrubia x hr. izolácie), nadrezaná, AZ FLEX</t>
  </si>
  <si>
    <t>283310004900</t>
  </si>
  <si>
    <t>Izolačná PE trubica TUBOLIT DG 35x20 mm (d potrubia x hr. izolácie), nadrezaná, AZ FLEX</t>
  </si>
  <si>
    <t>283310001500</t>
  </si>
  <si>
    <t>Izolačná PE trubica TUBOLIT DG 28x9 mm (d potrubia x hr. izolácie), nadrezaná, AZ FLEX</t>
  </si>
  <si>
    <t>283310001600</t>
  </si>
  <si>
    <t>Izolačná PE trubica TUBOLIT DG 35x9 mm (d potrubia x hr. izolácie), nadrezaná, AZ FLEX</t>
  </si>
  <si>
    <t>283310001800</t>
  </si>
  <si>
    <t>Izolačná PE trubica TUBOLIT DG 42x9 mm (d potrubia x hr. izolácie), nadrezaná, AZ FLEX</t>
  </si>
  <si>
    <t>283310002100</t>
  </si>
  <si>
    <t>Izolačná PE trubica TUBOLIT DG 54x9 mm (d potrubia x hr. izolácie), nadrezaná, AZ FLEX</t>
  </si>
  <si>
    <t>713530225</t>
  </si>
  <si>
    <t>Montáž protipožiarnych stropných prestupov potrubí DN otvoru/DN potrubia 52/20 mm izolované tmelom El90-180, s vloženou TI</t>
  </si>
  <si>
    <t>449410002700</t>
  </si>
  <si>
    <t>Požiarny silikónový tmel HILTI CP 601S, objem 310 ml</t>
  </si>
  <si>
    <t>631470000100</t>
  </si>
  <si>
    <t>Doska ProRox SL 960, 60x600x1000 mm, technická izolácia z kamennej vlny pre izolovanie nádrží, ROCKWOOL</t>
  </si>
  <si>
    <t>713530230</t>
  </si>
  <si>
    <t>Montáž protipožiarnych stropných prestupov potrubí DN otvoru/DN potrubia 52/32 mm izolované tmelom El90-180, s vloženou TI</t>
  </si>
  <si>
    <t>713530250</t>
  </si>
  <si>
    <t>Montáž protipožiarnych stropných prestupov potrubí DN otvoru/DN potrubia 82/50 mm izolované tmelom El90-180, s vloženou TI</t>
  </si>
  <si>
    <t>713530800</t>
  </si>
  <si>
    <t>Montáž protipožiarnej manžety na prestup potrubia d 32-64 mm, EI120, z jednej strany</t>
  </si>
  <si>
    <t>449410000800</t>
  </si>
  <si>
    <t>Protipožiarna manžeta HILTI CP 644-50/1.5", D 50 mm</t>
  </si>
  <si>
    <t>713530805</t>
  </si>
  <si>
    <t>Montáž protipožiarnej manžety na prestup potrubia d 65-91 mm, EI120, z jednej strany</t>
  </si>
  <si>
    <t>449410001000</t>
  </si>
  <si>
    <t>Protipožiarna manžeta HILTI CP 644-75/2.5", D 75 mm</t>
  </si>
  <si>
    <t>713530810</t>
  </si>
  <si>
    <t>Montáž protipožiarnej manžety na prestup potrubia d 92-125 mm, EI120, z jednej strany</t>
  </si>
  <si>
    <t>449410001200</t>
  </si>
  <si>
    <t>Protipožiarna manžeta HILTI CP 644-110/4", D 110 mm</t>
  </si>
  <si>
    <t>124</t>
  </si>
  <si>
    <t>998713101</t>
  </si>
  <si>
    <t>Presun hmôt pre izolácie tepelné v objektoch výšky do 6 m</t>
  </si>
  <si>
    <t>126</t>
  </si>
  <si>
    <t>721</t>
  </si>
  <si>
    <t>Zdravotech. vnútorná kanalizácia</t>
  </si>
  <si>
    <t>721172499</t>
  </si>
  <si>
    <t>Montáž čistiaceho kusu pre tiché HT potrubia DN 50</t>
  </si>
  <si>
    <t>128</t>
  </si>
  <si>
    <t>286540141900</t>
  </si>
  <si>
    <t>Čistiaci kus MASTER 3 PP DN 50, tichý odpadový systém, PIPELIFE</t>
  </si>
  <si>
    <t>130</t>
  </si>
  <si>
    <t>721172500</t>
  </si>
  <si>
    <t>Montáž čistiaceho kusu pre tiché HT potrubia DN 70</t>
  </si>
  <si>
    <t>132</t>
  </si>
  <si>
    <t>286540142900</t>
  </si>
  <si>
    <t>Rúra s čistiacim otvorom RAUPIANO Plus RAU-PP (minerálna výstuž) DN 75, odhlučnený systém domovej kanalizácie, REHAU</t>
  </si>
  <si>
    <t>134</t>
  </si>
  <si>
    <t>721172503</t>
  </si>
  <si>
    <t>Montáž čistiaceho kusu pre tiché HT potrubia DN 100</t>
  </si>
  <si>
    <t>136</t>
  </si>
  <si>
    <t>286540143100</t>
  </si>
  <si>
    <t>Rúra s čistiacim otvorom RAUPIANO Plus RAU-PP (minerálna výstuž) DN 110, odhlučnený systém domovej kanalizácie, REHAU</t>
  </si>
  <si>
    <t>138</t>
  </si>
  <si>
    <t>721172581</t>
  </si>
  <si>
    <t>Montáž odpadového PP potrubia RAUPIANO odhlučneného DN 40</t>
  </si>
  <si>
    <t>140</t>
  </si>
  <si>
    <t>286140045800</t>
  </si>
  <si>
    <t>Rúra odpadová odhlučnená RAUPIANO Plus DN 40, dĺ. 1 m, materiál: RAU-PP (minerálna výstuž), REHAU</t>
  </si>
  <si>
    <t>142</t>
  </si>
  <si>
    <t>721172584</t>
  </si>
  <si>
    <t>Montáž odpadového PP potrubia RAUPIANO odhlučneného DN 50</t>
  </si>
  <si>
    <t>144</t>
  </si>
  <si>
    <t>286140046500</t>
  </si>
  <si>
    <t>Rúra odpadová odhlučnená RAUPIANO Plus DN 50, dĺ. 1 m, materiál: RAU-PP (minerálna výstuž), REHAU</t>
  </si>
  <si>
    <t>146</t>
  </si>
  <si>
    <t>721172587</t>
  </si>
  <si>
    <t>Montáž odpadového PP potrubia RAUPIANO odhlučneného DN 75</t>
  </si>
  <si>
    <t>148</t>
  </si>
  <si>
    <t>286140047300</t>
  </si>
  <si>
    <t>Rúra odpadová odhlučnená RAUPIANO Plus DN 75, dĺ. 1 m, materiál: RAU-PP (minerálna výstuž), REHAU</t>
  </si>
  <si>
    <t>150</t>
  </si>
  <si>
    <t>721172593</t>
  </si>
  <si>
    <t>Montáž odpadového PP potrubia RAUPIANO odhlučneného DN 110</t>
  </si>
  <si>
    <t>152</t>
  </si>
  <si>
    <t>286140048800</t>
  </si>
  <si>
    <t>Rúra odpadová odhlučnená RAUPIANO Plus DN 110, dĺ. 1 m, materiál: RAU-PP (minerálna výstuž), REHAU</t>
  </si>
  <si>
    <t>154</t>
  </si>
  <si>
    <t>721174000</t>
  </si>
  <si>
    <t>Montáž kanalizačného potrubia z PE-HD zváraného natupo D 40 mm</t>
  </si>
  <si>
    <t>156</t>
  </si>
  <si>
    <t>286130037500</t>
  </si>
  <si>
    <t>Rúra D 40 mm, kanalizačný systém HDPE, dĺ. 5 m, GEBERIT</t>
  </si>
  <si>
    <t>158</t>
  </si>
  <si>
    <t>286530066100</t>
  </si>
  <si>
    <t>Koleno 45° PE-HD, DN/D 40/40 mm, GEBERIT</t>
  </si>
  <si>
    <t>160</t>
  </si>
  <si>
    <t>721213015</t>
  </si>
  <si>
    <t>Montáž podlahového vpustu s zvislým odtokom DN 110</t>
  </si>
  <si>
    <t>162</t>
  </si>
  <si>
    <t>286630025800</t>
  </si>
  <si>
    <t>Podlahový vpust HL310NPrR, (0,5 l/s), vertikálny odtok DN 50/75/110, pevná izolačná príruba, krytka D 112 mm, zápachová uzávierka Primus, PE/liatina/PP/nerez</t>
  </si>
  <si>
    <t>164</t>
  </si>
  <si>
    <t>286630022500</t>
  </si>
  <si>
    <t>Podlahový vpust HL80.1, (0,5 l/s), variabilný odtok DN 50/75, mriežka nerez 115x115 mm, PP/PE</t>
  </si>
  <si>
    <t>166</t>
  </si>
  <si>
    <t>721242115</t>
  </si>
  <si>
    <t>Lapač strešných splavenín liatinový - zo šedej liatiny DN 100</t>
  </si>
  <si>
    <t>168</t>
  </si>
  <si>
    <t>HL600N</t>
  </si>
  <si>
    <t>Lapač strešných splavenín s košom na zachyt.nečistôt, odtok s otáč.guľovým kĺbom 0-90° DN110</t>
  </si>
  <si>
    <t>170</t>
  </si>
  <si>
    <t>721274111</t>
  </si>
  <si>
    <t>Montáž ventilačných hlavíc - iných typov DN 70</t>
  </si>
  <si>
    <t>172</t>
  </si>
  <si>
    <t>429720000200</t>
  </si>
  <si>
    <t>Súprava vetracej hlavice HL807, DN 75, materiál PP</t>
  </si>
  <si>
    <t>174</t>
  </si>
  <si>
    <t>721274112</t>
  </si>
  <si>
    <t>Montáž ventilačných hlavíc - iných typov DN 100</t>
  </si>
  <si>
    <t>176</t>
  </si>
  <si>
    <t>429720000300</t>
  </si>
  <si>
    <t>Súprava vetracej hlavice HL810, DN 110, materiál PP</t>
  </si>
  <si>
    <t>178</t>
  </si>
  <si>
    <t>721290012</t>
  </si>
  <si>
    <t>Montáž privzdušňovacieho ventilu pre odpadové potrubia DN 110</t>
  </si>
  <si>
    <t>180</t>
  </si>
  <si>
    <t>551610001100</t>
  </si>
  <si>
    <t>Privzdušňovacia hlavica podomietková HL905, DN 50/75, (13 l/s), 0°až + 60°C, tr. A I, s krytkou, vnútorná kanalizácia, ABS</t>
  </si>
  <si>
    <t>182</t>
  </si>
  <si>
    <t>551610000100</t>
  </si>
  <si>
    <t>Privzdušňovacia hlavica HL900N, DN 50/75/110, (37 l/s), - 40 až + 60°C, dvojitá vzduchová izolácia, vnútorná kanalizácia, PP</t>
  </si>
  <si>
    <t>184</t>
  </si>
  <si>
    <t>721290123</t>
  </si>
  <si>
    <t>Ostatné - skúška tesnosti kanalizácie v objektoch dymom do DN 300</t>
  </si>
  <si>
    <t>186</t>
  </si>
  <si>
    <t>998721101</t>
  </si>
  <si>
    <t>Presun hmôt pre vnútornú kanalizáciu v objektoch výšky do 6 m</t>
  </si>
  <si>
    <t>188</t>
  </si>
  <si>
    <t>722</t>
  </si>
  <si>
    <t>Zdravotechnika - vnútorný vodovod</t>
  </si>
  <si>
    <t>722130213</t>
  </si>
  <si>
    <t>Potrubie z oceľ.rúr pozink.bezšvík.bežných-11 353.0, 10 004.0 zvarov. bežných-11 343.00 DN 25</t>
  </si>
  <si>
    <t>190</t>
  </si>
  <si>
    <t>722130214</t>
  </si>
  <si>
    <t>Potrubie z oceľ.rúr pozink.bezšvík.bežných-11 353.0, 10 004.0 zvarov. bežných-11 343.00 DN 32</t>
  </si>
  <si>
    <t>192</t>
  </si>
  <si>
    <t>722130215</t>
  </si>
  <si>
    <t>Potrubie z oceľ.rúr pozink.bezšvík.bežných-11 353.0, 10 004.0 zvarov. bežných-11 343.00 DN 40</t>
  </si>
  <si>
    <t>194</t>
  </si>
  <si>
    <t>722130216</t>
  </si>
  <si>
    <t>Potrubie z oceľ.rúr pozink.bezšvík.bežných-11 353.0, 10 004.0 zvarov. bežných-11 343.00 DN 50</t>
  </si>
  <si>
    <t>196</t>
  </si>
  <si>
    <t>722172601</t>
  </si>
  <si>
    <t>Potrubie z rúr REHAU, rúrka univerzálna RAUTITAN stabil DN 16,2x2,6 v kotúčoch</t>
  </si>
  <si>
    <t>198</t>
  </si>
  <si>
    <t>722172602</t>
  </si>
  <si>
    <t>Potrubie z rúr REHAU, rúrka univerzálna RAUTITAN stabil DN 20,0x2,9 v kotúčoch</t>
  </si>
  <si>
    <t>200</t>
  </si>
  <si>
    <t>722172603</t>
  </si>
  <si>
    <t>Potrubie z rúr REHAU, rúrka univerzálna RAUTITAN stabil DN 25,0x3,7 v kotúčoch</t>
  </si>
  <si>
    <t>202</t>
  </si>
  <si>
    <t>722172611</t>
  </si>
  <si>
    <t>Potrubie z rúr REHAU, rúrka univerzálna RAUTITAN stabil DN 32,0x4,7 v tyčiach</t>
  </si>
  <si>
    <t>204</t>
  </si>
  <si>
    <t>722172621</t>
  </si>
  <si>
    <t>Potrubie z rúr REHAU, rúrka univerzálna RAUTITAN flex DN 16,0x2,2 v kotúčoch</t>
  </si>
  <si>
    <t>206</t>
  </si>
  <si>
    <t>722172622</t>
  </si>
  <si>
    <t>Potrubie z rúr REHAU, rúrka univerzálna RAUTITAN flex DN 20,0x2,8 v kotúčoch</t>
  </si>
  <si>
    <t>208</t>
  </si>
  <si>
    <t>722172623</t>
  </si>
  <si>
    <t>Potrubie z rúr REHAU, rúrka univerzálna RAUTITAN flex DN 25,0x3,5 v kotúčoch</t>
  </si>
  <si>
    <t>210</t>
  </si>
  <si>
    <t>722172624</t>
  </si>
  <si>
    <t>Potrubie z rúr REHAU, rúrka univerzálna RAUTITAN flex DN 32,0x4,4 v kotúčoch</t>
  </si>
  <si>
    <t>212</t>
  </si>
  <si>
    <t>722172631</t>
  </si>
  <si>
    <t>Potrubie z rúr REHAU, rúrka univerzálna RAUTITAN flex DN 40,0x5,5 v tyčiach</t>
  </si>
  <si>
    <t>214</t>
  </si>
  <si>
    <t>722221010</t>
  </si>
  <si>
    <t>Montáž guľového kohúta závitového priameho pre vodu G 1/2</t>
  </si>
  <si>
    <t>216</t>
  </si>
  <si>
    <t>551110013700</t>
  </si>
  <si>
    <t>Guľový uzáver pre vodu Perfecta, 1/2" FF, páčka, niklovaná mosadz, IVAR</t>
  </si>
  <si>
    <t>218</t>
  </si>
  <si>
    <t>722221015</t>
  </si>
  <si>
    <t>Montáž guľového kohúta závitového priameho pre vodu G 3/4</t>
  </si>
  <si>
    <t>220</t>
  </si>
  <si>
    <t>551110013800</t>
  </si>
  <si>
    <t>Guľový uzáver pre vodu Perfecta, 3/4" FF, páčka, niklovaná mosadz, IVAR</t>
  </si>
  <si>
    <t>222</t>
  </si>
  <si>
    <t>722221020</t>
  </si>
  <si>
    <t>Montáž guľového kohúta závitového priameho pre vodu G 1</t>
  </si>
  <si>
    <t>224</t>
  </si>
  <si>
    <t>551110013900</t>
  </si>
  <si>
    <t>Guľový uzáver pre vodu Perfecta, 1" FF, páčka, niklovaná mosadz, IVAR</t>
  </si>
  <si>
    <t>226</t>
  </si>
  <si>
    <t>722221025</t>
  </si>
  <si>
    <t>Montáž guľového kohúta závitového priameho pre vodu G 5/4</t>
  </si>
  <si>
    <t>228</t>
  </si>
  <si>
    <t>551110014000</t>
  </si>
  <si>
    <t>Guľový uzáver pre vodu Perfecta, 5/4" FF, páčka, niklovaná mosadz, IVAR</t>
  </si>
  <si>
    <t>230</t>
  </si>
  <si>
    <t>722221030</t>
  </si>
  <si>
    <t>Montáž guľového kohúta závitového priameho pre vodu G 6/4</t>
  </si>
  <si>
    <t>232</t>
  </si>
  <si>
    <t>551110014100</t>
  </si>
  <si>
    <t>Guľový uzáver pre vodu Perfecta, 6/4" FF, páčka, niklovaná mosadz, IVAR</t>
  </si>
  <si>
    <t>234</t>
  </si>
  <si>
    <t>722221070</t>
  </si>
  <si>
    <t>Montáž guľového kohúta závitového rohového pre vodu G 1/2</t>
  </si>
  <si>
    <t>236</t>
  </si>
  <si>
    <t>551110007700</t>
  </si>
  <si>
    <t>Guľový uzáver pre vodu rohový, 1/2" FF, motýľ, séria 59, niklovaná mosadz, IVAR</t>
  </si>
  <si>
    <t>238</t>
  </si>
  <si>
    <t>722221082</t>
  </si>
  <si>
    <t>Montáž guľového kohúta vypúšťacieho závitového G 1/2</t>
  </si>
  <si>
    <t>240</t>
  </si>
  <si>
    <t>551110011200</t>
  </si>
  <si>
    <t>Guľový uzáver vypúšťací s páčkou, 1/2" M, mosadz, IVAR</t>
  </si>
  <si>
    <t>242</t>
  </si>
  <si>
    <t>722221175</t>
  </si>
  <si>
    <t>Montáž poistného ventilu závitového pre vodu G 3/4</t>
  </si>
  <si>
    <t>244</t>
  </si>
  <si>
    <t>551210021600</t>
  </si>
  <si>
    <t>Ventil poistný, 3/4”x2,5 bar, armatúry pre uzavreté systémy, GIACOMINI</t>
  </si>
  <si>
    <t>246</t>
  </si>
  <si>
    <t>125</t>
  </si>
  <si>
    <t>722221190</t>
  </si>
  <si>
    <t>Montáž tlakového redukčného závitového ventilu bez manometru G 1/2</t>
  </si>
  <si>
    <t>248</t>
  </si>
  <si>
    <t>551110017600</t>
  </si>
  <si>
    <t>Tlakový redukčný ventil, 1/2" MM, so šróbením, filtračným sitkom, bez manometru, PN 16, mosadz, plast, IVAR</t>
  </si>
  <si>
    <t>250</t>
  </si>
  <si>
    <t>127</t>
  </si>
  <si>
    <t>722221280</t>
  </si>
  <si>
    <t>Montáž spätného ventilu závitového G 5/4</t>
  </si>
  <si>
    <t>252</t>
  </si>
  <si>
    <t>551110016700</t>
  </si>
  <si>
    <t>Spätný ventil kontrolovateľný, 5/4" FF, PN 16, mosadz, disk plast IVAR</t>
  </si>
  <si>
    <t>254</t>
  </si>
  <si>
    <t>129</t>
  </si>
  <si>
    <t>722221285</t>
  </si>
  <si>
    <t>Montáž spätného ventilu závitového G 6/4</t>
  </si>
  <si>
    <t>256</t>
  </si>
  <si>
    <t>BA 295 - 11/2 A</t>
  </si>
  <si>
    <t>Oddeľovač potrubia závitový 6/4" BA 295S-11/2A Honeywell</t>
  </si>
  <si>
    <t>258</t>
  </si>
  <si>
    <t>131</t>
  </si>
  <si>
    <t>722221365</t>
  </si>
  <si>
    <t>Montáž vodovodného filtra závitového G 3/4</t>
  </si>
  <si>
    <t>260</t>
  </si>
  <si>
    <t>422010003000</t>
  </si>
  <si>
    <t>Filter závitový, 3/4", PN 20, mosadz OT 58, IVAR</t>
  </si>
  <si>
    <t>262</t>
  </si>
  <si>
    <t>133</t>
  </si>
  <si>
    <t>722221375</t>
  </si>
  <si>
    <t>Montáž vodovodného filtra závitového G 5/4</t>
  </si>
  <si>
    <t>264</t>
  </si>
  <si>
    <t>422010003200</t>
  </si>
  <si>
    <t>Filter závitový, 5/4", PN 20, mosadz OT 58, IVAR</t>
  </si>
  <si>
    <t>266</t>
  </si>
  <si>
    <t>135</t>
  </si>
  <si>
    <t>722221385</t>
  </si>
  <si>
    <t>Montáž vodovodného filtra závitového G 6/4</t>
  </si>
  <si>
    <t>268</t>
  </si>
  <si>
    <t>F76S-11/2AA</t>
  </si>
  <si>
    <t>HONEYWELL FILTER 6/4" F76S-11/2AA so spätným preplachom</t>
  </si>
  <si>
    <t>270</t>
  </si>
  <si>
    <t>137</t>
  </si>
  <si>
    <t>Z11S-A</t>
  </si>
  <si>
    <t>Elektronická automatika odkalovania odkalovacích filtrov</t>
  </si>
  <si>
    <t>272</t>
  </si>
  <si>
    <t>722250005</t>
  </si>
  <si>
    <t>Montáž hydrantového systému s tvarovo stálou hadicou D 25</t>
  </si>
  <si>
    <t>súb.</t>
  </si>
  <si>
    <t>274</t>
  </si>
  <si>
    <t>139</t>
  </si>
  <si>
    <t>449150003800</t>
  </si>
  <si>
    <t>Hydrantový systém s tvarovo stálou hadicou D 25, hadica 30 m, skriňa 710x710x245 mm, presklené dvierka, prúdnica ekv.6</t>
  </si>
  <si>
    <t>276</t>
  </si>
  <si>
    <t>722290226</t>
  </si>
  <si>
    <t>Tlaková skúška vodovodného potrubia závitového do DN 50</t>
  </si>
  <si>
    <t>278</t>
  </si>
  <si>
    <t>141</t>
  </si>
  <si>
    <t>722290234</t>
  </si>
  <si>
    <t>Prepláchnutie a dezinfekcia vodovodného potrubia do DN 80</t>
  </si>
  <si>
    <t>280</t>
  </si>
  <si>
    <t>998722101</t>
  </si>
  <si>
    <t>Presun hmôt pre vnútorný vodovod v objektoch výšky do 6 m</t>
  </si>
  <si>
    <t>282</t>
  </si>
  <si>
    <t>724</t>
  </si>
  <si>
    <t>Zdravotechnika - strojné vybavenie</t>
  </si>
  <si>
    <t>143</t>
  </si>
  <si>
    <t>724141005</t>
  </si>
  <si>
    <t>Montáž čerpadla vodovodného samonasávacieho, povrchového DN 25</t>
  </si>
  <si>
    <t>284</t>
  </si>
  <si>
    <t>426110002700</t>
  </si>
  <si>
    <t>Čerpadlo obehové ALPHA2 25-40 N 180, GRUNDFOS</t>
  </si>
  <si>
    <t>286</t>
  </si>
  <si>
    <t>145</t>
  </si>
  <si>
    <t>724312115</t>
  </si>
  <si>
    <t>Montáž tlakovej nádoby pre pitnú vodu, objem 18 l</t>
  </si>
  <si>
    <t>288</t>
  </si>
  <si>
    <t>484620000300</t>
  </si>
  <si>
    <t>Nádoba expanzná typ Refix DD s vakom 18 l, D 280 mm, v 420 mm, pripojenie G 3/4", 10 bar, biela, REFLEX</t>
  </si>
  <si>
    <t>290</t>
  </si>
  <si>
    <t>147</t>
  </si>
  <si>
    <t>551290014200</t>
  </si>
  <si>
    <t>Prietočná armatúra Flowjet 3/4" s guľovým kohútom, príslušenstvo k expanzným nádobám Refix DD, REFLEX</t>
  </si>
  <si>
    <t>292</t>
  </si>
  <si>
    <t>734424140</t>
  </si>
  <si>
    <t>Montáž tlakomera</t>
  </si>
  <si>
    <t>294</t>
  </si>
  <si>
    <t>149</t>
  </si>
  <si>
    <t>3884116000</t>
  </si>
  <si>
    <t>Tlakomer deformačný kruhový typ 13353</t>
  </si>
  <si>
    <t>296</t>
  </si>
  <si>
    <t>998724101</t>
  </si>
  <si>
    <t>Presun hmôt pre strojné vybavenie v objektoch výšky do 6 m</t>
  </si>
  <si>
    <t>298</t>
  </si>
  <si>
    <t>151</t>
  </si>
  <si>
    <t>725119109</t>
  </si>
  <si>
    <t>Montáž tlakového tlačidlového splachovača</t>
  </si>
  <si>
    <t>300</t>
  </si>
  <si>
    <t>552380000900</t>
  </si>
  <si>
    <t>Ovládacie tlačidlo podomietkové pre dvojité splachovanie Sigma30, 246x164 mm, lesklý/matný/lesklý chróm, GEBERIT</t>
  </si>
  <si>
    <t>302</t>
  </si>
  <si>
    <t>153</t>
  </si>
  <si>
    <t>725119711</t>
  </si>
  <si>
    <t>Montáž predstenového systému záchodov do kombinovaných stien (napr.GEBERIT, AlcaPlast)</t>
  </si>
  <si>
    <t>304</t>
  </si>
  <si>
    <t>5513005457</t>
  </si>
  <si>
    <t>DuoFix pre WC Sigma UP320, 1120 mm, 7,5 l, 1138x187x452 mm, s variabilnou výškou, plast, GEBERIT</t>
  </si>
  <si>
    <t>306</t>
  </si>
  <si>
    <t>155</t>
  </si>
  <si>
    <t>725119730</t>
  </si>
  <si>
    <t>Montáž záchodu do predstenového systému</t>
  </si>
  <si>
    <t>308</t>
  </si>
  <si>
    <t>6420141340</t>
  </si>
  <si>
    <t>Klozet závesný CUBITO biela,360x560x400mm,keramika</t>
  </si>
  <si>
    <t>310</t>
  </si>
  <si>
    <t>157</t>
  </si>
  <si>
    <t>6420144610</t>
  </si>
  <si>
    <t>Sedátko s poklopom MIO, 378x448 mm, duroplast, biela</t>
  </si>
  <si>
    <t>312</t>
  </si>
  <si>
    <t>M33520000</t>
  </si>
  <si>
    <t>KOLO Nova Pro bezbarierové WC závesné, 70cm,pre telesne postihnutých, Rimfree</t>
  </si>
  <si>
    <t>314</t>
  </si>
  <si>
    <t>159</t>
  </si>
  <si>
    <t>M30102000</t>
  </si>
  <si>
    <t>KOLO Nova Pro bezbarierové WC sedadlo pre telesne postihnutých</t>
  </si>
  <si>
    <t>316</t>
  </si>
  <si>
    <t>725129240</t>
  </si>
  <si>
    <t>Montáž pisoára z nerezu so splachovačom</t>
  </si>
  <si>
    <t>318</t>
  </si>
  <si>
    <t>161</t>
  </si>
  <si>
    <t>552360000400</t>
  </si>
  <si>
    <t>Pisoár nerezový s integrovaným automatickým splachovačom a elektronikou ALS, 6V, SANELA</t>
  </si>
  <si>
    <t>320</t>
  </si>
  <si>
    <t>725149755</t>
  </si>
  <si>
    <t>Montáž predstenového systému umývadiel do kombinovaných stien (napr.GEBERIT, AlcaPlast)</t>
  </si>
  <si>
    <t>322</t>
  </si>
  <si>
    <t>163</t>
  </si>
  <si>
    <t>552370001200</t>
  </si>
  <si>
    <t>Predstenový systém Kombifix pre umývadlo, hĺbkovo nastaviteľný, univerzálne pripojenie vody, sanitárny modul, plast, GEBERIT</t>
  </si>
  <si>
    <t>324</t>
  </si>
  <si>
    <t>725149765</t>
  </si>
  <si>
    <t>Montáž umývadla do predstenového systému</t>
  </si>
  <si>
    <t>326</t>
  </si>
  <si>
    <t>165</t>
  </si>
  <si>
    <t>642110000200</t>
  </si>
  <si>
    <t>Umývadlo keramické CUBITO, rozmer 600x450x170 mm, biela, JIKA</t>
  </si>
  <si>
    <t>328</t>
  </si>
  <si>
    <t>128557600</t>
  </si>
  <si>
    <t>KERAMAG Renova umývadlo 55x52cm,pre telesne postihnutých,otvorpre bat,bez prepad,Keratect</t>
  </si>
  <si>
    <t>330</t>
  </si>
  <si>
    <t>167</t>
  </si>
  <si>
    <t>725239101</t>
  </si>
  <si>
    <t>Montáž bidetu závesného</t>
  </si>
  <si>
    <t>332</t>
  </si>
  <si>
    <t>642430000100</t>
  </si>
  <si>
    <t>Bidet závesný keramický CUBITO, rozmer 360x560x400 mm, JIKA</t>
  </si>
  <si>
    <t>334</t>
  </si>
  <si>
    <t>169</t>
  </si>
  <si>
    <t>725239711</t>
  </si>
  <si>
    <t>Montáž predstenového systému bidetov do kombinovaných stien (napr.GEBERIT, AlcaPlast)</t>
  </si>
  <si>
    <t>336</t>
  </si>
  <si>
    <t>552280001700</t>
  </si>
  <si>
    <t>Montážny prvok univerzálny DuoFix pre nástenný bidet, 1120 mm, pozinkovaný povrch, GEBERIT</t>
  </si>
  <si>
    <t>338</t>
  </si>
  <si>
    <t>171</t>
  </si>
  <si>
    <t>725332320</t>
  </si>
  <si>
    <t>Montáž výlevky keramickej závesnej bez výtokovej armatúry</t>
  </si>
  <si>
    <t>340</t>
  </si>
  <si>
    <t>642710000300</t>
  </si>
  <si>
    <t>Výlevka závesná keramická QUELLE, rozmery 450x335x360mm, KOLO</t>
  </si>
  <si>
    <t>342</t>
  </si>
  <si>
    <t>173</t>
  </si>
  <si>
    <t>642710000400</t>
  </si>
  <si>
    <t>Mriežka sklopná kovová s upevňovacími skrutkami a plastovými dorazmi k výlevke QUELLE, KOLO</t>
  </si>
  <si>
    <t>344</t>
  </si>
  <si>
    <t>725829206</t>
  </si>
  <si>
    <t>Montáž batérie umývadlovej a drezovej stojankovej s mechanickým ovládaním odpadového ventilu</t>
  </si>
  <si>
    <t>346</t>
  </si>
  <si>
    <t>175</t>
  </si>
  <si>
    <t>5513006090</t>
  </si>
  <si>
    <t>Umývadlová stojanková páková batéria CUBITO, s click-clack odpadom, 226x136 mm, chróm</t>
  </si>
  <si>
    <t>348</t>
  </si>
  <si>
    <t>GRO 36333000</t>
  </si>
  <si>
    <t>GROHE Eurosmart Cosmopolitan E Infračervená elektronická batéria s termostatom,chróm 36333</t>
  </si>
  <si>
    <t>350</t>
  </si>
  <si>
    <t>177</t>
  </si>
  <si>
    <t>551450004600</t>
  </si>
  <si>
    <t>Batéria bidetová stojanková páková Cubito, rozmer 166x113 mm, s automatickou zátkou, chróm, JIKA</t>
  </si>
  <si>
    <t>352</t>
  </si>
  <si>
    <t>725869301</t>
  </si>
  <si>
    <t>Montáž zápachovej uzávierky pre zariaďovacie predmety, umývadlová do D 40</t>
  </si>
  <si>
    <t>354</t>
  </si>
  <si>
    <t>179</t>
  </si>
  <si>
    <t>551620005800</t>
  </si>
  <si>
    <t>Zápachová uzávierka kolenová pre umývadlá a bidety, d 40 mm, G 1 1/4", vodorovný odtok, alpská biela, plast, GEBERIT</t>
  </si>
  <si>
    <t>356</t>
  </si>
  <si>
    <t>521423000</t>
  </si>
  <si>
    <t>KERAMAG Odtoková súprava Renova Nr. 1 Comfort pre zabudovanie do steny, chróm</t>
  </si>
  <si>
    <t>358</t>
  </si>
  <si>
    <t>181</t>
  </si>
  <si>
    <t>725869360</t>
  </si>
  <si>
    <t>Montáž zápachovej uzávierky pre zariaďovacie predmety, bidetov do D 32</t>
  </si>
  <si>
    <t>360</t>
  </si>
  <si>
    <t>551620005700</t>
  </si>
  <si>
    <t>Zápachová uzávierka kolenová pre umývadlá a bidety, d 32 mm, G 1 1/4", vodorovný odtok, alpská biela, plast, GEBERIT</t>
  </si>
  <si>
    <t>362</t>
  </si>
  <si>
    <t>183</t>
  </si>
  <si>
    <t>725869370</t>
  </si>
  <si>
    <t>Montáž zápachovej uzávierky pre zariaďovacie predmety, pisoárovej do D 40</t>
  </si>
  <si>
    <t>364</t>
  </si>
  <si>
    <t>5516171000</t>
  </si>
  <si>
    <t>Uzávierka zápachová pisoárová T 2421 3</t>
  </si>
  <si>
    <t>366</t>
  </si>
  <si>
    <t>185</t>
  </si>
  <si>
    <t>725869381</t>
  </si>
  <si>
    <t>Montáž zápachovej uzávierky pre zariaďovacie predmety, ostatných typov do D 40</t>
  </si>
  <si>
    <t>368</t>
  </si>
  <si>
    <t>551620015200.1</t>
  </si>
  <si>
    <t>Zápachová uzávierka HL136N, DN 40, kondezačný sifón 60 mm, horizontálne pripojenie 5/4", prídavná protizápachová uzávierka, pre vetranie a klimatizáciu, PP</t>
  </si>
  <si>
    <t>370</t>
  </si>
  <si>
    <t>187</t>
  </si>
  <si>
    <t>998725101</t>
  </si>
  <si>
    <t>Presun hmôt pre zariaďovacie predmety v objektoch výšky do 6 m</t>
  </si>
  <si>
    <t>372</t>
  </si>
  <si>
    <t>230050031</t>
  </si>
  <si>
    <t>Montáž doplnkových konštrukcií - z profilov. materiálov</t>
  </si>
  <si>
    <t>374</t>
  </si>
  <si>
    <t>189</t>
  </si>
  <si>
    <t>01</t>
  </si>
  <si>
    <t>Kotviace príslušenstvo HILTI nosník, podložka, závitová tyč, potrubná objímka, ...</t>
  </si>
  <si>
    <t>376</t>
  </si>
  <si>
    <t>230050033</t>
  </si>
  <si>
    <t>Montáž doplnkových konštrukcií - z rúrkových materiálov</t>
  </si>
  <si>
    <t>378</t>
  </si>
  <si>
    <t>191</t>
  </si>
  <si>
    <t>286710007500</t>
  </si>
  <si>
    <t>Potrubná objímka MP-PI pozinkovaná, rozsah upínania D 48-53 mm, DN potrubia 1 1/2", M8, EPDM izolant, HILTI</t>
  </si>
  <si>
    <t>380</t>
  </si>
  <si>
    <t>286710008300</t>
  </si>
  <si>
    <t>Potrubná objímka MP-PI pozinkovaná, rozsah upínania D 107-115 mm, DN potrubia 4", M8/M10, EPDM izolant, HILTI</t>
  </si>
  <si>
    <t>382</t>
  </si>
  <si>
    <t>193</t>
  </si>
  <si>
    <t>726190915</t>
  </si>
  <si>
    <t>Oprava v inštalačných prefabrikátoch, spätná montáž krycích dvierok alebo dosiek zadnej steny WC</t>
  </si>
  <si>
    <t>384</t>
  </si>
  <si>
    <t>590160001600</t>
  </si>
  <si>
    <t>Dvierka revízne s pevnými pántami F1, šxl 150x300 mm, G125 do sadrokartónových systémov RIGIPS</t>
  </si>
  <si>
    <t>386</t>
  </si>
  <si>
    <t>195</t>
  </si>
  <si>
    <t>590160001700</t>
  </si>
  <si>
    <t>Dvierka revízne s pevnými pántami F1, šxl 300x300 mm, G125 do sadrokartónových systémov RIGIPS</t>
  </si>
  <si>
    <t>388</t>
  </si>
  <si>
    <t>590160001900</t>
  </si>
  <si>
    <t>Dvierka revízne s pevnými pántami F1, šxl 500x500 mm, G125 do sadrokartónových systémov RIGIPS</t>
  </si>
  <si>
    <t>390</t>
  </si>
  <si>
    <t>197</t>
  </si>
  <si>
    <t>998767101</t>
  </si>
  <si>
    <t>392</t>
  </si>
  <si>
    <t>1-4 - Vykurovanie</t>
  </si>
  <si>
    <t>99 - Presun hmôt HSV</t>
  </si>
  <si>
    <t xml:space="preserve">    733 - Ústredné kúrenie - rozvodné potrubie</t>
  </si>
  <si>
    <t xml:space="preserve">    734 - Ústredné kúrenie, armatúry.</t>
  </si>
  <si>
    <t xml:space="preserve">    731 - Ústredné kúrenie - kotolne</t>
  </si>
  <si>
    <t xml:space="preserve">    735 - Ústredné kúrenie, vykurov. telesá</t>
  </si>
  <si>
    <t>HZS - Hodinové zúčtovacie sadzby</t>
  </si>
  <si>
    <t>999281111</t>
  </si>
  <si>
    <t>Presun hmôt pre opravy a údržbu objektov vrátane vonkajších plášťov výšky do 25 m</t>
  </si>
  <si>
    <t>283310002600</t>
  </si>
  <si>
    <t>Izolačná PE trubica TUBOLIT DG 15x13 mm (d potrubia x hr. izolácie), nadrezaná, AZ FLEX</t>
  </si>
  <si>
    <t>283310002800</t>
  </si>
  <si>
    <t>Izolačná PE trubica TUBOLIT DG 20x13 mm (d potrubia x hr. izolácie), nadrezaná, AZ FLEX</t>
  </si>
  <si>
    <t>283310003000</t>
  </si>
  <si>
    <t>Izolačná PE trubica TUBOLIT DG 25x13 mm (d potrubia x hr. izolácie), nadrezaná, AZ FLEX</t>
  </si>
  <si>
    <t>283310003200</t>
  </si>
  <si>
    <t>Izolačná PE trubica TUBOLIT DG 32x13 mm (d potrubia x hr. izolácie), nadrezaná, AZ FLEX</t>
  </si>
  <si>
    <t>283310003400</t>
  </si>
  <si>
    <t>Izolačná PE trubica TUBOLIT DG 40x13 mm (d potrubia x hr. izolácie), nadrezaná, AZ FLEX</t>
  </si>
  <si>
    <t>283310003700</t>
  </si>
  <si>
    <t>Izolačná PE trubica TUBOLIT DG 50x13 mm (d potrubia x hr. izolácie), nadrezaná, AZ FLEX</t>
  </si>
  <si>
    <t>733</t>
  </si>
  <si>
    <t>Ústredné kúrenie - rozvodné potrubie</t>
  </si>
  <si>
    <t>230120044</t>
  </si>
  <si>
    <t>Čistenie potrubia prefúkavaním alebo preplachovaním do DN 65</t>
  </si>
  <si>
    <t>733125015</t>
  </si>
  <si>
    <t>Potrubie z uhlíkovej ocele spájané lisovaním 35x1,5</t>
  </si>
  <si>
    <t>733125018</t>
  </si>
  <si>
    <t>Potrubie z uhlíkovej ocele spájané lisovaním 42x1,5</t>
  </si>
  <si>
    <t>733151069</t>
  </si>
  <si>
    <t>Potrubie z medených rúrok tvrdých spájaných tvrdou spájkou D 12/1,0 mm</t>
  </si>
  <si>
    <t>733151081</t>
  </si>
  <si>
    <t>Potrubie z medených rúrok tvrdých spájaných tvrdou spájkou D 28/1,0 mm</t>
  </si>
  <si>
    <t>733167100</t>
  </si>
  <si>
    <t>Montáž plasthliníkového potrubia RAUTITAN stabil lisovaním D 16,2x2,6</t>
  </si>
  <si>
    <t>286210005600</t>
  </si>
  <si>
    <t>Rúra univerzálna RAUTITAN stabil D 16,2x2,6, mm, 100 m kotúč, materiál: plasthliník, REHAU</t>
  </si>
  <si>
    <t>286220042400</t>
  </si>
  <si>
    <t>Spojka RAUTITAN PX obojstranne rovnaká D 16 mm , materiál: PPSU, REHAU</t>
  </si>
  <si>
    <t>733167103</t>
  </si>
  <si>
    <t>Montáž plasthliníkového potrubia RAUTITAN stabil lisovaním D 20,2x2,9</t>
  </si>
  <si>
    <t>286210005800</t>
  </si>
  <si>
    <t>Rúra univerzálna RAUTITAN stabil D 20,2x2,9 mm, 100 m kotúč, materiál: plasthliník, REHAU</t>
  </si>
  <si>
    <t>286220042500</t>
  </si>
  <si>
    <t>Spojka RAUTITAN PX obojstranne rovnaká D 20 mm , materiál: PPSU, REHAU</t>
  </si>
  <si>
    <t>733167106</t>
  </si>
  <si>
    <t>Montáž plasthliníkového potrubia RAUTITAN stabil lisovaním D 25x3,7</t>
  </si>
  <si>
    <t>286210006000</t>
  </si>
  <si>
    <t>Rúra univerzálna RAUTITAN stabil D 25x3,7 mm, 5 m tyč, materiál: plasthliník, REHAU</t>
  </si>
  <si>
    <t>286220042600</t>
  </si>
  <si>
    <t>Spojka RAUTITAN PX obojstranne rovnaká D 25 mm , materiál: PPSU, REHAU</t>
  </si>
  <si>
    <t>733167109</t>
  </si>
  <si>
    <t>Montáž plasthliníkového potrubia RAUTITAN stabil lisovaním D 32x4,7</t>
  </si>
  <si>
    <t>286210006200</t>
  </si>
  <si>
    <t>Rúra univerzálna RAUTITAN stabil D 32x4,7 mm, 5 m tyč, materiál: plasthliník, REHAU</t>
  </si>
  <si>
    <t>286220042700</t>
  </si>
  <si>
    <t>Spojka RAUTITAN PX obojstranne rovnaká D 32 mm , materiál: PPSU, REHAU</t>
  </si>
  <si>
    <t>733167112</t>
  </si>
  <si>
    <t>Montáž plasthliníkového potrubia RAUTITAN stabil lisovaním D 40x6,0</t>
  </si>
  <si>
    <t>286210006300</t>
  </si>
  <si>
    <t>Rúra univerzálna RAUTITAN stabil D 40x6 mm, 5 m tyč, materiál: plasthliník, REHAU</t>
  </si>
  <si>
    <t>286220042800</t>
  </si>
  <si>
    <t>Spojka RAUTITAN PX obojstranne rovnaká D 40 mm , materiál: PPSU, REHAU</t>
  </si>
  <si>
    <t>733167130</t>
  </si>
  <si>
    <t>Montáž plasthliníkového potrubia RAUTITAN flex lisovaním D 50x6,9</t>
  </si>
  <si>
    <t>198730040100</t>
  </si>
  <si>
    <t>Spojka RAUTITAN d 50 mm, obojstranne rovnaká, červený bronz, REHAU</t>
  </si>
  <si>
    <t>286130003600</t>
  </si>
  <si>
    <t>Rúra RAUTITAN flex univerzálna D 50x6,9 mm, 6 m tyč, vysokotlakovo zosieťovaný polyetylén (RAU-PE-Xa), REHAU</t>
  </si>
  <si>
    <t>733190217</t>
  </si>
  <si>
    <t>Tlaková skúška potrubia z oceľových rúrok do priem. 89/5</t>
  </si>
  <si>
    <t>733191201</t>
  </si>
  <si>
    <t>Tlaková skúška medeného potrubia do D 35 mm</t>
  </si>
  <si>
    <t>733191302</t>
  </si>
  <si>
    <t>Tlaková skúška plastového potrubia nad 32 do 63 mm</t>
  </si>
  <si>
    <t>998733101</t>
  </si>
  <si>
    <t>Presun hmôt pre rozvody potrubia v objektoch výšky do 6 m</t>
  </si>
  <si>
    <t>734</t>
  </si>
  <si>
    <t>Ústredné kúrenie, armatúry.</t>
  </si>
  <si>
    <t>734213120</t>
  </si>
  <si>
    <t>Montáž ventilu odvzdušňovacieho závitového vykurovacích telies do G 1/2</t>
  </si>
  <si>
    <t>551210011600</t>
  </si>
  <si>
    <t>Ventil odvzdušňovací 3/8” s ručným ovládaním a tesnením, armatúry pre uzavreté systémy, GIACOMINI</t>
  </si>
  <si>
    <t>734213240</t>
  </si>
  <si>
    <t>Montáž ventilu odvzdušňovacieho závitového automatického G 3/8</t>
  </si>
  <si>
    <t>551210009100</t>
  </si>
  <si>
    <t>Ventil odvzdušňovací automatický 3/8”, armatúry pre uzavreté systémy, GIACOMINI</t>
  </si>
  <si>
    <t>734223120</t>
  </si>
  <si>
    <t>Montáž ventilu závitového termostatického jednoregulačného G 1/2</t>
  </si>
  <si>
    <t>V2495EY015A</t>
  </si>
  <si>
    <t>Verafix-VKE, uzatváracie šróbenie H-blok s vonkajším závitom Eurokonus pre vykurovacie telesá typu ventil-kompakt, rohové (do steny) DN15, pripojenie radiátora vonkajší závit 1/2", pripojenie rúrky vonkajší závit 3/4"</t>
  </si>
  <si>
    <t>734223208</t>
  </si>
  <si>
    <t>Montáž termostatickej hlavice kvapalinovej jednoduchej</t>
  </si>
  <si>
    <t>T3001</t>
  </si>
  <si>
    <t>Termostat.hlavica Thera-4 klasik  s kvapal.snímačom</t>
  </si>
  <si>
    <t>734241213</t>
  </si>
  <si>
    <t>Ventil spätný závitový Ve 3030 - priamy G 1/2</t>
  </si>
  <si>
    <t>734251123</t>
  </si>
  <si>
    <t>Ventil poistný závitový nízkozdvižný pružinový P 10-237-606, PN 1,6/120st. C ON 13 7031 G 1/2</t>
  </si>
  <si>
    <t>734291113</t>
  </si>
  <si>
    <t>Ostané armatúry, kohútik plniaci a vypúšťací normy 13 7061, PN 1,0/100st. C G 1/2</t>
  </si>
  <si>
    <t>5511130110</t>
  </si>
  <si>
    <t>Vypúšťací guľový ventil, 1/2”, komplet, GIACOMINI</t>
  </si>
  <si>
    <t>734291340</t>
  </si>
  <si>
    <t>Montáž filtra závitového G 1</t>
  </si>
  <si>
    <t>422010002300</t>
  </si>
  <si>
    <t>Filter závitový nerez, 1", dĺ. 90 mm, nerez oceľ ASTM A351 CF8M, nerez oceľ AISI 316, IVAR</t>
  </si>
  <si>
    <t>734315005</t>
  </si>
  <si>
    <t>Montáž oceľového guľového kohúta na horúcu vodu obojstranne závitového DN 20</t>
  </si>
  <si>
    <t>551240001800</t>
  </si>
  <si>
    <t>Guľový kohút DN 20, obojstranne závitový na horúcu vodu, PN 40, vnútorný závit, oceľový, BALLOMAX</t>
  </si>
  <si>
    <t>734315010</t>
  </si>
  <si>
    <t>Montáž oceľového guľového kohúta na horúcu vodu obojstranne závitového DN 25</t>
  </si>
  <si>
    <t>551240001900</t>
  </si>
  <si>
    <t>Guľový kohút DN 25, obojstranne závitový na horúcu vodu, PN 40, vnútorný závit, oceľový, BALLOMAX</t>
  </si>
  <si>
    <t>734315015</t>
  </si>
  <si>
    <t>Montáž oceľového guľového kohúta na horúcu vodu obojstranne závitového DN 32</t>
  </si>
  <si>
    <t>551240002000</t>
  </si>
  <si>
    <t>Guľový kohút DN 32, obojstranne závitový na horúcu vodu, PN 40, vnútorný závit, oceľový, BALLOMAX</t>
  </si>
  <si>
    <t>998734101</t>
  </si>
  <si>
    <t>Presun hmôt pre armatúry v objektoch výšky do 6 m</t>
  </si>
  <si>
    <t>731</t>
  </si>
  <si>
    <t>Ústredné kúrenie - kotolne</t>
  </si>
  <si>
    <t>7001506</t>
  </si>
  <si>
    <t>Obhliadka pred UDP</t>
  </si>
  <si>
    <t>sub</t>
  </si>
  <si>
    <t>7547859</t>
  </si>
  <si>
    <t>Uvedenie do prevádzky Vitocal 200-S</t>
  </si>
  <si>
    <t>7547862</t>
  </si>
  <si>
    <t>Dopojenie chladiaceho okruhu</t>
  </si>
  <si>
    <t>7547864</t>
  </si>
  <si>
    <t>UDP Vitosolic 100 / SM1 modul</t>
  </si>
  <si>
    <t>Z015218</t>
  </si>
  <si>
    <t>Vitocal 200-S AWB-E-201.D 400V</t>
  </si>
  <si>
    <t>ZK04097</t>
  </si>
  <si>
    <t>výhrevný pás pre vaňu kondenzátu 1,2m</t>
  </si>
  <si>
    <t>ZK02945</t>
  </si>
  <si>
    <t>Inštalačná sada pre montáž vonkajšej jednotky na zem</t>
  </si>
  <si>
    <t>7814924</t>
  </si>
  <si>
    <t>3-cestný prepínací ventil</t>
  </si>
  <si>
    <t>9572995</t>
  </si>
  <si>
    <t>Membránová expanzná nádoba Vitoset pre zatvorené vykurovacie zariadenia N35</t>
  </si>
  <si>
    <t>9572213</t>
  </si>
  <si>
    <t>Ventil s klobúčikom R 3/4</t>
  </si>
  <si>
    <t>7172174</t>
  </si>
  <si>
    <t>Komunikačný modul LON</t>
  </si>
  <si>
    <t>7172173</t>
  </si>
  <si>
    <t>7143495</t>
  </si>
  <si>
    <t>Spojovací kábel LON pre výmenu dát medzi reguláciami</t>
  </si>
  <si>
    <t>7143497</t>
  </si>
  <si>
    <t>Koncový odpor</t>
  </si>
  <si>
    <t>Z014713</t>
  </si>
  <si>
    <t>VIESSMANN Vitocell 100-B</t>
  </si>
  <si>
    <t>7438702</t>
  </si>
  <si>
    <t>Ponorný snímač teploty (NTC 10 kOhm)</t>
  </si>
  <si>
    <t>Z002884</t>
  </si>
  <si>
    <t>VIESSMANN Vitocell 100-E (typ SVP)</t>
  </si>
  <si>
    <t>7426463</t>
  </si>
  <si>
    <t>Príložný snímač teploty (NTC 10 kOhm)</t>
  </si>
  <si>
    <t>7741074</t>
  </si>
  <si>
    <t>RMS M31 DN32 Alpha2.1 32-60</t>
  </si>
  <si>
    <t>7741097</t>
  </si>
  <si>
    <t>upevnenie na RMS DN25/32</t>
  </si>
  <si>
    <t>Z008341</t>
  </si>
  <si>
    <t>Vitotrol 200-A</t>
  </si>
  <si>
    <t>ZK02454</t>
  </si>
  <si>
    <t>VIESSMANN Vitosol 200-FM</t>
  </si>
  <si>
    <t>7248239</t>
  </si>
  <si>
    <t>Spojovacia rúra (1 pár) z flexibilnej vlnitej rúry z nehrdz. ocele s mosadznými</t>
  </si>
  <si>
    <t>7248240</t>
  </si>
  <si>
    <t>Pripojovacia sada pre jedno kolektorové pole</t>
  </si>
  <si>
    <t>7174993</t>
  </si>
  <si>
    <t>Sada puzdier</t>
  </si>
  <si>
    <t>Z013160</t>
  </si>
  <si>
    <t>upevň. sada pre 6 vodor. pl. kolektorov</t>
  </si>
  <si>
    <t>Z017690</t>
  </si>
  <si>
    <t>Solar-Divicon PS10 SDIO/SM1A</t>
  </si>
  <si>
    <t>ZK03780</t>
  </si>
  <si>
    <t>rýchly odvzdušňovač 3/8 Solár 6b 150°C</t>
  </si>
  <si>
    <t>7248244</t>
  </si>
  <si>
    <t>Solárna expanzná nádoba</t>
  </si>
  <si>
    <t>ZK02962</t>
  </si>
  <si>
    <t>solárne ručné plniace čerpadlo</t>
  </si>
  <si>
    <t>7159727</t>
  </si>
  <si>
    <t>Teplonosné médium "Tyfocor-LS"</t>
  </si>
  <si>
    <t>ZK01284</t>
  </si>
  <si>
    <t>Termostatická cirkulačná sada</t>
  </si>
  <si>
    <t>3003488</t>
  </si>
  <si>
    <t>Vitotrans 100, typ PWT</t>
  </si>
  <si>
    <t>7820403</t>
  </si>
  <si>
    <t>Obehové čerpadlo na ohrev zásobníka</t>
  </si>
  <si>
    <t>998731101</t>
  </si>
  <si>
    <t>Presun hmôt pre kotolne umiestnené vo výške (hĺbke) do 6 m</t>
  </si>
  <si>
    <t>735</t>
  </si>
  <si>
    <t>Ústredné kúrenie, vykurov. telesá</t>
  </si>
  <si>
    <t>735153300</t>
  </si>
  <si>
    <t>Príplatok k cene za odvzdušňovací ventil telies U. S. Steel Košice s príplatkom 8 %</t>
  </si>
  <si>
    <t>735154143</t>
  </si>
  <si>
    <t>Montáž vykurovacieho telesa panelového dvojradového výšky do 600 mm/ dĺžky 2000 mm</t>
  </si>
  <si>
    <t>V00216008009016011</t>
  </si>
  <si>
    <t>Oceľové panelové radiátory KORAD 21VK 600x800, s pripojením vpravo/vľavo, s 2 panelmi a 1 konvektorom</t>
  </si>
  <si>
    <t>V00216009009016011</t>
  </si>
  <si>
    <t>Oceľové panelové radiátory KORAD 21VK 600x900, s pripojením vpravo/vľavo, s 2 panelmi a 1 konvektorom</t>
  </si>
  <si>
    <t>V00216010009016011</t>
  </si>
  <si>
    <t>Oceľové panelové radiátory KORAD 21VK 600x1000, s pripojením vpravo/vľavo, s 2 panelmi a 1 konvektorom</t>
  </si>
  <si>
    <t>V00216012009016011</t>
  </si>
  <si>
    <t>Oceľové panelové radiátory KORAD 21VK 600x1200, s pripojením vpravo/vľavo, s 2 panelmi a 1 konvektorom</t>
  </si>
  <si>
    <t>V00216015009016011</t>
  </si>
  <si>
    <t>Oceľové panelové radiátory KORAD 21VK 600x1500, s pripojením vpravo/vľavo, s 2 panelmi a 1 konvektorom</t>
  </si>
  <si>
    <t>V00216018009016011</t>
  </si>
  <si>
    <t>Oceľové panelové radiátory KORAD 21VK 600x1800, s pripojením vpravo/vľavo, s 2 panelmi a 1 konvektorom</t>
  </si>
  <si>
    <t>V00336008009016011</t>
  </si>
  <si>
    <t>Oceľové panelové radiátory KORAD 33VK 600x800, s pripojením vpravo/vľavo, s 3 panelmi a 3 konvektormi</t>
  </si>
  <si>
    <t>735191904</t>
  </si>
  <si>
    <t>Vyčistenie vykurovacích telies prepláchnutím vodou oceľových alebo liatinových</t>
  </si>
  <si>
    <t>735191905</t>
  </si>
  <si>
    <t>Ostatné opravy vykurovacích telies, odvzdušnenie telesa</t>
  </si>
  <si>
    <t>998735102</t>
  </si>
  <si>
    <t>Presun hmôt pre vykurovacie telesá v objektoch výšky nad 6 do 12 m</t>
  </si>
  <si>
    <t>11388911002</t>
  </si>
  <si>
    <t>Vodiaci oblúk REHAU na sanitárne rozvody, 90° 20</t>
  </si>
  <si>
    <t>Z-U300</t>
  </si>
  <si>
    <t>Konzola stěnová</t>
  </si>
  <si>
    <t>sada</t>
  </si>
  <si>
    <t>HZS</t>
  </si>
  <si>
    <t>Hodinové zúčtovacie sadzby</t>
  </si>
  <si>
    <t>HZS000113</t>
  </si>
  <si>
    <t>Stavebno montážne práce náročné ucelené - odborné, tvorivé remeselné (Tr 3) v rozsahu viac ako 8 hodín, vykurovacia skúška</t>
  </si>
  <si>
    <t>hod</t>
  </si>
  <si>
    <t>512</t>
  </si>
  <si>
    <t>HZS000114</t>
  </si>
  <si>
    <t>Stavebno montážne práce najnáročnejšie na odbornosť - prehliadky pracoviska a revízie (Tr 4) vyregulovanie systému</t>
  </si>
  <si>
    <t>HZS000213.1</t>
  </si>
  <si>
    <t>Elektroinštalácia - drobný elektromateriál v kotolni</t>
  </si>
  <si>
    <t>1-5 - Vzduchotechnika</t>
  </si>
  <si>
    <t>D1 - M Práce a dodávky M</t>
  </si>
  <si>
    <t xml:space="preserve">    D2 - 24-M Montáže vzduchotechnických zariad.</t>
  </si>
  <si>
    <t>D1</t>
  </si>
  <si>
    <t>M Práce a dodávky M</t>
  </si>
  <si>
    <t>D2</t>
  </si>
  <si>
    <t>24-M Montáže vzduchotechnických zariad.</t>
  </si>
  <si>
    <t>24111-1</t>
  </si>
  <si>
    <t>Radiálny odsávací ventilátor so spätnou klapkou a časovým dobehom napr.  MICRO 100IT+ montážna sada do podhľadu, (m3/h – určuje výkresová dokumentácia)</t>
  </si>
  <si>
    <t>24111-2</t>
  </si>
  <si>
    <t>Rekuperačná jednotka napr. GLOBAL LP 2000 FW L, podstropné prevedenie so servisným prístupom zospodu, prístup k regulácii zľava, hlučnosť do okolia 43.9dBA (3m), externé klapky so servopohon (strana exteriér) – 2ks, ErP 2018., Popis jednotky: filtrácia eP</t>
  </si>
  <si>
    <t>24111-3</t>
  </si>
  <si>
    <t>Rekuperačná jednotka napr. GLOBAL LP 1000 FW L, podstropné prevedenie so servisným prístupom zospodu, prístup k regulácii zľava, hlučnosť do okolia 41.3dBA (3m), externé klapky so servopohon (strana exteriér) – 2ks, ErP 2018., Popis jednotky: filtrácia eP</t>
  </si>
  <si>
    <t>24111-4</t>
  </si>
  <si>
    <t>Flexo hadica neizolovaná DN100</t>
  </si>
  <si>
    <t>bm</t>
  </si>
  <si>
    <t>24111-5</t>
  </si>
  <si>
    <t>Protidažďová žalúzia zinkovaná PŽ Zn 250x400 S</t>
  </si>
  <si>
    <t>24111-6</t>
  </si>
  <si>
    <t>Protidažďová žalúzia zinkovaná PŽ Zn 400x400 S</t>
  </si>
  <si>
    <t>24111-7</t>
  </si>
  <si>
    <t>Protidažďová žalúzia zinkovaná PŽ Zn 700x400 S</t>
  </si>
  <si>
    <t>24111-8</t>
  </si>
  <si>
    <t>Tlmiaca vložka TVL-1175x230</t>
  </si>
  <si>
    <t>24111-9</t>
  </si>
  <si>
    <t>Tlmiaca vložka TVL-DN315</t>
  </si>
  <si>
    <t>24111-10</t>
  </si>
  <si>
    <t>Tlmiaca vložka TVL-DN250</t>
  </si>
  <si>
    <t>24111-11</t>
  </si>
  <si>
    <t>Tlmič hluku štvorhranný TH-10-700x300/1250, medzera medzi kulisami 17</t>
  </si>
  <si>
    <t>24111-12</t>
  </si>
  <si>
    <t>Tlmič hluku štvorhranný TH-10-500x300/1250, medzera medzi kulisami 15</t>
  </si>
  <si>
    <t>24111-13</t>
  </si>
  <si>
    <t>Tlmič hluku štvorhranný TH-10-500x200/500, medzera medzi kulisami 11</t>
  </si>
  <si>
    <t>24111-14</t>
  </si>
  <si>
    <t>Výustka dvojradová s reguláciou V2-200x100/R</t>
  </si>
  <si>
    <t>24111-15</t>
  </si>
  <si>
    <t>Výustka dvojradová s reguláciou V2-200x200/R</t>
  </si>
  <si>
    <t>24111-16</t>
  </si>
  <si>
    <t>Výustka dvojradová s reguláciou V2-600x200/R</t>
  </si>
  <si>
    <t>24111-17</t>
  </si>
  <si>
    <t>Výustka dvojradová s reguláciou V2-1000x200/R</t>
  </si>
  <si>
    <t>24111-18</t>
  </si>
  <si>
    <t>Regulačná klapka ručná RKR 500x200</t>
  </si>
  <si>
    <t>24111-19</t>
  </si>
  <si>
    <t>Regulačná klapka ručná RKR 300x200</t>
  </si>
  <si>
    <t>24111-20</t>
  </si>
  <si>
    <t>Výfuková hlavica CAGI DN125</t>
  </si>
  <si>
    <t>24111-21</t>
  </si>
  <si>
    <t>Výfuková hlavica CAGI DN160</t>
  </si>
  <si>
    <t>24111-22</t>
  </si>
  <si>
    <t>VZT potrubie spiro do priemeru DN 315 / 30% tvaroviek</t>
  </si>
  <si>
    <t>24111-23</t>
  </si>
  <si>
    <t>VZT potrubie spiro do priemeru DN 125 / 30% tvaroviek</t>
  </si>
  <si>
    <t>24111-24</t>
  </si>
  <si>
    <t>VZT potrubie spiro do priemeru DN 100 / 30% tvaroviek</t>
  </si>
  <si>
    <t>24111-25</t>
  </si>
  <si>
    <t>VZT potrubie štvorhranné do obvodu 800 mm / 30% tvaroviek</t>
  </si>
  <si>
    <t>24111-26</t>
  </si>
  <si>
    <t>VZT potrubie štvorhranné do obvodu 1000 mm / 30% tvaroviek</t>
  </si>
  <si>
    <t>24111-27</t>
  </si>
  <si>
    <t>VZT potrubie štvorhranné do obvodu 1300 mm / 40% tvaroviek</t>
  </si>
  <si>
    <t>24111-28</t>
  </si>
  <si>
    <t>VZT potrubie štvorhranné do obvodu 1400 mm / 30% tvaroviek</t>
  </si>
  <si>
    <t>24111-29</t>
  </si>
  <si>
    <t>VZT potrubie štvorhranné do obvodu 1600 mm / 30% tvaroviek</t>
  </si>
  <si>
    <t>24111-30</t>
  </si>
  <si>
    <t>VZT potrubie štvorhranné do obvodu 2000 mm / 100% tvaroviek</t>
  </si>
  <si>
    <t>24111-31</t>
  </si>
  <si>
    <t>VZT potrubie štvorhranné do obvodu 2200 mm / 0% tvaroviek</t>
  </si>
  <si>
    <t>24111-32</t>
  </si>
  <si>
    <t>VZT potrubie štvorhranné do obvodu 2400 mm / 30% tvaroviek</t>
  </si>
  <si>
    <t>24111-33</t>
  </si>
  <si>
    <t>VZT potrubie štvorhranné do obvodu 2810 mm / 100% tvaroviek</t>
  </si>
  <si>
    <t>24111-34</t>
  </si>
  <si>
    <t>Tepelná izolácia hr=30-32mm s Al. fóliou  (Kflex Hduct Metal)</t>
  </si>
  <si>
    <t>24111-35</t>
  </si>
  <si>
    <t>Tepelná izolácia hr=20mm s Al. fóliou  (Kflex Hduct Metal)</t>
  </si>
  <si>
    <t>24111-36</t>
  </si>
  <si>
    <t>Tepelná izolácia hr=10mm s Al. fóliou  (Kflex Hduct Metal)</t>
  </si>
  <si>
    <t>24111-37</t>
  </si>
  <si>
    <t>Montáž VZT</t>
  </si>
  <si>
    <t>24111-38</t>
  </si>
  <si>
    <t>Elektroinštalačný materiál</t>
  </si>
  <si>
    <t>24111-39</t>
  </si>
  <si>
    <t>Montážny, spojovací, závesný, kotviací a tesniaci materiál (5% z dodávky)</t>
  </si>
  <si>
    <t>24111-40</t>
  </si>
  <si>
    <t>Funkčné skúšky a zaregulovanie VZT</t>
  </si>
  <si>
    <t>24111-41</t>
  </si>
  <si>
    <t>Lešenie</t>
  </si>
  <si>
    <t>24111-42</t>
  </si>
  <si>
    <t>Doprava</t>
  </si>
  <si>
    <t>24111-43</t>
  </si>
  <si>
    <t>Revízia</t>
  </si>
  <si>
    <t>1-6 - Elektroinštalácia</t>
  </si>
  <si>
    <t>D1 - Rozvádzač RH</t>
  </si>
  <si>
    <t xml:space="preserve">    D1-2 - Rozvádzač RH-výzbroj</t>
  </si>
  <si>
    <t xml:space="preserve">    21-M1 - Elektromontáže - rozvádzač RH</t>
  </si>
  <si>
    <t>D2 - Rozvádzač RMS2</t>
  </si>
  <si>
    <t xml:space="preserve">    D2-2 - Rozvádzač RMS2-výzbroj</t>
  </si>
  <si>
    <t xml:space="preserve">    21-M2 - Elektromontáže - rozvádzač RMS2</t>
  </si>
  <si>
    <t>D5 - Svetelné obvody</t>
  </si>
  <si>
    <t xml:space="preserve">    21-M5 - Elektromontáže - svetelné obvody</t>
  </si>
  <si>
    <t>D6 - Zásuvkové obvody</t>
  </si>
  <si>
    <t xml:space="preserve">    21-M6 - Elektromontáže - zásuvkové obvody</t>
  </si>
  <si>
    <t>D7 - Elektroinštalačný materiál</t>
  </si>
  <si>
    <t xml:space="preserve">    21-M7 - Elektromontáže</t>
  </si>
  <si>
    <t>D8 - Bleskozvodný materiál</t>
  </si>
  <si>
    <t xml:space="preserve">    21-M8 - Elektromontáže - bleskozvod</t>
  </si>
  <si>
    <t>D9 - Hlavná uzemňovacia sústava</t>
  </si>
  <si>
    <t xml:space="preserve">    21-M15 - Zemné práce - hlavná uzemňovacia sústava</t>
  </si>
  <si>
    <t>M - Práce a dodávky M</t>
  </si>
  <si>
    <t>9 - Ostatné konštrukcie a práce-búranie</t>
  </si>
  <si>
    <t>D14 - Dokumentácia</t>
  </si>
  <si>
    <t>95-M - Revízie</t>
  </si>
  <si>
    <t>Rozvádzač RH</t>
  </si>
  <si>
    <t>OEZ:44066</t>
  </si>
  <si>
    <t>Nástenná rozvádzačová skriňa, NP66-1208030</t>
  </si>
  <si>
    <t>Poznámka k položke:_x000D_
Poznámka k položke:_x000D_
 krytie IP66, RAL 7035, vnútorné použitie, jednokrídlové dvere, V x Š x H 1200 x 800 x 300, montážny panel</t>
  </si>
  <si>
    <t>OEZ:44230</t>
  </si>
  <si>
    <t>Montážne úchyty PD-NP66-4ZO8</t>
  </si>
  <si>
    <t>Poznámka k položke:_x000D_
Poznámka k položke:_x000D_
 pre NP66, NP55, súprava 4 ks</t>
  </si>
  <si>
    <t>OEZ:44231</t>
  </si>
  <si>
    <t>Vložka zámku PD-NP-UVD</t>
  </si>
  <si>
    <t>Poznámka k položke:_x000D_
Poznámka k položke:_x000D_
 pre NP66, NP55, vložka ~D~ pre jazýčkové a rázvorové uzatváranie</t>
  </si>
  <si>
    <t>OEZ:17454</t>
  </si>
  <si>
    <t>Kľúč D, PD-QK-UBD</t>
  </si>
  <si>
    <t>Poznámka k položke:_x000D_
Poznámka k položke:_x000D_
 Kľúč D, pre QA, NP</t>
  </si>
  <si>
    <t>OEZ:44593</t>
  </si>
  <si>
    <t>Príruba, PD-NP-KD5514</t>
  </si>
  <si>
    <t>Poznámka k položke:_x000D_
Poznámka k položke:_x000D_
 pre NP66, NP55, NP66-xx-WG, NP55-xx-WG, 550 x 140 mm, pre otvor 520 x 110 mm, pre 2 káblové priechodky</t>
  </si>
  <si>
    <t>OEZ:44600</t>
  </si>
  <si>
    <t>Káblová priechodka PD-V-CG27-IP66</t>
  </si>
  <si>
    <t>Poznámka k položke:_x000D_
Poznámka k položke:_x000D_
 IP66, pre 27 káblov priemerov 4 x 5 ÷ 7, 4 x 8 ÷ 12, 13 x 10 ÷ 14, 4 x 14 ÷ 20, 2 x 20 ÷ 26</t>
  </si>
  <si>
    <t>OEZ:44601</t>
  </si>
  <si>
    <t>Káblová priechodka PD-V-CG37-IP66</t>
  </si>
  <si>
    <t>Poznámka k položke:_x000D_
Poznámka k položke:_x000D_
 IP66, pre 37 káblov priemerov 4 x 6 ÷ 10, 14 x 8 ÷ 12, 16 x 10 ÷ 14, 2 x 12 ÷ 18, 1 x 17 ÷ 32</t>
  </si>
  <si>
    <t>OEZ:33786</t>
  </si>
  <si>
    <t>Distančné stĺpiky PD-QK-D1M51</t>
  </si>
  <si>
    <t>Poznámka k položke:_x000D_
Poznámka k položke:_x000D_
 závit M5, výška 19 mm, súprava 10 ks, pre QA, NP</t>
  </si>
  <si>
    <t>OEZ:44241</t>
  </si>
  <si>
    <t>Modulárné lišty PD-NP-M12</t>
  </si>
  <si>
    <t>Poznámka k položke:_x000D_
Poznámka k položke:_x000D_
 pre NP66, NP55, výška 1200 mm, min. hĺbka 250 mm</t>
  </si>
  <si>
    <t>OEZ:44258</t>
  </si>
  <si>
    <t>Kryt PD-M-KMV01508</t>
  </si>
  <si>
    <t>Poznámka k položke:_x000D_
Poznámka k položke:_x000D_
 s výrezom 45 mm, výška krytu 150 mm, pre modulárný systém NP66, NP55, šírka skrine 800 mm</t>
  </si>
  <si>
    <t>OEZ:44264</t>
  </si>
  <si>
    <t>Kryt PD-M-KMV02008</t>
  </si>
  <si>
    <t>Poznámka k položke:_x000D_
Poznámka k položke:_x000D_
 s výrezom 45 mm, výška krytu 200 mm, pre modulárný systém NP66, NP55, šírka skrine 800 mm</t>
  </si>
  <si>
    <t>OEZ:44246</t>
  </si>
  <si>
    <t>Krajné kryty PD-NP-KMK08</t>
  </si>
  <si>
    <t>Poznámka k položke:_x000D_
Poznámka k položke:_x000D_
 pre NP66, NP55, výška 800 mm, min. hĺbka 250 mm</t>
  </si>
  <si>
    <t>OEZ:44588</t>
  </si>
  <si>
    <t>Zvislý krajný kryt PD-NP-KMM12</t>
  </si>
  <si>
    <t>OEZ:44252</t>
  </si>
  <si>
    <t>"U" lišta PD-M-L35-VU08</t>
  </si>
  <si>
    <t>Poznámka k položke:_x000D_
Poznámka k položke:_x000D_
 šírka 35 mm, výška 15 mm, pre NP66, NP55 šírka 800 mm</t>
  </si>
  <si>
    <t>OEZ:44282</t>
  </si>
  <si>
    <t>Prístrojová lišta PD-M-50LP08</t>
  </si>
  <si>
    <t>Poznámka k položke:_x000D_
Poznámka k položke:_x000D_
 výška lišty 50 mm, pre NP66, NP55, šírka 800 mm</t>
  </si>
  <si>
    <t>OEZ:44288</t>
  </si>
  <si>
    <t>Prístrojová lišta PD-M-130LP08</t>
  </si>
  <si>
    <t>Poznámka k položke:_x000D_
Poznámka k položke:_x000D_
 výška lišty 130 mm, pre NP66, NP55, šírka 800 mm</t>
  </si>
  <si>
    <t>OEZ:39352</t>
  </si>
  <si>
    <t>Schránka PD-RB-DVA4PS</t>
  </si>
  <si>
    <t>Poznámka k položke:_x000D_
Poznámka k položke:_x000D_
 plast, pripevnenie - samolepiaca páska, A4, pre RZB...,RNB...</t>
  </si>
  <si>
    <t>OEZ:39354.2</t>
  </si>
  <si>
    <t>Zaslepenie, šírka 55 modulov, farba sivá, OEZ PD-R-ZAS1000-S</t>
  </si>
  <si>
    <t>Poznámka k položke:_x000D_
Poznámka k položke:_x000D_
 šírka 55 modulov, farba sivá, pre RZB...,RNB...</t>
  </si>
  <si>
    <t>D1-2</t>
  </si>
  <si>
    <t>Rozvádzač RH-výzbroj</t>
  </si>
  <si>
    <t>OEZ:41634</t>
  </si>
  <si>
    <t>Istič LTN-2B-1</t>
  </si>
  <si>
    <t>Poznámka k položke:_x000D_
Poznámka k položke:_x000D_
 In 2 A, Ue AC 230 V / DC 72 V, charakteristika B, 1-pól, Icn 10 kA</t>
  </si>
  <si>
    <t>OEZ:41635</t>
  </si>
  <si>
    <t>Istič LTN-4B-1</t>
  </si>
  <si>
    <t>Poznámka k položke:_x000D_
Poznámka k položke:_x000D_
 In 4 A, Ue AC 230 V / DC 72 V, charakteristika B, 1-pól, Icn 10 kA</t>
  </si>
  <si>
    <t>OEZ:41636</t>
  </si>
  <si>
    <t>Istič LTN-6B-1</t>
  </si>
  <si>
    <t>Poznámka k položke:_x000D_
Poznámka k položke:_x000D_
 Istič####-----####In 6 A, Ue AC 230 V / DC 72 V, charakteristika B, 1-pól, Icn 10 kA</t>
  </si>
  <si>
    <t>OEZ:41768</t>
  </si>
  <si>
    <t>Istič LTN-6B-3</t>
  </si>
  <si>
    <t>Poznámka k položke:_x000D_
Poznámka k položke:_x000D_
 In 6 A, Ue AC 230/400 V / DC 216 V, charakteristika B, 3-pól, Icn 10 kA</t>
  </si>
  <si>
    <t>OEZ:41638</t>
  </si>
  <si>
    <t>Istič LTN-10B-1</t>
  </si>
  <si>
    <t>Poznámka k položke:_x000D_
Poznámka k položke:_x000D_
 Istič####-----####In 10 A, Ue AC 230 V / DC 72 V, charakteristika B, 1-pól, Icn 10 kA</t>
  </si>
  <si>
    <t>OEZ:41672</t>
  </si>
  <si>
    <t>Istič LTN-10D-1</t>
  </si>
  <si>
    <t>Poznámka k položke:_x000D_
Poznámka k položke:_x000D_
 In 10 A, Ue AC 230 V / DC 72 V, charakteristika D, 1-pól, Icn 10 kA</t>
  </si>
  <si>
    <t>OEZ:41640</t>
  </si>
  <si>
    <t>Istič LTN-16B-1</t>
  </si>
  <si>
    <t>Poznámka k položke:_x000D_
Poznámka k položke:_x000D_
 Istič####-----####In 16 A, Ue AC 230 V / DC 72 V, charakteristika B, 1-pól, Icn 10 kA</t>
  </si>
  <si>
    <t>OEZ:41657</t>
  </si>
  <si>
    <t>Istič LTN-16C-1</t>
  </si>
  <si>
    <t>Poznámka k položke:_x000D_
Poznámka k položke:_x000D_
 In 16 A, Ue AC 230 V / DC 72 V, charakteristika C, 1-pól, Icn 10 kA</t>
  </si>
  <si>
    <t>OEZ:41674</t>
  </si>
  <si>
    <t>Istič LTN-16D-1</t>
  </si>
  <si>
    <t>Poznámka k položke:_x000D_
Poznámka k položke:_x000D_
 In 16 A, Ue AC 230 V / DC 72 V, charakteristika D, 1-pól, Icn 10 kA</t>
  </si>
  <si>
    <t>OEZ:41772</t>
  </si>
  <si>
    <t>Istič LTN-16B-3</t>
  </si>
  <si>
    <t>Poznámka k položke:_x000D_
Poznámka k položke:_x000D_
 In 16 A, Ue AC 230/400 V / DC 216 V, charakteristika B, 3-pól, Icn 10 kA</t>
  </si>
  <si>
    <t>OEZ:41789</t>
  </si>
  <si>
    <t>Istič LTN-16C-3</t>
  </si>
  <si>
    <t>Poznámka k položke:_x000D_
Poznámka k položke:_x000D_
 In 16 A, Ue AC 230/400 V / DC 216 V, charakteristika C, 3-pól, Icn 10 kA</t>
  </si>
  <si>
    <t>OEZ:41773</t>
  </si>
  <si>
    <t>Istič LTN-20B-3</t>
  </si>
  <si>
    <t>Poznámka k položke:_x000D_
Poznámka k položke:_x000D_
 In 20 A, Ue AC 230/400 V / DC 216 V, charakteristika B, 3-pól, Icn 10 kA</t>
  </si>
  <si>
    <t>OEZ:41659</t>
  </si>
  <si>
    <t>Istič LTN-25C-1</t>
  </si>
  <si>
    <t>Poznámka k položke:_x000D_
Poznámka k položke:_x000D_
 In 25 A, Ue AC 230 V / DC 72 V, charakteristika C, 1-pól, Icn 10 kA</t>
  </si>
  <si>
    <t>OEZ:41776</t>
  </si>
  <si>
    <t>Istič LTN-40B-3</t>
  </si>
  <si>
    <t>Poznámka k položke:_x000D_
Poznámka k položke:_x000D_
 In 40 A, Ue AC 230/400 V / DC 216 V, charakteristika B, 3-pól, Icn 10 kA</t>
  </si>
  <si>
    <t>OEZ:42274</t>
  </si>
  <si>
    <t>Istič LVN-100B-3</t>
  </si>
  <si>
    <t>Poznámka k položke:_x000D_
Poznámka k položke:_x000D_
 In 100 A, Ue AC 230/400 V / DC 216 V, charakteristika B, 3-pól, Icn 10 kA</t>
  </si>
  <si>
    <t>OEZ:42297</t>
  </si>
  <si>
    <t>Pomocný spínač PS-LT-1100</t>
  </si>
  <si>
    <t>Poznámka k položke:_x000D_
Poznámka k položke:_x000D_
 1x zapínací kontakt, 1x rozpínací kontakt, pre LTE, LTN, LVN, MSO</t>
  </si>
  <si>
    <t>OEZ:42313</t>
  </si>
  <si>
    <t>Napäťová spúšť SV-LT-X400</t>
  </si>
  <si>
    <t>Poznámka k položke:_x000D_
Poznámka k položke:_x000D_
 Uc AC 110 - 415 V / DC 110 V, pre LTE, LTN, LVN</t>
  </si>
  <si>
    <t>OEZ:42452</t>
  </si>
  <si>
    <t>Prúdový chránič LFN-40-4-030A</t>
  </si>
  <si>
    <t>Poznámka k položke:_x000D_
Poznámka k položke:_x000D_
 In 40 A, Ue AC 230/400 V, Idn 30 mA, 4-pól, Inc 10 kA, typ A</t>
  </si>
  <si>
    <t>OEZ:42453</t>
  </si>
  <si>
    <t>Prúdový chránič LFN-63-4-030A</t>
  </si>
  <si>
    <t>Poznámka k položke:_x000D_
Poznámka k položke:_x000D_
 In 63 A, Ue AC 230/400 V, Idn 30 mA, 4-pól, Inc 10 kA, typ A</t>
  </si>
  <si>
    <t>OEZ:42467</t>
  </si>
  <si>
    <t>Prúdový chránič LFN-40-4-030A-G</t>
  </si>
  <si>
    <t>Poznámka k položke:_x000D_
Poznámka k položke:_x000D_
 In 40 A, Ue AC 230/400 V, Idn 30 mA, 4-pól, Inc 10 kA, typ A-G</t>
  </si>
  <si>
    <t>OEZ:46416</t>
  </si>
  <si>
    <t>Prúdový chránič LFN-40-4-030F-G</t>
  </si>
  <si>
    <t>Poznámka k položke:_x000D_
Poznámka k položke:_x000D_
 In 40 A, Ue AC 230/400 V, Idn 30 mA, 4-pól, Inc 10 kA, typ F, prevedenie G</t>
  </si>
  <si>
    <t>OEZ:46417</t>
  </si>
  <si>
    <t>Prúdový chránič LFN-63-4-030F-G</t>
  </si>
  <si>
    <t>Poznámka k položke:_x000D_
Poznámka k položke:_x000D_
 In 63 A, Ue AC 230/400 V, Idn 30 mA, 4-pól, Inc 10 kA, typ F, prevedenie G</t>
  </si>
  <si>
    <t>OEZ:43683</t>
  </si>
  <si>
    <t>Poistkový odpínač OPVP10-1-S</t>
  </si>
  <si>
    <t>Poznámka k položke:_x000D_
Poznámka k položke:_x000D_
 Ie 32 A, Ue AC 690 V/DC 440 V, pre valcové poistkové vložky 10x38, 1-pól. vyhotovenie, so signalizáciou, náhrada za OPVA10-1-S</t>
  </si>
  <si>
    <t>OEZ:40750</t>
  </si>
  <si>
    <t>Valcové poistkové vložky PVA10 6A gG</t>
  </si>
  <si>
    <t>Poznámka k položke:_x000D_
Poznámka k položke:_x000D_
 Un AC 500 V / DC 250 V, veľkosť 10x38, gG - charakteristika pre všeobecné použitie, Cd/Pb free</t>
  </si>
  <si>
    <t>OEZ:43244</t>
  </si>
  <si>
    <t>Fázové riadiace relé MMR-U3-001-A230</t>
  </si>
  <si>
    <t>Poznámka k položke:_x000D_
Poznámka k položke:_x000D_
 Monitorovacie relé####-----####sledovanie nadpätia, podpätia a výpadku fázy, Un AC 230 V, 1x prepínací kontakt 8 A</t>
  </si>
  <si>
    <t>35681</t>
  </si>
  <si>
    <t>Kolískový prepínač MSK-001-102</t>
  </si>
  <si>
    <t>Poznámka k položke:_x000D_
Poznámka k položke:_x000D_
 Ith 16 A, Ue 250 V a.c., 12 V d.c., 1x prepínací kontakt, s medzipolohou</t>
  </si>
  <si>
    <t>3389110903843</t>
  </si>
  <si>
    <t>Schneider Harmony XB5-AVM1 Signálka biela s led</t>
  </si>
  <si>
    <t>Poznámka k položke:_x000D_
Poznámka k položke:_x000D_
 Kód produktu	XB5-AVM1_x000D_
 EAN kód	3389110903843_x000D_
 Napětí	230 V_x000D_
 Barva	biela_x000D_
 IP	66</t>
  </si>
  <si>
    <t>630000548</t>
  </si>
  <si>
    <t>Schneider Harmony XB5-AVM3 Signálka zelená s led</t>
  </si>
  <si>
    <t>Poznámka k položke:_x000D_
Poznámka k položke:_x000D_
 Kód produktu	XB5-AVM3_x000D_
 EAN kód	630000548_x000D_
 Napětí	230 V_x000D_
 Barva	zelená_x000D_
 IP	66</t>
  </si>
  <si>
    <t>3389110903867</t>
  </si>
  <si>
    <t>Schneider Harmony XB5-AVM4 Signálka červená s led</t>
  </si>
  <si>
    <t>Poznámka k položke:_x000D_
Poznámka k položke:_x000D_
 Kód produktu	XB5-AVM3_x000D_
 EAN kód	3389110903867_x000D_
 Napětí	230 V_x000D_
 Barva	červená_x000D_
 IP	66_x000D_
 Montážny priemer 22 mm</t>
  </si>
  <si>
    <t>XB5KSM</t>
  </si>
  <si>
    <t>Schneider Harmony XB5KSM zvukový signalizátor</t>
  </si>
  <si>
    <t>Poznámka k položke:_x000D_
Poznámka k položke:_x000D_
  Výrobca 	SCHNEIDER ELECTRIC 	_x000D_
 Typ príslušenstva k prepínačom 	zvukový signalizátor 	_x000D_
 Štandard prepínača 	22mm 	_x000D_
 Napájacie napätie 	230...240V AC 	_x000D_
 Výrobná séria 	XB4, XB5 	_x000D_
 Rozmery montážneho otvoru 	O22mm 	_x000D_
 Spôsob signalizácie 	bzučiak 	_x000D_
 Intenzita zvuku 	85dB_x000D_
 IP40 conforming to IEC 60529</t>
  </si>
  <si>
    <t>3728640</t>
  </si>
  <si>
    <t>Schneider Harmony ZB5AZ101 spínacia jednotka</t>
  </si>
  <si>
    <t>Poznámka k položke:_x000D_
Poznámka k položke:_x000D_
 1xNO kontakt_x000D_
 pre XB5 sériu</t>
  </si>
  <si>
    <t>EOV000000017</t>
  </si>
  <si>
    <t>Hlavica s hríbom pre tlačidlo O22 - ZB5-AC4 - s návratom - červená</t>
  </si>
  <si>
    <t>M22-XGPV</t>
  </si>
  <si>
    <t>Ochranná manžeta pre núdzové tlačidlo EATON ELECTRIC M22-XGPV</t>
  </si>
  <si>
    <t xml:space="preserve">Poznámka k položke:_x000D_
Poznámka k položke:_x000D_
 Výrobca: EATON ELECTRIC 	_x000D_
 Typ príslušenstva k prepínačom: ochranná manžeta 	_x000D_
 Štandard prepínača: 22mm 	_x000D_
 Použitie pre bezpečnostné tlačidlá_x000D_
</t>
  </si>
  <si>
    <t>OEZ:36610</t>
  </si>
  <si>
    <t>Inštalačný stýkač RSI-20-20-A230</t>
  </si>
  <si>
    <t>Poznámka k položke:_x000D_
Poznámka k položke:_x000D_
 Ith 20 A, Uc AC 230 V, 2x zapínací kontakt</t>
  </si>
  <si>
    <t>OEZ:43273</t>
  </si>
  <si>
    <t>Inštalačný stýkač RSI-32-20-A230</t>
  </si>
  <si>
    <t>Poznámka k položke:_x000D_
Poznámka k položke:_x000D_
 Ith 32 A, Uc AC 230 V, 2x zapínací kontakt</t>
  </si>
  <si>
    <t>EMP000000319</t>
  </si>
  <si>
    <t>Relé do pätice a plošných spojov - 55.34.8.230.0040 - 4P/7A/250V AC</t>
  </si>
  <si>
    <t>94.04SPA</t>
  </si>
  <si>
    <t>Pätica pre rele - 94.04</t>
  </si>
  <si>
    <t>094.91.3</t>
  </si>
  <si>
    <t>Vysúvacia spona pre rele - 094.91.3</t>
  </si>
  <si>
    <t>8595090535720</t>
  </si>
  <si>
    <t>Ochrana napájacieho vedenia 230 V/50 Hz  kombinované zvodiče SPD typ 1 a 2 (B+C)  pre sieť TN-C,TN-S, TT, IT  FLP-B+C MAXI VS/3+1</t>
  </si>
  <si>
    <t xml:space="preserve">Poznámka k položke:_x000D_
Poznámka k položke:_x000D_
 Saltek  FLP-B+C MAXI VS/3+1_x000D_
 100 kA (10/350)/4 póly, kombinovaný zvodič B+C_x000D_
 25 kA (10/350)/1 pól_x000D_
 vyberateľný modul, optická signalizácia poruchy, možnosť blokácie modulu, diaľková signalizácia poruchy_x000D_
 zostava trojpólového velmi výkonného kombinovaného zvodiča bleskových prúdov a uzatvoreného výkonného iskriska zapojených v móde 3+1, určený k inštalácii do rozvodov nn, na rozhraní zón LPZ 0 a LPZ 1, predovšetkým do hlavných rozvádzačov, k ochrane proti účinkom prepätia pri priamom i nepriamom údere blesku. Vhodný pre rodinné domy, administrativne a priemyselné objekty, popr. do podružných rozvádzačov rozľahlých objektov._x000D_
 _x000D_
 _x000D_
</t>
  </si>
  <si>
    <t>10005806.00</t>
  </si>
  <si>
    <t>Prepojovací mostík - farba modrá SEZ DK 7/N</t>
  </si>
  <si>
    <t xml:space="preserve">Poznámka k položke:_x000D_
Poznámka k položke:_x000D_
 Prepojovací mostík - farba modrá SEZ DK 7/N_x000D_
 Počet svoriek: 7_x000D_
 Prúd: 63 A_x000D_
 Napätie: 660 V_x000D_
 Max. prierez vodiča (mm2): 16 mm2 pevný/10 mm2 lanko_x000D_
 Skrutky mostíkov: M5_x000D_
 Norma: STN EN 60947-7-1_x000D_
</t>
  </si>
  <si>
    <t>10005809.00</t>
  </si>
  <si>
    <t>Prepojovací mostík - farba modrá SEZ DK 12/N</t>
  </si>
  <si>
    <t xml:space="preserve">Poznámka k položke:_x000D_
Poznámka k položke:_x000D_
 Prepojovací mostík - farba modrá SEZ DK 12/N_x000D_
 Počet svoriek: 12_x000D_
 Prúd: 63 A_x000D_
 Napätie: 660 V_x000D_
 Max. prierez vodiča (mm2): 16 mm2 pevný/10 mm2 lanko_x000D_
 Skrutky mostíkov: M5_x000D_
 Norma: STN EN 60947-7-1_x000D_
</t>
  </si>
  <si>
    <t>10002873.00</t>
  </si>
  <si>
    <t>Radová svornica SEZ DK RS 10/1 - modrá</t>
  </si>
  <si>
    <t xml:space="preserve">Poznámka k položke:_x000D_
Poznámka k položke:_x000D_
 Radová svornica SEZ DK RS 10/1 - modrá_x000D_
 Prúd: 61 A_x000D_
 Napätie: 800 V_x000D_
 IP: 20_x000D_
 Max. prierez vodiča (mm2): 0,35 ÷ 10 mm2 pevný/0,5 ÷ 6 mm2 lanko_x000D_
 obj.č. 10002873.00_x000D_
</t>
  </si>
  <si>
    <t>10004223.00</t>
  </si>
  <si>
    <t>Radová svornica SEZ DK RS 10/2 - sivá</t>
  </si>
  <si>
    <t xml:space="preserve">Poznámka k položke:_x000D_
Poznámka k položke:_x000D_
 Radová svornica SEZ DK RS 10/2 - sivá_x000D_
 Prúd: 61 A_x000D_
 Napätie: 800 V_x000D_
 IP: 20_x000D_
 Max. prierez vodiča (mm2): 0,35 ÷ 10 mm2 pevný/0,5 ÷ 6 mm2 lanko_x000D_
 obj.č. 10004223.00_x000D_
</t>
  </si>
  <si>
    <t>10007255.00</t>
  </si>
  <si>
    <t>Radová svornica SEZ DK RS 10/4 - zelená</t>
  </si>
  <si>
    <t xml:space="preserve">Poznámka k položke:_x000D_
Poznámka k položke:_x000D_
 Radová svornica SEZ DK RS 10/4 - zelená_x000D_
 Prúd: 61 A_x000D_
 Napätie: 800 V_x000D_
 IP: 20_x000D_
 Max. prierez vodiča (mm2): 0,35 ÷ 10 mm2 pevný/0,5 ÷ 6 mm2 lanko_x000D_
 obj.č. 10007255.00_x000D_
</t>
  </si>
  <si>
    <t>10007256.00</t>
  </si>
  <si>
    <t>Radová svornica SEZ DK RS 25/4 - zelená</t>
  </si>
  <si>
    <t xml:space="preserve">Poznámka k položke:_x000D_
Poznámka k položke:_x000D_
 Radová svornica SEZ DK RS 25/4 - zelená_x000D_
 Prúd: 101 A_x000D_
 Napätie: 800 V_x000D_
 Max. prierez vodiča (mm2): 1,5 ÷ 25 mm2 pevný/2,5 ÷ 16 mm2 lanko_x000D_
 _x000D_
</t>
  </si>
  <si>
    <t>10002759.00</t>
  </si>
  <si>
    <t>Príložka SEZ DK PRS/1 - modrá</t>
  </si>
  <si>
    <t xml:space="preserve">Poznámka k položke:_x000D_
Poznámka k položke:_x000D_
 PRÍLOŽKA PRE RADOVÉ SVORNICE RS 2,5 až RS10_x000D_
 Príložka SEZ DK PRS/1 - modrá_x000D_
 obj.č. 10002759.00_x000D_
 _x000D_
</t>
  </si>
  <si>
    <t>10004230.00</t>
  </si>
  <si>
    <t>Príložka SEZ DK PRS/2 - sivá</t>
  </si>
  <si>
    <t xml:space="preserve">Poznámka k položke:_x000D_
Poznámka k položke:_x000D_
 PRÍLOŽKA PRE RADOVÉ SVORNICE RS 2,5 až RS10_x000D_
 Príložka SEZ DK PRS/2 - sivá_x000D_
 obj.č. 10004230.00_x000D_
 _x000D_
 _x000D_
</t>
  </si>
  <si>
    <t>10004231.00</t>
  </si>
  <si>
    <t>Príložka SEZ DK PRS/3 - žltá</t>
  </si>
  <si>
    <t xml:space="preserve">Poznámka k položke:_x000D_
Poznámka k položke:_x000D_
 PRÍLOŽKA PRE RADOVÉ SVORNICE RS 2,5 až RS10_x000D_
 Príložka SEZ DK PRS/3 - žltá_x000D_
 obj.č. 10004231.00_x000D_
 _x000D_
</t>
  </si>
  <si>
    <t>10004233.00</t>
  </si>
  <si>
    <t>Príložka SEZ DK PRS 25/3 - žltá</t>
  </si>
  <si>
    <t xml:space="preserve">Poznámka k položke:_x000D_
Poznámka k položke:_x000D_
 PRÍLOŽKA PRE RADOVÉ SVORNICE RS25_x000D_
 Príložka SEZ DK PRS 25/3 - žltá_x000D_
 _x000D_
</t>
  </si>
  <si>
    <t>10001477.00</t>
  </si>
  <si>
    <t>Koncová zvierka SEZ DK RSD-88</t>
  </si>
  <si>
    <t xml:space="preserve">Poznámka k položke:_x000D_
Poznámka k položke:_x000D_
 KONCOVÁ ZVIERKA PRE RADOVÉ SVORNICE RS25_x000D_
 SEZ DK RSD-88_x000D_
 _x000D_
</t>
  </si>
  <si>
    <t>10002822.00</t>
  </si>
  <si>
    <t>Prepojovací mostík pre 2 svornice + skrutky SEZ DK P 10/2</t>
  </si>
  <si>
    <t xml:space="preserve">Poznámka k položke:_x000D_
Poznámka k položke:_x000D_
 Prepojovací mostík pre 2 svornice + skrutky pre RS10_x000D_
 SEZ DK P 10/2_x000D_
 _x000D_
</t>
  </si>
  <si>
    <t>21-M1</t>
  </si>
  <si>
    <t>Elektromontáže - rozvádzač RH</t>
  </si>
  <si>
    <t>210190001</t>
  </si>
  <si>
    <t>Montáž oceľoplechovej rozvodnice do váhy 100 kg</t>
  </si>
  <si>
    <t>Poznámka k položke:_x000D_
Poznámka k položke:_x000D_
 Vrátane osadenia výzbroje, ukončenia a zapojenia kabeláže</t>
  </si>
  <si>
    <t>Rozvádzač RMS2</t>
  </si>
  <si>
    <t>OEZ:44463</t>
  </si>
  <si>
    <t>Rozvodnica pre zapustenú montáž RZB-N-5S165</t>
  </si>
  <si>
    <t>Poznámka k položke:_x000D_
Poznámka k položke:_x000D_
 pre nástennú montáž, nepriehľadné dvere, počet radov 5, počet modulov v rade 33, krytie IP30, PE+N, farba RAL9003, materiál : oceľ-plech</t>
  </si>
  <si>
    <t>OEZ:39355</t>
  </si>
  <si>
    <t>Montážne úchyty PD-RB-4MU</t>
  </si>
  <si>
    <t>Poznámka k položke:_x000D_
Poznámka k položke:_x000D_
 súprava 4 ks, pre RZB...</t>
  </si>
  <si>
    <t>OEZ:44478</t>
  </si>
  <si>
    <t>Svorkový blok PD-RB-SB82</t>
  </si>
  <si>
    <t>Poznámka k položke:_x000D_
Poznámka k položke:_x000D_
 pre PE, 80 x 16 mm2, 2x 25 mm2, samolepiaca popisovacia páska PE, spojovací materiál 2x samorezná skrutka 1x M5 x 20, oceľová podložka 5,3 hrúbka 4 mm 3 ks</t>
  </si>
  <si>
    <t>OEZ:44480</t>
  </si>
  <si>
    <t>Držiak PD-RB-DSB33</t>
  </si>
  <si>
    <t>Poznámka k položke:_x000D_
Poznámka k položke:_x000D_
 pre RZB, počet modulov v rade 33, držiak pre ...-SB40, 4x PD-RB-SBN7, 2x samorezná skrutka 3,5 x 9</t>
  </si>
  <si>
    <t>OEZ:39354.1</t>
  </si>
  <si>
    <t>Zaslepenie PD-R-ZAS1000-S</t>
  </si>
  <si>
    <t>Poznámka k položke:_x000D_
Poznámka k položke:_x000D_
 Zaslepenie####-----####šírka 55 modulov, farba sivá, pre RZB...,RNB...</t>
  </si>
  <si>
    <t>D2-2</t>
  </si>
  <si>
    <t>Rozvádzač RMS2-výzbroj</t>
  </si>
  <si>
    <t>OEZ:41655</t>
  </si>
  <si>
    <t>Istič LTN-10C-1</t>
  </si>
  <si>
    <t>Poznámka k položke:_x000D_
Poznámka k položke:_x000D_
 In 10 A, Ue AC 230 V / DC 72 V, charakteristika C, 1-pól, Icn 10 kA</t>
  </si>
  <si>
    <t>OEZ:41794</t>
  </si>
  <si>
    <t>Istič LTN-50C-3</t>
  </si>
  <si>
    <t>Poznámka k položke:_x000D_
Poznámka k položke:_x000D_
 In 50 A, Ue AC 230/400 V / DC 216 V, charakteristika C, 3-pól, Icn 10 kA</t>
  </si>
  <si>
    <t>94.122</t>
  </si>
  <si>
    <t>Modul signalizácie poruchy KIWA MSP-230</t>
  </si>
  <si>
    <t xml:space="preserve">Poznámka k položke:_x000D_
Poznámka k položke:_x000D_
 Číslo produktu: 94.122_x000D_
 Modul signalizácie poruchy MSP-230_x000D_
 Frekvencia f: 4,1 kHz /65 dB_x000D_
 je určený pre zvukovú a svetelnú signalizáciu poruchového stavu _x000D_
 uvedené moduly sa môžu použiť ako signalizačné jednotky aj v ďalších _x000D_
 aplikáciách, napr. časti strojného zariadenia a pod._x000D_
 prepäťových ochrán_x000D_
 je dodávaný v dvoch  vyhotoveniach:_x000D_
 MSP-24 určený pre napätie 24 V AC/DC_x000D_
 MSP-230  určený pre napätie 48 ÷ 230 V AC_x000D_
</t>
  </si>
  <si>
    <t>8595090520023</t>
  </si>
  <si>
    <t>Ochrana napájacieho vedenia 230 V/50 Hz  zvodič SPD typ 2 (C)  SLP-275 V/3S+1</t>
  </si>
  <si>
    <t xml:space="preserve">Poznámka k položke:_x000D_
Poznámka k položke:_x000D_
 Saltek  SLP-275 V/3S+1 _x000D_
 vyberateľný modul, optická signalizácia poruchy, možnosť blokácie modulu, diaľková signalizácia poruchy_x000D_
 zostava trojpólového varistorového zvodiča prepätia a uzatvoreného iskriska zapojených v móde 3+1, určený k inštalácii do rozvodov nn, predovšetkým pre siete TT do podružných rozvaděčů v objektech, lze použít i v sítích TN-S, k ochrane rozvodov a zariadenie proti účinkom indukovaného prepätia pri údere blesku a proti spinaciemu prepätiu_x000D_
 _x000D_
 _x000D_
 _x000D_
 _x000D_
 _x000D_
</t>
  </si>
  <si>
    <t>21-M2</t>
  </si>
  <si>
    <t>Elektromontáže - rozvádzač RMS2</t>
  </si>
  <si>
    <t>210190002</t>
  </si>
  <si>
    <t>D5</t>
  </si>
  <si>
    <t>Svetelné obvody</t>
  </si>
  <si>
    <t>33512</t>
  </si>
  <si>
    <t>LED SVIETIDLO NÁSTENNÉ/ STROPNÉ, FAGERHULT FGH ALLFIVE LED 3027lm 19W 4000K CRI80 ON/OFF IP44 MacAdam3 SDCM L80B10 100.000h prisadené</t>
  </si>
  <si>
    <t>Poznámka k položke:_x000D_
Poznámka k položke:_x000D_
 Označenie: A_x000D_
 číslo produktu: 33512</t>
  </si>
  <si>
    <t>19483</t>
  </si>
  <si>
    <t>LED SVIETIDLO ZÁVESNE, FAGERHULT FGH LENTO LED 2m 5400lm 47W 4000K CRI80 ON/OFF IP20 MacAdam3 SDCM L70B50 60.000h nástenné v 2,8m + FAGERHULT FGH Wall bracket</t>
  </si>
  <si>
    <t>Poznámka k položke:_x000D_
Poznámka k položke:_x000D_
 Označenie: B_x000D_
 číslo produktu: 19483 + 94495</t>
  </si>
  <si>
    <t>57755</t>
  </si>
  <si>
    <t>LED SVIETIDLO NÁSTENNÉ/ STROPNÉ, FAGERHULT FGH DISCOVERY EVO LED 1898lm 14W 4000K CRI80 ON/OFF IP44 IK07 MacAdam3 SDCM L90B50 65.000h prisadené</t>
  </si>
  <si>
    <t>Poznámka k položke:_x000D_
Poznámka k položke:_x000D_
 Označenie: C_x000D_
 číslo produktu: 57755</t>
  </si>
  <si>
    <t>57759</t>
  </si>
  <si>
    <t>LED SVIETIDLO NÁSTENNÉ/ STROPNÉ, FAGERHULT FGH DISCOVERY EVO LED 2566lm 19W 4000K CRI80 ON/OFF IP44 IK07 MacAdam3 SDCM L90B50 60.000h prisadené/nástenné</t>
  </si>
  <si>
    <t>Poznámka k položke:_x000D_
Poznámka k položke:_x000D_
 Označenie: D_x000D_
 číslo produktu: 57759</t>
  </si>
  <si>
    <t>22335-402</t>
  </si>
  <si>
    <t>LED SVIETIDLO NÁSTENNÉ/ STROPNÉ, FAGERHULT FGH DWIDE CEILING 1200 LED DIRECT 6000lm 48W 4000K CRI80 DALI/PHASE-PULSE CLO IP20 Mac Adam 3 SDCM L100B50 50.000h prisadené</t>
  </si>
  <si>
    <t>Poznámka k položke:_x000D_
Poznámka k položke:_x000D_
 Označenie: E_x000D_
 číslo produktu: 22335-402_x000D_
 DALI/PHASE-PULSE riadenie</t>
  </si>
  <si>
    <t>Y8-2536</t>
  </si>
  <si>
    <t>Helios LED 1,2W IP65 1hod, svietidlo núdzoveho osvetlenia s akumulátorom</t>
  </si>
  <si>
    <t>Y12-4758</t>
  </si>
  <si>
    <t>Helios P LED 1,2W IP42 1hod, svietidlo núdzoveho osvetlenia s akumulátorom</t>
  </si>
  <si>
    <t>Poznámka k položke:_x000D_
Poznámka k položke:_x000D_
 označenie: N2</t>
  </si>
  <si>
    <t>5902448994413</t>
  </si>
  <si>
    <t>AXN, OZN/AXENU/1W/E/1/SE/X/WH 1W IP42 1hod, svietidlo núdzoveho osvetlenia s akumulátorom</t>
  </si>
  <si>
    <t>Poznámka k položke:_x000D_
Poznámka k položke:_x000D_
 Modus AXN_x000D_
 OZN/AXENU/1W/E/1/SE/X/WH_x000D_
 AXN univerzální optika,1W LED 130 lm BASIC IP42 1h , svítící při výpadku,  bílé</t>
  </si>
  <si>
    <t>OZN/ODB/3x1W/B/1/</t>
  </si>
  <si>
    <t>OUTDOOR LED, OZN/AXENU/1W/E/1/SE/X/WH 3W IP66 1hod, svietidlo núdzoveho osvetlenia s akumulátorom</t>
  </si>
  <si>
    <t>Poznámka k položke:_x000D_
Poznámka k položke:_x000D_
 MODUS OUTDOOR LED_x000D_
 OZN/ODB/3x1W/B/1/SA/AT/WH_x000D_
 OUTDOOR 3x1W LED  360 lm PREMIUM IP66 1h , stále svítící / svítící při výpadku, autotest, bílé</t>
  </si>
  <si>
    <t>3558A-A651 C</t>
  </si>
  <si>
    <t>Kryt spínača 1, 6, 7, 1/0, 6/0 3558A-A651 C slonová kosť</t>
  </si>
  <si>
    <t>3558A-A652 C</t>
  </si>
  <si>
    <t>Kryt spínača delený 5, 6+6, 1/0+1/0 3558A-A652 C slonová kosť</t>
  </si>
  <si>
    <t>3559-A01345</t>
  </si>
  <si>
    <t>Prístroj spínača 1, 1So 3559-A01345</t>
  </si>
  <si>
    <t>3559-A05345</t>
  </si>
  <si>
    <t>Prístroj prepínača 5 3559-A05345</t>
  </si>
  <si>
    <t>3559-A06345</t>
  </si>
  <si>
    <t>Prístroj prepínača 6, 6So 3559-A06345</t>
  </si>
  <si>
    <t>3901A-B10 C</t>
  </si>
  <si>
    <t>Rámček jednonásobný 3901A-B10 C slonová kosť</t>
  </si>
  <si>
    <t>3901A-B20 C</t>
  </si>
  <si>
    <t>Rámček dvojnásobný 3901A-B20 C slonová kosť</t>
  </si>
  <si>
    <t>SPS000000025</t>
  </si>
  <si>
    <t>Čidlo pohybu Massive - 87098/12/31 - max. 1200W - biele, resp.ekvivalent</t>
  </si>
  <si>
    <t>Poznámka k položke:_x000D_
Poznámka k položke:_x000D_
 140° Massive - 87098/12/31 - max. 1200W - biele</t>
  </si>
  <si>
    <t>SPS000000010</t>
  </si>
  <si>
    <t>Čidlo pohybu - 1030020 - Luxa 103-360 AP - 360° stropné - biele, resp.ekvivalent</t>
  </si>
  <si>
    <t>ESV000000020</t>
  </si>
  <si>
    <t>Svorka WAGO 224-112 - 24A/400V - lustrová</t>
  </si>
  <si>
    <t>ESV000001065</t>
  </si>
  <si>
    <t>Svorka WAGO 222-415 - 5x0,08-2,5mm2 drôt/0,08-4,0mm2 lanko - 32A/400V</t>
  </si>
  <si>
    <t>21-M5</t>
  </si>
  <si>
    <t>Elektromontáže - svetelné obvody</t>
  </si>
  <si>
    <t>210110001</t>
  </si>
  <si>
    <t>Jednopólový spínač - radenie 1, nástenný pre prostredie obyčajné alebo vlhké vrátane zapojenia</t>
  </si>
  <si>
    <t>210110003</t>
  </si>
  <si>
    <t>Sériový spínač (prepínač) -  radenie 5, nástenný pre prostredie obyčajné alebo vlhké vrátane zapojenia</t>
  </si>
  <si>
    <t>210110004</t>
  </si>
  <si>
    <t>Striedavý spínač (prepínač) - radenie 6, nástenný pre prostredie obyčajné alebo vlhké vrátane zapojenia</t>
  </si>
  <si>
    <t>210110095</t>
  </si>
  <si>
    <t>Spínače snímač pohybu - zapojenie a montáž</t>
  </si>
  <si>
    <t>210201240</t>
  </si>
  <si>
    <t>Zapojenie svietidla IP20, 1x svetelný zdroj</t>
  </si>
  <si>
    <t>210201250</t>
  </si>
  <si>
    <t>Zapojenie svietidla IP44, 1x svetelný zdroj</t>
  </si>
  <si>
    <t>210201500</t>
  </si>
  <si>
    <t>Zapojenie svietidla 1x svetelný zdroj, núdzového - núdzový režim</t>
  </si>
  <si>
    <t>210201911</t>
  </si>
  <si>
    <t>Montáž svietidla interiérového na strop do 1,0 kg</t>
  </si>
  <si>
    <t>210201912</t>
  </si>
  <si>
    <t>Montáž svietidla interiérového na strop do 2 kg</t>
  </si>
  <si>
    <t>210201913</t>
  </si>
  <si>
    <t>Montáž svietidla interiérového na strop do 5 kg</t>
  </si>
  <si>
    <t>210292041</t>
  </si>
  <si>
    <t>Preskúšanie svetelného alebo zásuvkového okruhu sprevádzkovaním</t>
  </si>
  <si>
    <t>D6</t>
  </si>
  <si>
    <t>Zásuvkové obvody</t>
  </si>
  <si>
    <t>5518A-2999 C</t>
  </si>
  <si>
    <t>Zásuvka IP44 kompletná ABB Tango 5518A-2999 C slonová kosť s clonkami a viečkom</t>
  </si>
  <si>
    <t>Poznámka k položke:_x000D_
Poznámka k položke:_x000D_
  Zásuvka obsahuje kovovú montážnu dosku, dodáva sa kompletná._x000D_
 _x000D_
 Radenie: 2P+PE s kolíkom s clonkami a viečkom_x000D_
 Krytie: IP44 s viečkom_x000D_
 Napätie: 250V_x000D_
 Max prúd: 16A_x000D_
 Montáž: pomocou skrutiek_x000D_
 Montážna hĺbka: vhodná krabica KU68</t>
  </si>
  <si>
    <t>5513A-C02357 B.1</t>
  </si>
  <si>
    <t>Zásuvka dvojnásobná, clonky 5513A-C02357 C slonová kosť</t>
  </si>
  <si>
    <t xml:space="preserve">Poznámka k položke:_x000D_
Poznámka k položke:_x000D_
  Dvojzásuvka obsahuje kovovú montážnu dosku, dodáva sa kompletná s krytom aj rámikom._x000D_
 2x2P+PE s kolíkom, clonkami a natočenou dutinou, bezskrutkové pripojenie vodičov_x000D_
</t>
  </si>
  <si>
    <t>10004765.00</t>
  </si>
  <si>
    <t>Nástenná zásuvka IP 44 - 400V, 32A, 5P, SEZ DK IZN 3253</t>
  </si>
  <si>
    <t>Poznámka k položke:_x000D_
Poznámka k položke:_x000D_
 IZN 3253 (SEZ DK)_x000D_
 Nástenná zásuvka IP 44 - 400V, 32A, 5P</t>
  </si>
  <si>
    <t>3938A-A106 B</t>
  </si>
  <si>
    <t>Svorkovnica päťpólová, kryt 3938A-A106 C slonová kosť</t>
  </si>
  <si>
    <t>Poznámka k položke:_x000D_
Poznámka k položke:_x000D_
 Dizajn ABB Tango, pre napojenie žalúzie, VZT</t>
  </si>
  <si>
    <t>EL740174</t>
  </si>
  <si>
    <t>Súprava pre invalidov do WC Schrack, zdroj na lištu, VISIO, biela</t>
  </si>
  <si>
    <t xml:space="preserve">Poznámka k položke:_x000D_
Poznámka k položke:_x000D_
 Schrack_x000D_
 Súprava pre invalidov do WC, zdroj na lištu, VISIO, biela _x000D_
 Tlačidlo volania VISIO, biela _x000D_
 Potvrdzujúce tlačidlo VISIO, biela _x000D_
 Signálne svietidlo, akustický a optický alarm, 24 V AC/DC _x000D_
 Vrátane zdroja na DIN lištu -&gt; umiestniť do rozvádzača RMS1_x000D_
 Objednávacie číslo #: EL740174--_x000D_
</t>
  </si>
  <si>
    <t>EV105021</t>
  </si>
  <si>
    <t>Rámik 55mm, jednoduchý, biely pre vložky prístrojov 55x55mm</t>
  </si>
  <si>
    <t xml:space="preserve">Poznámka k položke:_x000D_
Poznámka k položke:_x000D_
 Schrack_x000D_
 Rámik 55mm, jednoduchý, biely_x000D_
 pre vložky prístrojov 55x55mm_x000D_
 Objednávacie číslo #: EV105021--_x000D_
 _x000D_
</t>
  </si>
  <si>
    <t>EV105022</t>
  </si>
  <si>
    <t>Rámik 55mm, dvojitý, biely pre vložky prístrojov 55x55mm</t>
  </si>
  <si>
    <t xml:space="preserve">Poznámka k položke:_x000D_
Poznámka k položke:_x000D_
 Schrack_x000D_
  Rámik 55mm, dvojitý, biely_x000D_
 pre vložky prístrojov 55x55mm_x000D_
 Objednávacie číslo #: EV105022--_x000D_
 _x000D_
 _x000D_
</t>
  </si>
  <si>
    <t>06.21.21-000</t>
  </si>
  <si>
    <t>Napájací zdroj ZAS 50/12 t</t>
  </si>
  <si>
    <t xml:space="preserve">Poznámka k položke:_x000D_
Poznámka k položke:_x000D_
 obj. č. 06.21.21-000_x000D_
  - ZAS - doporučená montážna poloha cca 2,25 m nad podlahou_x000D_
 • zdroj bezpečného napätia_x000D_
 • plastová krabica_x000D_
 vstup: 230 V, 50 Hz_x000D_
 výstup: 12 V, 50Hz, max. 50 VA - ZAS 50/12 t_x000D_
 ZAS 50/... 	- vypínač_x000D_
 - signalizácia zapnutia - LED_x000D_
 - krytie IP40_x000D_
 - poistka T5A_x000D_
 rozmery: 114 x 114 x 58 mm_x000D_
</t>
  </si>
  <si>
    <t>1608021</t>
  </si>
  <si>
    <t>PO-406 Dobehové časové relé, 230 V AC, 10 A</t>
  </si>
  <si>
    <t>Poznámka k položke:_x000D_
Poznámka k položke:_x000D_
 Časové relé s oneskoreným vypnutím slúži na udržanie napájania ovládaného spotrebič na stanovený čas po vypnutí ovládacieho napätia (napríklad: Pri vetraní kúpeľne ventilátorom. Ventilátor sa zapne spolu s osvetlením a po vypnutí osvetlenia časove relé zabezpečí dobeh ventilátora na nastavený čas).</t>
  </si>
  <si>
    <t>676.25100_</t>
  </si>
  <si>
    <t>Kompletné tlačidlo v skrinke pre zapustenú montáž IP55, 1 roz+ 1zap SCAME 676.25100</t>
  </si>
  <si>
    <t xml:space="preserve">Poznámka k položke:_x000D_
Poznámka k položke:_x000D_
 SCAME 676.25100_x000D_
 _x000D_
</t>
  </si>
  <si>
    <t>676.10101</t>
  </si>
  <si>
    <t>Kryt + náhradné sklo 100x100 SCAME 676.10101</t>
  </si>
  <si>
    <t xml:space="preserve">Poznámka k položke:_x000D_
Poznámka k položke:_x000D_
 SCAME 676.10101_x000D_
 _x000D_
</t>
  </si>
  <si>
    <t>590.PL004001</t>
  </si>
  <si>
    <t>NC doplňujúci kontakt rozpínací</t>
  </si>
  <si>
    <t xml:space="preserve">Poznámka k položke:_x000D_
Poznámka k položke:_x000D_
 590.PL004001_x000D_
</t>
  </si>
  <si>
    <t>590.PL004002</t>
  </si>
  <si>
    <t>NO doplňujúci kontakt spínací</t>
  </si>
  <si>
    <t>Poznámka k položke:_x000D_
Poznámka k položke:_x000D_
 590.PL004002</t>
  </si>
  <si>
    <t>13183.0</t>
  </si>
  <si>
    <t>Havarijný servopohon Belimo LF 230-S</t>
  </si>
  <si>
    <t>Poznámka k položke:_x000D_
Poznámka k položke:_x000D_
  Havarijný servopohon Belimo LF 230-S. Určený pre VZT klapky, guľové kohúty. Napájanie 230V. _x000D_
 Doba prestavenia 	20 s (hav. fcia)_x000D_
 Havarijné funkcie 	Áno_x000D_
 Krútiaci moment 	4 Nm_x000D_
 Napájanie 	230 VAC_x000D_
 Ovládanie 	2-bodové_x000D_
 Pomocný kontakt 	Áno 1x_x000D_
 Veľkosť klapky 	0,8 m2_x000D_
 Hmotnosť 	1.40 kg</t>
  </si>
  <si>
    <t>310633</t>
  </si>
  <si>
    <t>Protipožiarny tmel HILTI CP 601S 310ML biel.</t>
  </si>
  <si>
    <t>Poznámka k položke:_x000D_
Poznámka k položke:_x000D_
 Obsah patróny/fóliového balenia 	310 ml</t>
  </si>
  <si>
    <t>21-M6</t>
  </si>
  <si>
    <t>Elektromontáže - zásuvkové obvody</t>
  </si>
  <si>
    <t>210111021</t>
  </si>
  <si>
    <t>Domová zásuvka v krabici obyč. alebo do vlhka, vrátane zapojenia 10/16 A 250 V 2P + Z</t>
  </si>
  <si>
    <t>210111022</t>
  </si>
  <si>
    <t>Domová zásuvka v krabici 10/16 A 250 V, 2P + Z 2 x zapojenie</t>
  </si>
  <si>
    <t>210111127</t>
  </si>
  <si>
    <t>Priemyslová zásuvka nástenná 400 V,IP 44, typ IZN 3253 vrátane zapojenia 3P +N+ PE</t>
  </si>
  <si>
    <t>210290751</t>
  </si>
  <si>
    <t>Montáž motorického spotrebiča, ventilátora do 1.5 kW</t>
  </si>
  <si>
    <t>210290752</t>
  </si>
  <si>
    <t>Montáž motorického spotrebiča, ventilátora nad 1.5 kW, bez zapojenia</t>
  </si>
  <si>
    <t>210291780</t>
  </si>
  <si>
    <t>Montáž klimatizácie, exterierova jednotka, zapojenie</t>
  </si>
  <si>
    <t>Poznámka k položke:_x000D_
Poznámka k položke:_x000D_
 Vratane zapojenia</t>
  </si>
  <si>
    <t>210451020</t>
  </si>
  <si>
    <t>Montáž a napojenie termostatu na stenu</t>
  </si>
  <si>
    <t>D7</t>
  </si>
  <si>
    <t>341110001900</t>
  </si>
  <si>
    <t>Kábel medený CYKY-J 5x1,5 mm2</t>
  </si>
  <si>
    <t>341110002000</t>
  </si>
  <si>
    <t>Kábel medený CYKY-J 5x2,5 mm2</t>
  </si>
  <si>
    <t>341610013700</t>
  </si>
  <si>
    <t>Kábel medený bezhalogenový N2XH-O 2x1,5 mm2</t>
  </si>
  <si>
    <t>341610014300</t>
  </si>
  <si>
    <t>Kábel medený bezhalogenový N2XH-J 3x1,5 mm2</t>
  </si>
  <si>
    <t>341610014400</t>
  </si>
  <si>
    <t>Kábel medený bezhalogenový N2XH-J 3x2,5 mm2</t>
  </si>
  <si>
    <t>341610014500</t>
  </si>
  <si>
    <t>Kábel medený bezhalogenový N2XH-J 3x4 mm2</t>
  </si>
  <si>
    <t>341610016800</t>
  </si>
  <si>
    <t>Kábel medený bezhalogenový N2XH-J 5x1,5 mm2</t>
  </si>
  <si>
    <t>341610016900</t>
  </si>
  <si>
    <t>Kábel medený bezhalogenový N2XH-J 5x2,5 mm2</t>
  </si>
  <si>
    <t>341610017000</t>
  </si>
  <si>
    <t>Kábel medený bezhalogenový N2XH-J 5x4 mm2</t>
  </si>
  <si>
    <t>341610017200</t>
  </si>
  <si>
    <t>Kábel medený bezhalogenový N2XH-J 5x10 mm2</t>
  </si>
  <si>
    <t>341610025000</t>
  </si>
  <si>
    <t>Kábel medený bezhalogenový NHXH FE180/E60 2x1,5 mm2</t>
  </si>
  <si>
    <t>341610031500</t>
  </si>
  <si>
    <t>Kábel medený bezhalogenový NHXH FE180/E60 3x2,5 mm2</t>
  </si>
  <si>
    <t>341610012300</t>
  </si>
  <si>
    <t>Kábel medený bezhalogenový N2XH 4 mm2 zž</t>
  </si>
  <si>
    <t>34139878</t>
  </si>
  <si>
    <t>Kábel J-H(St)H 2x2x0,8</t>
  </si>
  <si>
    <t>34139879</t>
  </si>
  <si>
    <t>Kábel J-H(St)H 4x2x0,8</t>
  </si>
  <si>
    <t>3410300730</t>
  </si>
  <si>
    <t>FTP 4x2x24 AWG, Cat.5e, LSOH Kábel na prenos dát</t>
  </si>
  <si>
    <t>Poznámka k položke:_x000D_
Poznámka k položke:_x000D_
 Pre napojenie termostatov a CO2 snímačov k rekuperačným jednotkám</t>
  </si>
  <si>
    <t>038947</t>
  </si>
  <si>
    <t>Elektroinštalačná rúrka ohybná, bezhalogénová, HFX 320N D25 -25°C+105°C HF-biela</t>
  </si>
  <si>
    <t>080821</t>
  </si>
  <si>
    <t>Elektroinštalačná rúrka ohybná, bezhalogénová, HFX 320N D32 -25°C+105°C sv.šedá</t>
  </si>
  <si>
    <t>3411316050</t>
  </si>
  <si>
    <t>Rúrka dvojplášťová KOPOFLEX FA - čierna KF 09050 FA</t>
  </si>
  <si>
    <t>Poznámka k položke:_x000D_
Poznámka k položke:_x000D_
 Balenie: /50/1800 m</t>
  </si>
  <si>
    <t>286130073500</t>
  </si>
  <si>
    <t>Chránička dvojplášťová korugovaná KOPOFLEX KF 09063 FA, čierna, DN 63, HDPE, KOPOS</t>
  </si>
  <si>
    <t>Poznámka k položke:_x000D_
Poznámka k položke:_x000D_
 Balenie: 50/1500 m</t>
  </si>
  <si>
    <t>286130073600</t>
  </si>
  <si>
    <t>Chránička dvojplášťová korugovaná KOPOFLEX KF 09075 FA, čierna, DN 75, HDPE, KOPOS</t>
  </si>
  <si>
    <t>Poznámka k položke:_x000D_
Poznámka k položke:_x000D_
 Balenie: 50 m</t>
  </si>
  <si>
    <t>2207036</t>
  </si>
  <si>
    <t>Upevňovací držiak - 2207036 - Grip 2031 M 30 FS - oceľový pozinkovaný</t>
  </si>
  <si>
    <t xml:space="preserve">Poznámka k položke:_x000D_
Poznámka k položke:_x000D_
 Upevňovací držiak - 2207036 - Grip 2031 M 30 FS - oceľový pozinkovaný_x000D_
 Zväzkové držiaky sú vyrobené z pozinkovaného oceľového plechu a je možné ich bez problémov otvoriť a znovu zavrieť bez pomoci náradia. Pre jednoduché uloženie vedení a káblov môžu byť zväzkové držiaky počas ukladania káblov zostať otvorené. Až po dokončení inštalácie sa držiaky jednoducho zatvoria. Vďaka konštrukcii uzáveru a hmotnosti inštalovaných vedenie sa uzáver zabezpečuje sám proti nechcenému otvoreniu._x000D_
 _x000D_
 Do držiaka sa vôjde CYKY 3x1,5 - 30 ks káblov_x000D_
</t>
  </si>
  <si>
    <t>2207028</t>
  </si>
  <si>
    <t>Upevňovací držiak - 2207028 - Grip 2031 M 15 FS - oceľový pozinkovaný</t>
  </si>
  <si>
    <t xml:space="preserve">Poznámka k položke:_x000D_
Poznámka k položke:_x000D_
  Popis produktu Upevňovací držiak - 2207028 - Grip 2031 M 15 FS - oceľový pozinkovaný_x000D_
 Zväzkové držiaky sú vyrobené z pozinkovaného oceľového plechu a je možné ich bez problémov otvoriť a znovu zavrieť bez pomoci náradia. Pre jednoduché uloženie vedení a káblov môžu byť zväzkové držiaky počas ukladania káblov zostať otvorené. Až po dokončení inštalácie sa držiaky jednoducho zatvoria. Vďaka konštrukcii uzáveru a hmotnosti inštalovaných vedenie sa uzáver zabezpečuje sám proti nechcenému otvoreniu._x000D_
 _x000D_
 Do držiaka sa vôjde CYKY 3x1,5 - 15 ks káblov_x000D_
</t>
  </si>
  <si>
    <t>EHM000000026</t>
  </si>
  <si>
    <t>Hmoždinka -  6x40mm - natĺkacia</t>
  </si>
  <si>
    <t>EHM000000025</t>
  </si>
  <si>
    <t>Hmoždinka -  8x45mm - natĺkacia</t>
  </si>
  <si>
    <t>1112</t>
  </si>
  <si>
    <t>Plastový popisný štítok s uchytením na označovanie káblov, zatváraci 30x8mm</t>
  </si>
  <si>
    <t>100ks</t>
  </si>
  <si>
    <t>KU 68-1901</t>
  </si>
  <si>
    <t>Univerzálna krabica pod omietku KU 68-1901</t>
  </si>
  <si>
    <t xml:space="preserve">Poznámka k položke:_x000D_
Poznámka k položke:_x000D_
 priemer 73mm_x000D_
 hĺbka 42mm_x000D_
 osová vzdialenosť pri spojení je 71mm_x000D_
</t>
  </si>
  <si>
    <t>6400-221/3</t>
  </si>
  <si>
    <t>Univerzálna krabica pod omietku 6400-221/3 s viečkom a svorkovnicou</t>
  </si>
  <si>
    <t xml:space="preserve">Poznámka k položke:_x000D_
Poznámka k položke:_x000D_
 materiál: polypropylén_x000D_
 rozmery:_x000D_
 priemer 71mm,_x000D_
 hĺbka 43mm_x000D_
 _x000D_
 príslušenstvo:_x000D_
 viečko: V 082 (v balení)_x000D_
 svorkovnica: 6303-13P1 (v balení)_x000D_
 krytie: IP 20 (s viečkom)_x000D_
 viečko: V 082 (v balení)_x000D_
</t>
  </si>
  <si>
    <t>EKR000000202</t>
  </si>
  <si>
    <t>Škatuľová rozvodka 6455-11P/2 - 5-pólová/400V - plastová - sivá</t>
  </si>
  <si>
    <t>EKR000000135</t>
  </si>
  <si>
    <t>Škatuľová rozvodka - 6455-27P - 5pólová - plastová</t>
  </si>
  <si>
    <t>99017</t>
  </si>
  <si>
    <t>Krabica KSK 80</t>
  </si>
  <si>
    <t>394</t>
  </si>
  <si>
    <t>Poznámka k položke:_x000D_
Poznámka k položke:_x000D_
 Montáž na materiály triedy horľavosti A1 - F_x000D_
 Pro montáž do prostředí vyžadujících krytí IP 66. _x000D_
 Integrované těsnění v otvorech pro montáž na podkladový materiál._x000D_
 Určené pro přímou instalaci na povrch bez nutnosti podkládání izolační_x000D_
 podložkou._x000D_
 Dokonalé utěsnění kabelů i trubek._x000D_
 Nerezové šrouby pro instalaci víka a krytky pro hlavy montážních šroubů_x000D_
 součástí balení._x000D_
 Možnost instalace speciální řadové svorkovnice (S-KSK 1)._x000D_
 Integrovaný O-kroužek pro možnost instalace kabelové průchodky._x000D_
 8x průchody Ř 20 mm.</t>
  </si>
  <si>
    <t>919656</t>
  </si>
  <si>
    <t>Svorkovnica S-KSK 1 pre krabicu KSK</t>
  </si>
  <si>
    <t>396</t>
  </si>
  <si>
    <t>Poznámka k položke:_x000D_
Poznámka k položke:_x000D_
 Montáž na materiály triedy horľavosti A1 - F_x000D_
 Vhodná pro krabice KSK 80 a KSK 100. Odbočovací svorkovnice složená z pěti oddělených svorek. Jedna svorka je určena pro 4 vodiče o průřezu 1,5 - 2,5 mm2 nebo 3 vodiče o průřezu 4 mm2. Umožňuje snadnou montáž na dno krabic. Je určena pro max. napětí 500 V. Zkoušena dle ČSN EN 60998-1.</t>
  </si>
  <si>
    <t>199</t>
  </si>
  <si>
    <t>KXX000000476</t>
  </si>
  <si>
    <t>Výstražná fólia - 300x0,1mm/100m</t>
  </si>
  <si>
    <t>398</t>
  </si>
  <si>
    <t>1SFA611812R1000</t>
  </si>
  <si>
    <t>PRÁZDNA SKRINKA ABB 1SFA611812R1000, 2 x OTVOR + Kontrolky XB5KSM a XB5-AVM4</t>
  </si>
  <si>
    <t>400</t>
  </si>
  <si>
    <t>Poznámka k položke:_x000D_
Poznámka k položke:_x000D_
 Kryt pre diaľkový ovládač ABB 1SFA611812R1000_x000D_
 _x000D_
 Pre zobrazenie poruchy v zborovni_x000D_
 Osadené:_x000D_
 1x Schneider Harmony XB5KSM zvukový signalizátor_x000D_
 1x Schneider Harmony XB5-AVM4 Signálka červená s led</t>
  </si>
  <si>
    <t>21-M7</t>
  </si>
  <si>
    <t>Elektromontáže</t>
  </si>
  <si>
    <t>201</t>
  </si>
  <si>
    <t>210010301</t>
  </si>
  <si>
    <t>Krabica prístrojová bez zapojenia</t>
  </si>
  <si>
    <t>402</t>
  </si>
  <si>
    <t>210010321</t>
  </si>
  <si>
    <t>Krabica odbočná s viečkom, svorkovnicou vrátane zapojenia</t>
  </si>
  <si>
    <t>404</t>
  </si>
  <si>
    <t>203</t>
  </si>
  <si>
    <t>210800198</t>
  </si>
  <si>
    <t>Kábel medený uložený v rúrke CYKY 450/750 V 5x1,5</t>
  </si>
  <si>
    <t>406</t>
  </si>
  <si>
    <t>210800199</t>
  </si>
  <si>
    <t>Kábel medený uložený v rúrke CYKY 450/750 V 5x2,5</t>
  </si>
  <si>
    <t>408</t>
  </si>
  <si>
    <t>205</t>
  </si>
  <si>
    <t>210881069</t>
  </si>
  <si>
    <t>Kábel bezhalogénový, medený uložený pevne N2XH 0,6/1,0 kV  2x1,5</t>
  </si>
  <si>
    <t>410</t>
  </si>
  <si>
    <t>210881075</t>
  </si>
  <si>
    <t>Kábel bezhalogénový, medený uložený pevne N2XH 0,6/1,0 kV  3x1,5</t>
  </si>
  <si>
    <t>412</t>
  </si>
  <si>
    <t>207</t>
  </si>
  <si>
    <t>210881076</t>
  </si>
  <si>
    <t>Kábel bezhalogénový, medený uložený pevne N2XH 0,6/1,0 kV  3x2,5</t>
  </si>
  <si>
    <t>414</t>
  </si>
  <si>
    <t>210881077</t>
  </si>
  <si>
    <t>Kábel bezhalogénový, medený uložený pevne N2XH 0,6/1,0 kV  3x4</t>
  </si>
  <si>
    <t>416</t>
  </si>
  <si>
    <t>209</t>
  </si>
  <si>
    <t>210881100</t>
  </si>
  <si>
    <t>Kábel bezhalogénový, medený uložený pevne N2XH 0,6/1,0 kV  5x1,5</t>
  </si>
  <si>
    <t>418</t>
  </si>
  <si>
    <t>210881101</t>
  </si>
  <si>
    <t>Kábel bezhalogénový, medený uložený pevne N2XH 0,6/1,0 kV  5x2,5</t>
  </si>
  <si>
    <t>420</t>
  </si>
  <si>
    <t>211</t>
  </si>
  <si>
    <t>210881102</t>
  </si>
  <si>
    <t>Kábel bezhalogénový, medený uložený pevne N2XH 0,6/1,0 kV  5x4</t>
  </si>
  <si>
    <t>422</t>
  </si>
  <si>
    <t>210881104</t>
  </si>
  <si>
    <t>Kábel bezhalogénový, medený uložený pevne N2XH 0,6/1,0 kV  5x10</t>
  </si>
  <si>
    <t>424</t>
  </si>
  <si>
    <t>213</t>
  </si>
  <si>
    <t>210881325</t>
  </si>
  <si>
    <t>Kábel bezhalogénový, medený uložený pevne NHXH-FE 180/E30 0,6/1,0 kV  2x1,5</t>
  </si>
  <si>
    <t>426</t>
  </si>
  <si>
    <t>210881333</t>
  </si>
  <si>
    <t>Kábel bezhalogénový, medený uložený pevne NHXH-FE 180/E30 0,6/1,0 kV  3x2,5</t>
  </si>
  <si>
    <t>428</t>
  </si>
  <si>
    <t>215</t>
  </si>
  <si>
    <t>460200263</t>
  </si>
  <si>
    <t>Hĺbenie káblovej ryhy ručne 50 cm širokej a 80 cm hlbokej, v zemine triedy 3</t>
  </si>
  <si>
    <t>430</t>
  </si>
  <si>
    <t>460120002</t>
  </si>
  <si>
    <t>Zásyp jamy so zhutnením a s úpravou povrchu, zemina triedy 3 - 4</t>
  </si>
  <si>
    <t>432</t>
  </si>
  <si>
    <t>D8</t>
  </si>
  <si>
    <t>Bleskozvodný materiál</t>
  </si>
  <si>
    <t>217</t>
  </si>
  <si>
    <t>459129</t>
  </si>
  <si>
    <t>Skúšobná svorka - DEHN SV-UNI+ Rd8-10/8-10 NIRO, resp.ekvivalent</t>
  </si>
  <si>
    <t>434</t>
  </si>
  <si>
    <t>Poznámka k položke:_x000D_
Poznámka k položke:_x000D_
 Skúšobná svorka - SZ_x000D_
  Svorky UNI slúžia na spojenie zvodu a vývodu uzemnenia vo všetkých prevedeniach a z rôznych materiálov. • so stredovou doštičkou • nerezové skrutky M8x20/25 mm • pre 2 kruhové vodiče</t>
  </si>
  <si>
    <t>459139</t>
  </si>
  <si>
    <t>Svorka -  DEHN SV-UNI+ Rd8-10/FI30 NIRO, resp.ekvivalent</t>
  </si>
  <si>
    <t>436</t>
  </si>
  <si>
    <t>Poznámka k položke:_x000D_
Poznámka k položke:_x000D_
 Svorka_x000D_
  • so stredovou doštičkou • pre kruhový a páskový vodič • nerezové skrutky M8x20/25 mm</t>
  </si>
  <si>
    <t>219</t>
  </si>
  <si>
    <t>390259</t>
  </si>
  <si>
    <t>Spojovacia svorka - DEHN S-MMV Rd 6-8 PHNIRO, resp.ekvivalent</t>
  </si>
  <si>
    <t>438</t>
  </si>
  <si>
    <t>Poznámka k položke:_x000D_
Poznámka k položke:_x000D_
 Spojovacia svorka - SS_x000D_
  • univerzálna svorka pre vodiče ? 6-8 mm • umožňuje krížové, paralelné spojenie vodičov • ochrana proti preklzu skrutky • štvorcový otvor v hornom diele; vratová skrutka M10 s plochou polgulatou hlavou a maticou</t>
  </si>
  <si>
    <t>390209</t>
  </si>
  <si>
    <t>Krížová svorka - SK - DEHN Svorka KV 200kA Rd8-10 NIRO, resp.ekvivalent</t>
  </si>
  <si>
    <t>440</t>
  </si>
  <si>
    <t>Poznámka k položke:_x000D_
Poznámka k položke:_x000D_
 Krížová svorka - SK</t>
  </si>
  <si>
    <t>221</t>
  </si>
  <si>
    <t>339059</t>
  </si>
  <si>
    <t>Pripojovacia svorka - SO - pre pripojenie odkvapových žľabov -  DEHN SV-O (B) Rd 8-10 NIRO, resp.ekvivalent</t>
  </si>
  <si>
    <t>442</t>
  </si>
  <si>
    <t>Poznámka k položke:_x000D_
Poznámka k položke:_x000D_
 Pripojovacia svorka - SO - pre pripojenie odkvapových žľabov_x000D_
  DEHN SV-O (B) Rd 8-10 NIRO_x000D_
 (DRK DUL 8.10 W16.22 V2A)	_x000D_
  • s dvojitou príchytkou • pripojenie 2 vodičov príchytkou v priečnom alebo pozdĺžnom smere • nerezová skrutka M8x20/25 mm_x000D_
 Odkvapová svorka 2xRd 8-10mm rozsah uchytenia 16-22mm nerez V2A</t>
  </si>
  <si>
    <t>253050</t>
  </si>
  <si>
    <t>Podpera vedenia FB2 na ploché strechy, resp.ekvivalent</t>
  </si>
  <si>
    <t>444</t>
  </si>
  <si>
    <t>Poznámka k položke:_x000D_
Poznámka k položke:_x000D_
 DEHN PV-FB2 Rd 8 V_x000D_
 Máhrada PV02_x000D_
 Uloženie zachytávacieho a zvodového vedenia na plochej streche._x000D_
 • plastová podpera FB2_x000D_
 • dvojité uchytenie_x000D_
 • záťaž z mrazuvzdorného betónu, hmotnosť betónovej záťaže 1kg</t>
  </si>
  <si>
    <t>223</t>
  </si>
  <si>
    <t>104150</t>
  </si>
  <si>
    <t>DEHN Zachytávacia tyč Rd16 L 1500 AIMgSi, resp.ekvivalent</t>
  </si>
  <si>
    <t>446</t>
  </si>
  <si>
    <t>104250</t>
  </si>
  <si>
    <t>DEHN Zachytávacia tyč Rd16 L 2500 AIMgSi, resp.ekvivalent</t>
  </si>
  <si>
    <t>448</t>
  </si>
  <si>
    <t>225</t>
  </si>
  <si>
    <t>102010</t>
  </si>
  <si>
    <t>DEHN Betónový podstavec 337 s klinom Rd16, resp.ekvivalent</t>
  </si>
  <si>
    <t>450</t>
  </si>
  <si>
    <t>Poznámka k položke:_x000D_
Poznámka k položke:_x000D_
  • 17 kg podstavec s klinom pre tyče s priemerom 16mm_x000D_
 • mrazuvzdorný betón</t>
  </si>
  <si>
    <t>102050</t>
  </si>
  <si>
    <t>DEHN Podložka pod betónový podstavec 337, resp.ekvivalent</t>
  </si>
  <si>
    <t>452</t>
  </si>
  <si>
    <t xml:space="preserve">Poznámka k položke:_x000D_
Poznámka k položke:_x000D_
  • ochrana strešnej krytiny pod betónovým podstavcom chráni pred mechanickým poškodením_x000D_
 • typ 337 pre betónové podstavce (102 010, 102002)_x000D_
</t>
  </si>
  <si>
    <t>227</t>
  </si>
  <si>
    <t>392209</t>
  </si>
  <si>
    <t>Svorka MV - pre zachytávače - MV 200kA Rd 8-10/16 NIRO, resp. ekvivalent</t>
  </si>
  <si>
    <t>454</t>
  </si>
  <si>
    <t xml:space="preserve">Poznámka k položke:_x000D_
Poznámka k položke:_x000D_
 náhrada SJ 01_x000D_
  DEHN Svorka MV 200kA Rd 8-10/16 NIRO_x000D_
</t>
  </si>
  <si>
    <t>274150</t>
  </si>
  <si>
    <t>Podpera vedenia do muriva - DEHN PV-F Rd 8-10 FI 20 hold 30 NIRO M8, resp.ekvivalent</t>
  </si>
  <si>
    <t>456</t>
  </si>
  <si>
    <t xml:space="preserve">Poznámka k položke:_x000D_
Poznámka k položke:_x000D_
  DEHN PV-F Rd 8-10 FI 20 hold 30 NIRO M8_x000D_
 (LH ZS 8.10 FL20 M8 KS CU)	_x000D_
  • pevné uloženie vodiča • ? vodiča 8 - 10 mm / Fl 20 mm • s vnútorným závitom M8; pevne pripevnená príchytka, 2 skrutky M6 s podložkou • držiak DEHNhold, výška držiaka 30 mm _x000D_
</t>
  </si>
  <si>
    <t>229</t>
  </si>
  <si>
    <t>EBL000000035</t>
  </si>
  <si>
    <t>Držiak ochranného uholníka do muriva - DUZ - 150mm - Fe/Zn - 0,24kg</t>
  </si>
  <si>
    <t>458</t>
  </si>
  <si>
    <t>EBL000000096</t>
  </si>
  <si>
    <t>Ochranný uholník - OU 1,7m - 1700mm - Fe/Zn - 1,77kg</t>
  </si>
  <si>
    <t>460</t>
  </si>
  <si>
    <t>231</t>
  </si>
  <si>
    <t>481001</t>
  </si>
  <si>
    <t>Štítok orientačný - "1 až 6"</t>
  </si>
  <si>
    <t>462</t>
  </si>
  <si>
    <t>Poznámka k položke:_x000D_
Poznámka k položke:_x000D_
  DEHN čiselný štítok č.1 až č.6 Rd7-10/FI30 Al_x000D_
 (NS 7.10 FL30 MZ 1 AL)	_x000D_
 DEHN štítok s vyfrézovaným číslom 14 až 25 pre kruhové vodiče Rd7-10 a páskové vodiče FI30</t>
  </si>
  <si>
    <t>840008</t>
  </si>
  <si>
    <t>Gulatina - drôt 08mm - AL/Mg/Si - (1kg/7,40m) - 20kg/bal.</t>
  </si>
  <si>
    <t>464</t>
  </si>
  <si>
    <t>Poznámka k položke:_x000D_
Poznámka k položke:_x000D_
  DEHN Kruhový vodič 8 AIMgSi polotvrdý (148m)_x000D_
 (RD 8 ALMGSI HH R148M)	_x000D_
 Drôt AIMgSi Rd8 polotvrdý, bal.148m/20kg_x000D_
  • vedenie z Al a zliatiny AlMgSi nesmie byť uložený priamo na omietke, fasáde pod omietkou, v betóne a v zemi • drôty, vodiče s kruhovým prierezom, pre zachytávacie tyče, zvody, vyrovnanie potenciálu a uzemňovanie. Drôty vyhovujú požiadavkám ČSN EN 50164-2 alebo ČSN EN 62561-2.</t>
  </si>
  <si>
    <t>233</t>
  </si>
  <si>
    <t>800010</t>
  </si>
  <si>
    <t>Gulatina - drôt 10 mm - Fe/Zn - (1kg/1,62 m)</t>
  </si>
  <si>
    <t>466</t>
  </si>
  <si>
    <t>Poznámka k položke:_x000D_
Poznámka k položke:_x000D_
  DEHN Kruhový vodič 10 FeZn (81m)_x000D_
 (RD 10 STTZN R81M)	_x000D_
 Drôt FeZn Rd10, bal.81m/50kg_x000D_
  • pre zachytávacie vedenia, zvody, vyrovnávanie potenciálu a uzemnenie • priemerná vrstva pozinkovania 50 mikronov</t>
  </si>
  <si>
    <t>21-M8</t>
  </si>
  <si>
    <t>Elektromontáže - bleskozvod</t>
  </si>
  <si>
    <t>210220101</t>
  </si>
  <si>
    <t>Podpery vedenia FeZn na plochú strechu PV21</t>
  </si>
  <si>
    <t>468</t>
  </si>
  <si>
    <t>235</t>
  </si>
  <si>
    <t>210220241</t>
  </si>
  <si>
    <t>Svorka FeZn krížová SK a diagonálna krížová DKS</t>
  </si>
  <si>
    <t>470</t>
  </si>
  <si>
    <t>210220246</t>
  </si>
  <si>
    <t>Svorka FeZn na odkvapový žľab SO</t>
  </si>
  <si>
    <t>472</t>
  </si>
  <si>
    <t>237</t>
  </si>
  <si>
    <t>210220247</t>
  </si>
  <si>
    <t>Svorka FeZn skúšobná SZ</t>
  </si>
  <si>
    <t>474</t>
  </si>
  <si>
    <t>210220831</t>
  </si>
  <si>
    <t>Zachytávacia tyč zliatina AlMgSi bez osadenia a s osadením</t>
  </si>
  <si>
    <t>476</t>
  </si>
  <si>
    <t>239</t>
  </si>
  <si>
    <t>210220880</t>
  </si>
  <si>
    <t>Ochranný uholník zliatina AlMgSi   OU</t>
  </si>
  <si>
    <t>478</t>
  </si>
  <si>
    <t>210220881</t>
  </si>
  <si>
    <t>Držiak ochranného uholníka zliatina FeZn DU-Z,D a DOU</t>
  </si>
  <si>
    <t>480</t>
  </si>
  <si>
    <t>241</t>
  </si>
  <si>
    <t>210221060</t>
  </si>
  <si>
    <t>Tvarovanie ochranného vedenia na povrchu</t>
  </si>
  <si>
    <t>482</t>
  </si>
  <si>
    <t>220730301.1</t>
  </si>
  <si>
    <t>Uzemnenie nosných častí a rúrok, uzemňovací drôt AlMgSi/ FeZn D 8mm na podperách</t>
  </si>
  <si>
    <t>484</t>
  </si>
  <si>
    <t>243</t>
  </si>
  <si>
    <t>220730302</t>
  </si>
  <si>
    <t>Uzemnenie nosných častí a rúrok, svorka hromozvodná SS</t>
  </si>
  <si>
    <t>486</t>
  </si>
  <si>
    <t>220730303</t>
  </si>
  <si>
    <t>Uzemnenie nosných častí a rúrok, svorka hromozvodná SJ 01</t>
  </si>
  <si>
    <t>488</t>
  </si>
  <si>
    <t>D9</t>
  </si>
  <si>
    <t>Hlavná uzemňovacia sústava</t>
  </si>
  <si>
    <t>245</t>
  </si>
  <si>
    <t>EBL000000696</t>
  </si>
  <si>
    <t>Prípojnica HUP 1809 - 5015073, resp. ekvivalent</t>
  </si>
  <si>
    <t>490</t>
  </si>
  <si>
    <t>318209</t>
  </si>
  <si>
    <t>Uzemňovacia svorka -   DEHN S-K BD Rd 8-10 FI 30 NIRO-4, resp. ekvivalent</t>
  </si>
  <si>
    <t>492</t>
  </si>
  <si>
    <t>Poznámka k položke:_x000D_
Poznámka k položke:_x000D_
 Uzemňovacia svorka - SR 03 B_x000D_
  DEHN S-K BD Rd 8-10 FI 30 NIRO-4_x000D_
 (KS 8.10 FL30 V4A)		_x000D_
  • umožňujú krížové a T spojenia vodičov • bez stredovej doštičky • pre kruhový a páskový vodič so šírkou do 30 mm</t>
  </si>
  <si>
    <t>247</t>
  </si>
  <si>
    <t>318233</t>
  </si>
  <si>
    <t>Odbočovacia spojovacia svorka -  DEHN S-K BD FI 30 NIRO-4, resp. ekvivalent</t>
  </si>
  <si>
    <t>494</t>
  </si>
  <si>
    <t>Poznámka k položke:_x000D_
Poznámka k položke:_x000D_
 Odbočovacia spojovacia svorka - SR 02 (M8)_x000D_
  DEHN S-K BD FI 30 NIRO-4_x000D_
 (KS FL30 V4A)	_x000D_
  • umožňujú krížové a T spojenia vodičov • bez stredovej doštičky • pre 2 páskové vodiče so šírkou do 30 mm</t>
  </si>
  <si>
    <t>zn_(Fe)SP 1</t>
  </si>
  <si>
    <t>Svorka pripojovacia pre spojenie kovových súčiastok D=8-10mm, SP1 mat. Fe-Zn, (z)</t>
  </si>
  <si>
    <t>496</t>
  </si>
  <si>
    <t>249</t>
  </si>
  <si>
    <t>810304</t>
  </si>
  <si>
    <t>Pásovina - páska 30/4mm - Fe/Zn - (1kg/1,06m)</t>
  </si>
  <si>
    <t>498</t>
  </si>
  <si>
    <t>Poznámka k položke:_x000D_
Poznámka k položke:_x000D_
  DEHN Pásikový vodič 30x4 FeZn (52m)_x000D_
 (BA 30X4 STTZN R52M)	_x000D_
 Pásovina FeZn FI30x4mm,120mm2, bal.52m/50kg_x000D_
  • pre pospojovanie a uzemnenie • priemerná vrstva pozinkovania 70 mikronov • páskové vodiče pre uzemňovanie a vyrovnanie potenciálu vyhovujú požiadavkám ČSN EN 50164-2 alebo ČSN EN 62561-2</t>
  </si>
  <si>
    <t>500</t>
  </si>
  <si>
    <t>251</t>
  </si>
  <si>
    <t>341610012400</t>
  </si>
  <si>
    <t>Kábel medený bezhalogenový N2XH 6 mm2 zž</t>
  </si>
  <si>
    <t>502</t>
  </si>
  <si>
    <t>341610012500</t>
  </si>
  <si>
    <t>Vodič medený bezhalogenový N2XH 10 mm2 zž</t>
  </si>
  <si>
    <t>504</t>
  </si>
  <si>
    <t>253</t>
  </si>
  <si>
    <t>341610012800</t>
  </si>
  <si>
    <t>Kábel medený bezhalogenový N2XH 35 mm2 zž</t>
  </si>
  <si>
    <t>506</t>
  </si>
  <si>
    <t>210881055</t>
  </si>
  <si>
    <t>Vodič bezhalogénový, medený uložený pevne N2XH 0,6/1,0 kV  4</t>
  </si>
  <si>
    <t>508</t>
  </si>
  <si>
    <t>255</t>
  </si>
  <si>
    <t>210881056</t>
  </si>
  <si>
    <t>Vodič bezhalogénový, medený uložený pevne N2XH 0,6/1,0 kV  6</t>
  </si>
  <si>
    <t>510</t>
  </si>
  <si>
    <t>210881058</t>
  </si>
  <si>
    <t>Vodič bezhalogénový, medený uložený pevne N2XH 0,6/1,0 kV  16</t>
  </si>
  <si>
    <t>21-M15</t>
  </si>
  <si>
    <t>Zemné práce - hlavná uzemňovacia sústava</t>
  </si>
  <si>
    <t>257</t>
  </si>
  <si>
    <t>220111771</t>
  </si>
  <si>
    <t>Vedenie uzeňovacie z FeZn drôtu do 120 mm2 na povrchu</t>
  </si>
  <si>
    <t>514</t>
  </si>
  <si>
    <t>220111776</t>
  </si>
  <si>
    <t>Vedenie uzeňovacie z FeZn drôtu do 120 mm2 v zemi</t>
  </si>
  <si>
    <t>516</t>
  </si>
  <si>
    <t>259</t>
  </si>
  <si>
    <t>460200273</t>
  </si>
  <si>
    <t>Hĺbenie káblovej ryhy ručne 50 cm širokej a 90 cm hlbokej, v zemine triedy 3</t>
  </si>
  <si>
    <t>518</t>
  </si>
  <si>
    <t>520</t>
  </si>
  <si>
    <t>Práce a dodávky M</t>
  </si>
  <si>
    <t>261</t>
  </si>
  <si>
    <t>21000019</t>
  </si>
  <si>
    <t>Podružný materiál 3%</t>
  </si>
  <si>
    <t>522</t>
  </si>
  <si>
    <t>21000016</t>
  </si>
  <si>
    <t>MD - mimostavenisková doprava 1%</t>
  </si>
  <si>
    <t>524</t>
  </si>
  <si>
    <t>263</t>
  </si>
  <si>
    <t>21000017</t>
  </si>
  <si>
    <t>MV - murárska výpomoc 1%</t>
  </si>
  <si>
    <t>526</t>
  </si>
  <si>
    <t>21000018</t>
  </si>
  <si>
    <t>PD - podiel dodávok 1%</t>
  </si>
  <si>
    <t>528</t>
  </si>
  <si>
    <t>265</t>
  </si>
  <si>
    <t>210000201</t>
  </si>
  <si>
    <t>PPV - podiel pridružených výkonov 1%</t>
  </si>
  <si>
    <t>530</t>
  </si>
  <si>
    <t>210000202</t>
  </si>
  <si>
    <t>Dopravné náklady 1%</t>
  </si>
  <si>
    <t>532</t>
  </si>
  <si>
    <t>267</t>
  </si>
  <si>
    <t>971033431</t>
  </si>
  <si>
    <t>Vybúranie otvoru v murive tehl. plochy do 0, 25 m2 hr.do 150 mm,  -0,07300t</t>
  </si>
  <si>
    <t>534</t>
  </si>
  <si>
    <t>971033441</t>
  </si>
  <si>
    <t>Vybúranie otvoru v murive tehl. plochy do 0, 25 m2 hr.do 300 mm,  -0,14600t</t>
  </si>
  <si>
    <t>536</t>
  </si>
  <si>
    <t>269</t>
  </si>
  <si>
    <t>974031221</t>
  </si>
  <si>
    <t>Vysekanie rýh v murive tehlovom na akúkoľvek maltu v priestore priľahlom k stropnej konštrukcii do hĺbky 30 mm a š. do 30 mm,  -0,00200 t</t>
  </si>
  <si>
    <t>538</t>
  </si>
  <si>
    <t>974032122</t>
  </si>
  <si>
    <t>Vysekanie rýh v stenách a priečkach z dutých tehál a tvárnic do hĺbky 30 mm a š. do 70 mm,  -0,00200t</t>
  </si>
  <si>
    <t>540</t>
  </si>
  <si>
    <t>271</t>
  </si>
  <si>
    <t>974032124</t>
  </si>
  <si>
    <t>Vysekanie rýh v stenách a priečkach z dutých tehál a tvárnic do hĺbky 30 mm a š. do 150 mmn,  -0,00700t</t>
  </si>
  <si>
    <t>542</t>
  </si>
  <si>
    <t>979081111</t>
  </si>
  <si>
    <t>Odvoz sutiny a vybúraných hmôt na skládku do 1 km</t>
  </si>
  <si>
    <t>544</t>
  </si>
  <si>
    <t>273</t>
  </si>
  <si>
    <t>979081121</t>
  </si>
  <si>
    <t>Odvoz sutiny a vybúraných hmôt na skládku za každý ďalší 1 km</t>
  </si>
  <si>
    <t>546</t>
  </si>
  <si>
    <t>D14</t>
  </si>
  <si>
    <t>Dokumentácia</t>
  </si>
  <si>
    <t>000400022</t>
  </si>
  <si>
    <t>Projektové práce - stavebná časť (stavebné objekty vrátane ich technického vybavenia). náklady na dokumentáciu skutočného zhotovenia stavby</t>
  </si>
  <si>
    <t>1024</t>
  </si>
  <si>
    <t>548</t>
  </si>
  <si>
    <t>275</t>
  </si>
  <si>
    <t>210251575</t>
  </si>
  <si>
    <t>Vystavenie revíznej správy, východisková revízia - Elektroinštalácia</t>
  </si>
  <si>
    <t>550</t>
  </si>
  <si>
    <t>210251577</t>
  </si>
  <si>
    <t>Vystavenie revíznej správy, východisková revízia - Bleskozvod</t>
  </si>
  <si>
    <t>552</t>
  </si>
  <si>
    <t>95-M</t>
  </si>
  <si>
    <t>Revízie</t>
  </si>
  <si>
    <t>277</t>
  </si>
  <si>
    <t>220111765</t>
  </si>
  <si>
    <t>Zmeranie a zhodnotenie zemného odporu vrátane záznamu do protokolu</t>
  </si>
  <si>
    <t>554</t>
  </si>
  <si>
    <t>950106001</t>
  </si>
  <si>
    <t>Meranie pri revíziách meranie izol.odporov na prívode do prípojk.skrine rozvádzača alebo rozvodnice</t>
  </si>
  <si>
    <t>mer.</t>
  </si>
  <si>
    <t>556</t>
  </si>
  <si>
    <t>279</t>
  </si>
  <si>
    <t>950106003</t>
  </si>
  <si>
    <t>Meranie pri revíziách meranie izolačných odporov vnútorného zapojenia rozvádzača alebo rozvodnice</t>
  </si>
  <si>
    <t>558</t>
  </si>
  <si>
    <t>950106006</t>
  </si>
  <si>
    <t>Meranie pri revíziách jednofázového alebo trojfáz. okruhu rozvádzača alebo rozvodnice nad 10 vývodov</t>
  </si>
  <si>
    <t>560</t>
  </si>
  <si>
    <t>281</t>
  </si>
  <si>
    <t>950106009</t>
  </si>
  <si>
    <t>Meranie pri revíziách impedancia slučky vypínača na rozv. zariadení spotrebičoch alebo prístrojoch</t>
  </si>
  <si>
    <t>562</t>
  </si>
  <si>
    <t>950106010</t>
  </si>
  <si>
    <t>Meranie pri revíziách zemného prechodového odporu uzemnenia ochranného alebo pracovného</t>
  </si>
  <si>
    <t>564</t>
  </si>
  <si>
    <t>283</t>
  </si>
  <si>
    <t>950106012</t>
  </si>
  <si>
    <t>Meranie pri revíziách prechodového odporu ochranného spojenia alebo ochranného pospojovania</t>
  </si>
  <si>
    <t>566</t>
  </si>
  <si>
    <t>950107001</t>
  </si>
  <si>
    <t>Pomocné práce pri revíziách vypnutie vedenia, preskúšanie a zaistenie vypnutého stavu,zapnutie</t>
  </si>
  <si>
    <t>568</t>
  </si>
  <si>
    <t>285</t>
  </si>
  <si>
    <t>950107004</t>
  </si>
  <si>
    <t>Pomocné práce pri revíziách demontáž a opätovná montáž krytu rozvádzača, rozvodnice</t>
  </si>
  <si>
    <t>570</t>
  </si>
  <si>
    <t>950107008</t>
  </si>
  <si>
    <t>Pomocné práce pri revíziách demont.a opätovná mont.krytu el.prístroja, spotrebiča,inštal.krabice</t>
  </si>
  <si>
    <t>572</t>
  </si>
  <si>
    <t>287</t>
  </si>
  <si>
    <t>950107013</t>
  </si>
  <si>
    <t>Pomocné práce pri revíziách stanovenie výpočtového zaťaženia rozvádzača</t>
  </si>
  <si>
    <t>574</t>
  </si>
  <si>
    <t>950107015</t>
  </si>
  <si>
    <t>Pomocné práce pri revíziách demontáž a opätovná montáž skušobnej svorky uzemnenia</t>
  </si>
  <si>
    <t>576</t>
  </si>
  <si>
    <t>2 - Napojenie</t>
  </si>
  <si>
    <t>2-4 - HSP</t>
  </si>
  <si>
    <t>D1 - HSP</t>
  </si>
  <si>
    <t xml:space="preserve">    21-M1 - Elektromontáže - HSP</t>
  </si>
  <si>
    <t>D2 - Elektroinštalačný materiál</t>
  </si>
  <si>
    <t xml:space="preserve">    21-M2 - Elektromontáže</t>
  </si>
  <si>
    <t>LDAONE500S01</t>
  </si>
  <si>
    <t>LDAONE500S01 - Kompaktný systém HSP na stenu, 2x500W, 6 liniek</t>
  </si>
  <si>
    <t>LDAONEBC1S01</t>
  </si>
  <si>
    <t>LDAONEBC1S01 - Karta na aktiváciu nabíjania podľa EN54-4</t>
  </si>
  <si>
    <t>LDAONEWMAS01</t>
  </si>
  <si>
    <t>LDAONEWMAS01 - Konzola pre montáž na stenu k systému ONE</t>
  </si>
  <si>
    <t>LDAMPS8ZS02</t>
  </si>
  <si>
    <t>LDAMPS8ZS02 - Stanica hlásateľa k systému ONE, 8 tl.</t>
  </si>
  <si>
    <t>S1218</t>
  </si>
  <si>
    <t>S1218 - Akumulátor 12V/18Ah</t>
  </si>
  <si>
    <t>WA 06-165/T-EN54</t>
  </si>
  <si>
    <t>WA 06-165/T-EN54 - Biela reproduktorová skrinka, IP54, 6W, EN54</t>
  </si>
  <si>
    <t>CP100</t>
  </si>
  <si>
    <t>CP100 - Resetovateľný požiarny tlačidlový hlásič, červený</t>
  </si>
  <si>
    <t>CI</t>
  </si>
  <si>
    <t>CI - Ochranný priehľadný kryt pre VCP100</t>
  </si>
  <si>
    <t>Elektromontáže - HSP</t>
  </si>
  <si>
    <t>22037-0423</t>
  </si>
  <si>
    <t>Montáž ústredne HSP vrátane nastavenia</t>
  </si>
  <si>
    <t>22037-0432</t>
  </si>
  <si>
    <t>Montáž akumulátora 12VDC/18Ah vrátane prepojenia</t>
  </si>
  <si>
    <t>22037-0451</t>
  </si>
  <si>
    <t>Montáž repro v skrini do 6W</t>
  </si>
  <si>
    <t>22037-0601</t>
  </si>
  <si>
    <t>Funkčná skúška a revízia HSP systému</t>
  </si>
  <si>
    <t>22037-0602</t>
  </si>
  <si>
    <t>Zaškolenie obsluhy</t>
  </si>
  <si>
    <t>22037-0603</t>
  </si>
  <si>
    <t>Dokumentácia skutočného vyhotovenia HSP</t>
  </si>
  <si>
    <t>999 922000</t>
  </si>
  <si>
    <t>Ostatný materiál pre montáže - M22</t>
  </si>
  <si>
    <t>3410350971</t>
  </si>
  <si>
    <t>NHXH-O 2x1,5 FE180/E30 Nehorľavý kábel s funkčnosťou VDE</t>
  </si>
  <si>
    <t>341KPE000000001</t>
  </si>
  <si>
    <t>JE-H(ST)H 1x2x0,8 FE180/E60 s funkčnou odolnosťou červený</t>
  </si>
  <si>
    <t>921 AN20666a</t>
  </si>
  <si>
    <t>Kotva oceľová M6/30 narážacia</t>
  </si>
  <si>
    <t>405515</t>
  </si>
  <si>
    <t>Držiak kábla UDF15</t>
  </si>
  <si>
    <t>Poznámka k položke:_x000D_
Poznámka k položke:_x000D_
  Držiaky a objímky E90_x000D_
 Bezprostredné upevňovanie káblov_x000D_
 na stenu alebo strop._x000D_
 MATERIÁL: Oceľ galvanický zinkovaná</t>
  </si>
  <si>
    <t>8595568924315</t>
  </si>
  <si>
    <t>Krabica rozbočovacia PO E90 KSK 125 2PO6</t>
  </si>
  <si>
    <t>038945</t>
  </si>
  <si>
    <t>Rúrka ohybná bezhalogénová, 320N/5cm, -25až105°C, PP, HFX 16 ,biela 50 M (UNIVOLT)</t>
  </si>
  <si>
    <t>Poznámka k položke:_x000D_
Poznámka k položke:_x000D_
 HFX 16</t>
  </si>
  <si>
    <t>Tento rozpočet a výkaz výmer bol spracovaný na základe projektu pre územné rozhodnutie a pre stavebné povolenie. Po vypracovaní projektu Dielenskej projektovej dokumentácie je potrebné rozpočet a výkaz výmer aktualizovať.</t>
  </si>
  <si>
    <t>Jednotková cena zahrňuje všetky práce a výkony, vrátane dodávky a montáže materiálu a výrobkov, ktoré sú potrebné pre komplexné zhotovenie diela.</t>
  </si>
  <si>
    <t>Poznámka: Projekt je spracovaný v stupni pre stavebné povolenie v zmysle čoho je spracovaný aj výkaz výmer. Podrobný výkaz výmer je potrebné spracovať na základe projektu pre realizáciu stavby, prípadne na základe vlastnej dielenskej dokumentácie, a výkaz aktualizovať. Pri naceňovaní diela v zmysle projektu pre stavebné povolenie je potrebné v jednotlivých skladbách uvažovať s cenami tak, aby zohľadňovali aj potrebu vyhotovenia rôznych prierazov a drážok pre rozvody projektovaných inštallácií, ako aj všetky neoddelitelné súčasti systémových riešení zvoleného výrobcu (dodávka súčasti strešnej krytiny ako sú hrebenáče, prevetrávacie tvarovky, systémové tvarovky pre prestup zvislých inštalácii, tvarovky pre zachytávanie snehu a pod.).</t>
  </si>
  <si>
    <t>Poznámka: Platí pre každú položku rozpočtu!!!</t>
  </si>
  <si>
    <t>Všetky navrhované stavebné materiály, výrobky a konštruckie vychádzajú z projektového návrhu a v procese verejného obstarávania je možné za každú jednu položku použiť ekvivalent alebo ekvivalentné riešenie za požiadavky,  že tento ekvivalent bude spĺňať navrhované parametre, špecifikácie a technické riešenie podľa projektu a nebude mať horšie technické vlastnoati ako sú uvedené v každej položke.</t>
  </si>
  <si>
    <t xml:space="preserve">Odstránenie existujúcej budovy nie je predmetom výkazu výmer, projekt počíta s vyčisteným a upraveným pozemkom - nenaceňuje sa </t>
  </si>
  <si>
    <r>
      <t xml:space="preserve">Poznámka k položke:
Skladba:
- samonivelizačná stierka hr. 3 mm
- betónová doska hr. 55 mm + PE fólia
- parozábrana
- tepelná izolácia, izolačná doska XPS hr. 120 mm, súčiniteľ tepelnej vodivosti 0,033 W/m.K, izolácia je vkladaná medzi oceľové prvky roznášacieho podlahového roštu a nosné profily modulárneho systému
- nosná konštrukcia podlahy - oceľové prvky roznášacieho podlahového roštu a nosné profily modulárneho systému výšky 150 mm
- trapézový plech T.29, oceľový plech hr. 0,75 mm, obojstranne pozinkovaný s vrstvou zinku min. 200 g/m2 kotvený na nosné podlahové prvky modulového systému                                                                  </t>
    </r>
    <r>
      <rPr>
        <i/>
        <sz val="7"/>
        <color rgb="FFFF0000"/>
        <rFont val="Arial CE"/>
        <charset val="238"/>
      </rPr>
      <t>poznámka: Požiadanka na betónový dosku hr. 55mm, tepelnú izoláciu a nosnú konštrukciu podlahy je aby bola dodaná ako súčasť každého modulu, tieto vrstvy sa nesmú vyhotovovať na stavbe</t>
    </r>
  </si>
  <si>
    <r>
      <t xml:space="preserve">Poznámka k položke:
Skladba:
- samonivelizačná stierka hr. 3 mm
- betónová doska hr. 55 mm + PE fólia
- tepelná izolácia, izolačná doska XPS hr. 120 mm, súčiniteľ tepelnej vodivosti 0,033 W/m.K, izolácia je vkladaná medzi oceľové prvky roznášacieho podlahového roštu a nosné profily modulárneho systému
- nosná konštrukcia podlahy - oceľové prvky roznášacieho podlahového roštu a nosné profily modulárneho systému výšky 150 mm
- trapézový plech T.29, oceľový plech hr. 0,75 mm, obojstranne pozinkovaný s vrstvou zinku min. 200 g/m2 kotvený na nosné podlahové prvky modulového systému                                                   </t>
    </r>
    <r>
      <rPr>
        <i/>
        <sz val="7"/>
        <color rgb="FFFF0000"/>
        <rFont val="Arial CE"/>
        <charset val="238"/>
      </rPr>
      <t>poznámka: Požiadanka na betónový dosku hr. 55mm, tepelnú izoláciu a nosnú konštrukciu podlahy je aby bola dodaná ako súčasť každého modulu, tieto vrstvy sa nesmú vyhotovovať na stavbe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</si>
</sst>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
      <sz val="8"/>
      <name val="Arial CE"/>
      <family val="2"/>
      <charset val="238"/>
    </font>
    <font>
      <i/>
      <sz val="7"/>
      <color rgb="FFFF0000"/>
      <name val="Arial CE"/>
      <charset val="238"/>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9" fillId="0" borderId="0" applyNumberFormat="0" applyFill="0" applyBorder="0" applyAlignment="0" applyProtection="0"/>
  </cellStyleXfs>
  <cellXfs count="265">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Font="1" applyBorder="1" applyAlignment="1">
      <alignment vertical="center"/>
    </xf>
    <xf numFmtId="0" fontId="17" fillId="0" borderId="5" xfId="0" applyFont="1" applyBorder="1" applyAlignment="1">
      <alignment horizontal="left" vertical="center"/>
    </xf>
    <xf numFmtId="0" fontId="0" fillId="0" borderId="5" xfId="0"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19" fillId="0" borderId="4" xfId="0" applyFont="1" applyBorder="1" applyAlignment="1">
      <alignment horizontal="left" vertical="center"/>
    </xf>
    <xf numFmtId="0" fontId="0" fillId="0" borderId="4" xfId="0" applyFont="1" applyBorder="1" applyAlignment="1">
      <alignment vertical="center"/>
    </xf>
    <xf numFmtId="0" fontId="1" fillId="0" borderId="5" xfId="0" applyFont="1" applyBorder="1" applyAlignment="1">
      <alignment horizontal="lef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5" borderId="7" xfId="0" applyFont="1" applyFill="1" applyBorder="1" applyAlignment="1">
      <alignment vertical="center"/>
    </xf>
    <xf numFmtId="0" fontId="22" fillId="5"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Font="1"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Border="1" applyAlignment="1">
      <alignment vertical="center"/>
    </xf>
    <xf numFmtId="166" fontId="20" fillId="0" borderId="0" xfId="0" applyNumberFormat="1" applyFont="1" applyBorder="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5" fillId="0" borderId="3"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3" fillId="0" borderId="0" xfId="0" applyFont="1" applyAlignment="1">
      <alignment horizontal="center" vertical="center"/>
    </xf>
    <xf numFmtId="4" fontId="28" fillId="0" borderId="14" xfId="0" applyNumberFormat="1" applyFont="1" applyBorder="1" applyAlignment="1">
      <alignment vertical="center"/>
    </xf>
    <xf numFmtId="4" fontId="28" fillId="0" borderId="0" xfId="0" applyNumberFormat="1" applyFont="1" applyBorder="1" applyAlignment="1">
      <alignment vertical="center"/>
    </xf>
    <xf numFmtId="166" fontId="28" fillId="0" borderId="0" xfId="0" applyNumberFormat="1" applyFont="1" applyBorder="1" applyAlignment="1">
      <alignment vertical="center"/>
    </xf>
    <xf numFmtId="4" fontId="28" fillId="0" borderId="15" xfId="0" applyNumberFormat="1" applyFont="1" applyBorder="1" applyAlignment="1">
      <alignment vertical="center"/>
    </xf>
    <xf numFmtId="0" fontId="5" fillId="0" borderId="0" xfId="0" applyFont="1" applyAlignment="1">
      <alignment horizontal="left" vertical="center"/>
    </xf>
    <xf numFmtId="0" fontId="29" fillId="0" borderId="0" xfId="1" applyFont="1" applyAlignment="1">
      <alignment horizontal="center"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Border="1" applyAlignment="1">
      <alignment vertical="center"/>
    </xf>
    <xf numFmtId="166" fontId="1" fillId="0" borderId="0" xfId="0" applyNumberFormat="1" applyFont="1" applyBorder="1" applyAlignment="1">
      <alignment vertical="center"/>
    </xf>
    <xf numFmtId="4" fontId="1" fillId="0" borderId="15" xfId="0" applyNumberFormat="1" applyFont="1" applyBorder="1" applyAlignment="1">
      <alignment vertical="center"/>
    </xf>
    <xf numFmtId="4" fontId="1" fillId="0" borderId="19" xfId="0" applyNumberFormat="1" applyFont="1" applyBorder="1" applyAlignment="1">
      <alignment vertical="center"/>
    </xf>
    <xf numFmtId="4" fontId="1" fillId="0" borderId="20" xfId="0" applyNumberFormat="1" applyFont="1" applyBorder="1" applyAlignment="1">
      <alignment vertical="center"/>
    </xf>
    <xf numFmtId="166" fontId="1" fillId="0" borderId="20" xfId="0" applyNumberFormat="1" applyFont="1" applyBorder="1" applyAlignment="1">
      <alignment vertical="center"/>
    </xf>
    <xf numFmtId="4" fontId="1" fillId="0" borderId="21" xfId="0" applyNumberFormat="1" applyFont="1" applyBorder="1" applyAlignment="1">
      <alignment vertical="center"/>
    </xf>
    <xf numFmtId="0" fontId="0" fillId="0" borderId="0" xfId="0" applyProtection="1">
      <protection locked="0"/>
    </xf>
    <xf numFmtId="0" fontId="0" fillId="0" borderId="2" xfId="0" applyBorder="1" applyProtection="1">
      <protection locked="0"/>
    </xf>
    <xf numFmtId="0" fontId="31" fillId="0" borderId="0" xfId="0" applyFont="1" applyAlignment="1">
      <alignment horizontal="left" vertical="center"/>
    </xf>
    <xf numFmtId="0" fontId="0"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0" fillId="0" borderId="3" xfId="0" applyFont="1" applyBorder="1" applyAlignment="1">
      <alignment vertical="center" wrapText="1"/>
    </xf>
    <xf numFmtId="0" fontId="0" fillId="0" borderId="0" xfId="0" applyFont="1" applyAlignment="1" applyProtection="1">
      <alignment vertical="center" wrapText="1"/>
      <protection locked="0"/>
    </xf>
    <xf numFmtId="0" fontId="0" fillId="0" borderId="12" xfId="0" applyFont="1" applyBorder="1" applyAlignment="1" applyProtection="1">
      <alignment vertical="center"/>
      <protection locked="0"/>
    </xf>
    <xf numFmtId="0" fontId="17" fillId="0" borderId="0" xfId="0" applyFont="1" applyAlignment="1">
      <alignment horizontal="left" vertical="center"/>
    </xf>
    <xf numFmtId="0" fontId="1" fillId="0" borderId="0" xfId="0" applyFont="1" applyAlignment="1" applyProtection="1">
      <alignment horizontal="right" vertical="center"/>
      <protection locked="0"/>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5" borderId="0" xfId="0" applyFont="1"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0" fontId="0" fillId="5" borderId="7" xfId="0" applyFont="1" applyFill="1" applyBorder="1" applyAlignment="1" applyProtection="1">
      <alignment vertical="center"/>
      <protection locked="0"/>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0" fillId="0" borderId="4" xfId="0" applyFont="1" applyBorder="1" applyAlignment="1" applyProtection="1">
      <alignment vertical="center"/>
      <protection locked="0"/>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10" xfId="0" applyFont="1" applyBorder="1" applyAlignment="1" applyProtection="1">
      <alignment vertical="center"/>
      <protection locked="0"/>
    </xf>
    <xf numFmtId="0" fontId="0" fillId="0" borderId="2" xfId="0" applyFont="1" applyBorder="1" applyAlignment="1" applyProtection="1">
      <alignment vertical="center"/>
      <protection locked="0"/>
    </xf>
    <xf numFmtId="0" fontId="22" fillId="5" borderId="0" xfId="0" applyFont="1" applyFill="1" applyAlignment="1">
      <alignment horizontal="left" vertical="center"/>
    </xf>
    <xf numFmtId="0" fontId="0" fillId="5" borderId="0" xfId="0" applyFont="1" applyFill="1" applyAlignment="1" applyProtection="1">
      <alignment vertical="center"/>
      <protection locked="0"/>
    </xf>
    <xf numFmtId="0" fontId="22" fillId="5" borderId="0" xfId="0" applyFont="1" applyFill="1" applyAlignment="1">
      <alignment horizontal="right" vertical="center"/>
    </xf>
    <xf numFmtId="0" fontId="32"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lignment vertical="center"/>
    </xf>
    <xf numFmtId="0" fontId="0" fillId="0" borderId="3" xfId="0" applyFont="1"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7" xfId="0" applyFont="1" applyFill="1" applyBorder="1" applyAlignment="1" applyProtection="1">
      <alignment horizontal="center" vertical="center" wrapText="1"/>
      <protection locked="0"/>
    </xf>
    <xf numFmtId="0" fontId="22" fillId="5" borderId="18" xfId="0" applyFont="1" applyFill="1" applyBorder="1" applyAlignment="1">
      <alignment horizontal="center" vertical="center" wrapText="1"/>
    </xf>
    <xf numFmtId="0" fontId="22" fillId="5" borderId="0" xfId="0" applyFont="1" applyFill="1" applyAlignment="1">
      <alignment horizontal="center" vertical="center" wrapText="1"/>
    </xf>
    <xf numFmtId="4" fontId="24" fillId="0" borderId="0" xfId="0" applyNumberFormat="1" applyFont="1" applyAlignment="1"/>
    <xf numFmtId="166" fontId="33" fillId="0" borderId="12" xfId="0" applyNumberFormat="1" applyFont="1" applyBorder="1" applyAlignment="1"/>
    <xf numFmtId="166" fontId="33" fillId="0" borderId="13" xfId="0" applyNumberFormat="1" applyFont="1" applyBorder="1" applyAlignment="1"/>
    <xf numFmtId="4" fontId="34"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3" xfId="0" applyFont="1" applyBorder="1" applyAlignment="1" applyProtection="1">
      <alignment vertical="center"/>
      <protection locked="0"/>
    </xf>
    <xf numFmtId="0" fontId="22" fillId="0" borderId="22" xfId="0" applyFont="1" applyBorder="1" applyAlignment="1" applyProtection="1">
      <alignment horizontal="center" vertical="center"/>
      <protection locked="0"/>
    </xf>
    <xf numFmtId="49" fontId="22" fillId="0" borderId="22" xfId="0" applyNumberFormat="1"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22" fillId="0" borderId="22" xfId="0" applyFont="1" applyBorder="1" applyAlignment="1" applyProtection="1">
      <alignment horizontal="center" vertical="center" wrapText="1"/>
      <protection locked="0"/>
    </xf>
    <xf numFmtId="167" fontId="22" fillId="0" borderId="22" xfId="0" applyNumberFormat="1" applyFont="1" applyBorder="1" applyAlignment="1" applyProtection="1">
      <alignment vertical="center"/>
      <protection locked="0"/>
    </xf>
    <xf numFmtId="4" fontId="22" fillId="3"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protection locked="0"/>
    </xf>
    <xf numFmtId="0" fontId="23" fillId="3" borderId="14" xfId="0" applyFont="1" applyFill="1" applyBorder="1" applyAlignment="1" applyProtection="1">
      <alignment horizontal="left" vertical="center"/>
      <protection locked="0"/>
    </xf>
    <xf numFmtId="0" fontId="23" fillId="0" borderId="0" xfId="0" applyFont="1" applyBorder="1" applyAlignment="1">
      <alignment horizontal="center" vertical="center"/>
    </xf>
    <xf numFmtId="166" fontId="23" fillId="0" borderId="0" xfId="0" applyNumberFormat="1" applyFont="1" applyBorder="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lignment vertical="center"/>
    </xf>
    <xf numFmtId="0" fontId="35"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36" fillId="0" borderId="0" xfId="0" applyFont="1" applyAlignment="1">
      <alignment vertical="center" wrapText="1"/>
    </xf>
    <xf numFmtId="0" fontId="0" fillId="0" borderId="14"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37" fillId="0" borderId="22" xfId="0" applyFont="1" applyBorder="1" applyAlignment="1" applyProtection="1">
      <alignment horizontal="center" vertical="center"/>
      <protection locked="0"/>
    </xf>
    <xf numFmtId="49" fontId="37" fillId="0" borderId="22" xfId="0" applyNumberFormat="1"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37" fillId="0" borderId="22" xfId="0" applyFont="1" applyBorder="1" applyAlignment="1" applyProtection="1">
      <alignment horizontal="center" vertical="center" wrapText="1"/>
      <protection locked="0"/>
    </xf>
    <xf numFmtId="167" fontId="37" fillId="0" borderId="22" xfId="0" applyNumberFormat="1" applyFont="1" applyBorder="1" applyAlignment="1" applyProtection="1">
      <alignment vertical="center"/>
      <protection locked="0"/>
    </xf>
    <xf numFmtId="4" fontId="37" fillId="3" borderId="22" xfId="0" applyNumberFormat="1" applyFont="1" applyFill="1" applyBorder="1" applyAlignment="1" applyProtection="1">
      <alignment vertical="center"/>
      <protection locked="0"/>
    </xf>
    <xf numFmtId="4" fontId="37" fillId="0" borderId="22" xfId="0" applyNumberFormat="1" applyFont="1" applyBorder="1" applyAlignment="1" applyProtection="1">
      <alignment vertical="center"/>
      <protection locked="0"/>
    </xf>
    <xf numFmtId="0" fontId="38" fillId="0" borderId="3" xfId="0" applyFont="1" applyBorder="1" applyAlignment="1">
      <alignment vertical="center"/>
    </xf>
    <xf numFmtId="0" fontId="37" fillId="3" borderId="14" xfId="0" applyFont="1" applyFill="1" applyBorder="1" applyAlignment="1" applyProtection="1">
      <alignment horizontal="left" vertical="center"/>
      <protection locked="0"/>
    </xf>
    <xf numFmtId="0" fontId="37" fillId="0" borderId="0" xfId="0" applyFont="1" applyBorder="1" applyAlignment="1">
      <alignment horizontal="center" vertical="center"/>
    </xf>
    <xf numFmtId="167" fontId="22" fillId="3" borderId="22" xfId="0" applyNumberFormat="1" applyFont="1" applyFill="1" applyBorder="1" applyAlignment="1" applyProtection="1">
      <alignment vertical="center"/>
      <protection locked="0"/>
    </xf>
    <xf numFmtId="0" fontId="23" fillId="3"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Font="1"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167" fontId="37" fillId="3" borderId="22" xfId="0" applyNumberFormat="1" applyFont="1" applyFill="1" applyBorder="1" applyAlignment="1" applyProtection="1">
      <alignment vertical="center"/>
      <protection locked="0"/>
    </xf>
    <xf numFmtId="0" fontId="0" fillId="0" borderId="0" xfId="0" applyFill="1"/>
    <xf numFmtId="0" fontId="1" fillId="0" borderId="0" xfId="0" applyFont="1" applyAlignment="1">
      <alignment horizontal="right" vertical="center"/>
    </xf>
    <xf numFmtId="164" fontId="1" fillId="0" borderId="0" xfId="0" applyNumberFormat="1" applyFont="1" applyAlignment="1">
      <alignment horizontal="left" vertical="center"/>
    </xf>
    <xf numFmtId="0" fontId="1" fillId="0" borderId="0" xfId="0" applyFont="1" applyAlignment="1">
      <alignment vertical="center"/>
    </xf>
    <xf numFmtId="4" fontId="18" fillId="0" borderId="0" xfId="0" applyNumberFormat="1" applyFont="1" applyAlignment="1">
      <alignmen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4" fontId="17" fillId="0" borderId="5" xfId="0" applyNumberFormat="1" applyFont="1" applyBorder="1" applyAlignment="1">
      <alignment vertical="center"/>
    </xf>
    <xf numFmtId="0" fontId="0" fillId="0" borderId="5" xfId="0" applyFont="1" applyBorder="1" applyAlignment="1">
      <alignment vertical="center"/>
    </xf>
    <xf numFmtId="4" fontId="27" fillId="0" borderId="0" xfId="0" applyNumberFormat="1" applyFont="1" applyAlignment="1">
      <alignment vertical="center"/>
    </xf>
    <xf numFmtId="0" fontId="27" fillId="0" borderId="0" xfId="0" applyFont="1" applyAlignment="1">
      <alignment vertical="center"/>
    </xf>
    <xf numFmtId="4" fontId="27" fillId="0" borderId="0" xfId="0" applyNumberFormat="1" applyFont="1" applyAlignment="1">
      <alignment horizontal="right" vertical="center"/>
    </xf>
    <xf numFmtId="0" fontId="4" fillId="4" borderId="7" xfId="0" applyFont="1" applyFill="1" applyBorder="1" applyAlignment="1">
      <alignment horizontal="left" vertical="center"/>
    </xf>
    <xf numFmtId="0" fontId="0" fillId="4" borderId="7" xfId="0" applyFont="1" applyFill="1" applyBorder="1" applyAlignment="1">
      <alignment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3" fillId="2" borderId="0" xfId="0" applyFont="1" applyFill="1" applyAlignment="1">
      <alignment horizontal="center" vertical="center"/>
    </xf>
    <xf numFmtId="0" fontId="0" fillId="0" borderId="0" xfId="0"/>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7" fillId="0" borderId="0" xfId="0" applyNumberFormat="1" applyFont="1" applyAlignment="1">
      <alignment vertical="center"/>
    </xf>
    <xf numFmtId="0" fontId="7" fillId="0" borderId="0" xfId="0" applyFont="1" applyAlignment="1">
      <alignment vertical="center"/>
    </xf>
    <xf numFmtId="0" fontId="30" fillId="0" borderId="0" xfId="0" applyFont="1" applyAlignment="1">
      <alignment horizontal="left" vertical="center" wrapText="1"/>
    </xf>
    <xf numFmtId="0" fontId="22" fillId="5" borderId="7" xfId="0" applyFont="1" applyFill="1" applyBorder="1" applyAlignment="1">
      <alignment horizontal="center" vertical="center"/>
    </xf>
    <xf numFmtId="0" fontId="22" fillId="5" borderId="7" xfId="0" applyFont="1" applyFill="1" applyBorder="1" applyAlignment="1">
      <alignment horizontal="left" vertical="center"/>
    </xf>
    <xf numFmtId="0" fontId="22" fillId="5" borderId="8" xfId="0" applyFont="1" applyFill="1" applyBorder="1" applyAlignment="1">
      <alignment horizontal="left" vertical="center"/>
    </xf>
    <xf numFmtId="0" fontId="22" fillId="5" borderId="7" xfId="0" applyFont="1" applyFill="1" applyBorder="1" applyAlignment="1">
      <alignment horizontal="right" vertical="center"/>
    </xf>
    <xf numFmtId="0" fontId="26" fillId="0" borderId="0" xfId="0" applyFont="1" applyAlignment="1">
      <alignment horizontal="left" vertical="center" wrapText="1"/>
    </xf>
    <xf numFmtId="0" fontId="22" fillId="5" borderId="6" xfId="0" applyFont="1" applyFill="1" applyBorder="1" applyAlignment="1">
      <alignment horizontal="center" vertical="center"/>
    </xf>
    <xf numFmtId="0" fontId="40" fillId="0" borderId="0" xfId="0" applyFont="1" applyFill="1" applyAlignment="1">
      <alignment wrapText="1"/>
    </xf>
    <xf numFmtId="4" fontId="24" fillId="0" borderId="0" xfId="0" applyNumberFormat="1" applyFont="1" applyAlignment="1">
      <alignment vertical="center"/>
    </xf>
    <xf numFmtId="0" fontId="0" fillId="0" borderId="0" xfId="0" applyFill="1" applyAlignment="1">
      <alignment wrapText="1"/>
    </xf>
    <xf numFmtId="4" fontId="24" fillId="0" borderId="0" xfId="0" applyNumberFormat="1" applyFont="1" applyAlignment="1">
      <alignment horizontal="right" vertical="center"/>
    </xf>
    <xf numFmtId="0" fontId="0"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cellXfs>
  <cellStyles count="2">
    <cellStyle name="Hypertextové prepojenie" xfId="1" builtinId="8"/>
    <cellStyle name="Normálna"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11"/>
  <sheetViews>
    <sheetView showGridLines="0" tabSelected="1" topLeftCell="A58" zoomScaleNormal="100" workbookViewId="0">
      <selection activeCell="B111" sqref="B111:AO111"/>
    </sheetView>
  </sheetViews>
  <sheetFormatPr defaultRowHeight="10.199999999999999"/>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hidden="1" customWidth="1"/>
    <col min="44" max="44" width="13.7109375" customWidth="1"/>
    <col min="45" max="47" width="25.85546875" hidden="1" customWidth="1"/>
    <col min="48" max="49" width="21.7109375" hidden="1" customWidth="1"/>
    <col min="50" max="51" width="25" hidden="1" customWidth="1"/>
    <col min="52" max="52" width="21.7109375" hidden="1" customWidth="1"/>
    <col min="53" max="53" width="19.140625" hidden="1" customWidth="1"/>
    <col min="54" max="54" width="25" hidden="1" customWidth="1"/>
    <col min="55" max="55" width="21.7109375" hidden="1" customWidth="1"/>
    <col min="56" max="56" width="19.140625" hidden="1" customWidth="1"/>
    <col min="57" max="57" width="66.42578125" customWidth="1"/>
    <col min="71" max="91" width="9.28515625" hidden="1"/>
  </cols>
  <sheetData>
    <row r="1" spans="1:74">
      <c r="A1" s="15" t="s">
        <v>0</v>
      </c>
      <c r="AZ1" s="15" t="s">
        <v>1</v>
      </c>
      <c r="BA1" s="15" t="s">
        <v>2</v>
      </c>
      <c r="BB1" s="15" t="s">
        <v>1</v>
      </c>
      <c r="BT1" s="15" t="s">
        <v>3</v>
      </c>
      <c r="BU1" s="15" t="s">
        <v>3</v>
      </c>
      <c r="BV1" s="15" t="s">
        <v>4</v>
      </c>
    </row>
    <row r="2" spans="1:74" ht="36.9" customHeight="1">
      <c r="AR2" s="232" t="s">
        <v>5</v>
      </c>
      <c r="AS2" s="233"/>
      <c r="AT2" s="233"/>
      <c r="AU2" s="233"/>
      <c r="AV2" s="233"/>
      <c r="AW2" s="233"/>
      <c r="AX2" s="233"/>
      <c r="AY2" s="233"/>
      <c r="AZ2" s="233"/>
      <c r="BA2" s="233"/>
      <c r="BB2" s="233"/>
      <c r="BC2" s="233"/>
      <c r="BD2" s="233"/>
      <c r="BE2" s="233"/>
      <c r="BS2" s="16" t="s">
        <v>6</v>
      </c>
      <c r="BT2" s="16" t="s">
        <v>7</v>
      </c>
    </row>
    <row r="3" spans="1:74" ht="6.9"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7</v>
      </c>
    </row>
    <row r="4" spans="1:74" ht="24.9" customHeight="1">
      <c r="B4" s="19"/>
      <c r="D4" s="20" t="s">
        <v>8</v>
      </c>
      <c r="AR4" s="19"/>
      <c r="AS4" s="21" t="s">
        <v>9</v>
      </c>
      <c r="BE4" s="22" t="s">
        <v>10</v>
      </c>
      <c r="BS4" s="16" t="s">
        <v>11</v>
      </c>
    </row>
    <row r="5" spans="1:74" ht="12" customHeight="1">
      <c r="B5" s="19"/>
      <c r="D5" s="23" t="s">
        <v>12</v>
      </c>
      <c r="K5" s="24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R5" s="19"/>
      <c r="BE5" s="220" t="s">
        <v>13</v>
      </c>
      <c r="BS5" s="16" t="s">
        <v>6</v>
      </c>
    </row>
    <row r="6" spans="1:74" ht="36.9" customHeight="1">
      <c r="B6" s="19"/>
      <c r="D6" s="25" t="s">
        <v>14</v>
      </c>
      <c r="K6" s="244" t="s">
        <v>15</v>
      </c>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R6" s="19"/>
      <c r="BE6" s="221"/>
      <c r="BS6" s="16" t="s">
        <v>6</v>
      </c>
    </row>
    <row r="7" spans="1:74" ht="12" customHeight="1">
      <c r="B7" s="19"/>
      <c r="D7" s="26" t="s">
        <v>16</v>
      </c>
      <c r="K7" s="24" t="s">
        <v>1</v>
      </c>
      <c r="AK7" s="26" t="s">
        <v>17</v>
      </c>
      <c r="AN7" s="24" t="s">
        <v>1</v>
      </c>
      <c r="AR7" s="19"/>
      <c r="BE7" s="221"/>
      <c r="BS7" s="16" t="s">
        <v>6</v>
      </c>
    </row>
    <row r="8" spans="1:74" ht="12" customHeight="1">
      <c r="B8" s="19"/>
      <c r="D8" s="26" t="s">
        <v>18</v>
      </c>
      <c r="K8" s="24" t="s">
        <v>19</v>
      </c>
      <c r="AK8" s="26" t="s">
        <v>20</v>
      </c>
      <c r="AN8" s="27"/>
      <c r="AR8" s="19"/>
      <c r="BE8" s="221"/>
      <c r="BS8" s="16" t="s">
        <v>6</v>
      </c>
    </row>
    <row r="9" spans="1:74" ht="14.4" customHeight="1">
      <c r="B9" s="19"/>
      <c r="AR9" s="19"/>
      <c r="BE9" s="221"/>
      <c r="BS9" s="16" t="s">
        <v>6</v>
      </c>
    </row>
    <row r="10" spans="1:74" ht="12" customHeight="1">
      <c r="B10" s="19"/>
      <c r="D10" s="26" t="s">
        <v>21</v>
      </c>
      <c r="AK10" s="26" t="s">
        <v>22</v>
      </c>
      <c r="AN10" s="24" t="s">
        <v>1</v>
      </c>
      <c r="AR10" s="19"/>
      <c r="BE10" s="221"/>
      <c r="BS10" s="16" t="s">
        <v>6</v>
      </c>
    </row>
    <row r="11" spans="1:74" ht="18.45" customHeight="1">
      <c r="B11" s="19"/>
      <c r="E11" s="24" t="s">
        <v>19</v>
      </c>
      <c r="AK11" s="26" t="s">
        <v>23</v>
      </c>
      <c r="AN11" s="24" t="s">
        <v>1</v>
      </c>
      <c r="AR11" s="19"/>
      <c r="BE11" s="221"/>
      <c r="BS11" s="16" t="s">
        <v>6</v>
      </c>
    </row>
    <row r="12" spans="1:74" ht="6.9" customHeight="1">
      <c r="B12" s="19"/>
      <c r="AR12" s="19"/>
      <c r="BE12" s="221"/>
      <c r="BS12" s="16" t="s">
        <v>6</v>
      </c>
    </row>
    <row r="13" spans="1:74" ht="12" customHeight="1">
      <c r="B13" s="19"/>
      <c r="D13" s="26" t="s">
        <v>24</v>
      </c>
      <c r="AK13" s="26" t="s">
        <v>22</v>
      </c>
      <c r="AN13" s="28" t="s">
        <v>25</v>
      </c>
      <c r="AR13" s="19"/>
      <c r="BE13" s="221"/>
      <c r="BS13" s="16" t="s">
        <v>6</v>
      </c>
    </row>
    <row r="14" spans="1:74" ht="13.2">
      <c r="B14" s="19"/>
      <c r="E14" s="245" t="s">
        <v>25</v>
      </c>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6" t="s">
        <v>23</v>
      </c>
      <c r="AN14" s="28" t="s">
        <v>25</v>
      </c>
      <c r="AR14" s="19"/>
      <c r="BE14" s="221"/>
      <c r="BS14" s="16" t="s">
        <v>6</v>
      </c>
    </row>
    <row r="15" spans="1:74" ht="6.9" customHeight="1">
      <c r="B15" s="19"/>
      <c r="AR15" s="19"/>
      <c r="BE15" s="221"/>
      <c r="BS15" s="16" t="s">
        <v>3</v>
      </c>
    </row>
    <row r="16" spans="1:74" ht="12" customHeight="1">
      <c r="B16" s="19"/>
      <c r="D16" s="26" t="s">
        <v>26</v>
      </c>
      <c r="AK16" s="26" t="s">
        <v>22</v>
      </c>
      <c r="AN16" s="24" t="s">
        <v>1</v>
      </c>
      <c r="AR16" s="19"/>
      <c r="BE16" s="221"/>
      <c r="BS16" s="16" t="s">
        <v>3</v>
      </c>
    </row>
    <row r="17" spans="2:71" ht="18.45" customHeight="1">
      <c r="B17" s="19"/>
      <c r="E17" s="24" t="s">
        <v>19</v>
      </c>
      <c r="AK17" s="26" t="s">
        <v>23</v>
      </c>
      <c r="AN17" s="24" t="s">
        <v>1</v>
      </c>
      <c r="AR17" s="19"/>
      <c r="BE17" s="221"/>
      <c r="BS17" s="16" t="s">
        <v>27</v>
      </c>
    </row>
    <row r="18" spans="2:71" ht="6.9" customHeight="1">
      <c r="B18" s="19"/>
      <c r="AR18" s="19"/>
      <c r="BE18" s="221"/>
      <c r="BS18" s="16" t="s">
        <v>6</v>
      </c>
    </row>
    <row r="19" spans="2:71" ht="12" customHeight="1">
      <c r="B19" s="19"/>
      <c r="D19" s="26" t="s">
        <v>28</v>
      </c>
      <c r="AK19" s="26" t="s">
        <v>22</v>
      </c>
      <c r="AN19" s="24" t="s">
        <v>1</v>
      </c>
      <c r="AR19" s="19"/>
      <c r="BE19" s="221"/>
      <c r="BS19" s="16" t="s">
        <v>6</v>
      </c>
    </row>
    <row r="20" spans="2:71" ht="18.45" customHeight="1">
      <c r="B20" s="19"/>
      <c r="E20" s="24" t="s">
        <v>19</v>
      </c>
      <c r="AK20" s="26" t="s">
        <v>23</v>
      </c>
      <c r="AN20" s="24" t="s">
        <v>1</v>
      </c>
      <c r="AR20" s="19"/>
      <c r="BE20" s="221"/>
      <c r="BS20" s="16" t="s">
        <v>27</v>
      </c>
    </row>
    <row r="21" spans="2:71" ht="6.9" customHeight="1">
      <c r="B21" s="19"/>
      <c r="AR21" s="19"/>
      <c r="BE21" s="221"/>
    </row>
    <row r="22" spans="2:71" ht="12" customHeight="1">
      <c r="B22" s="19"/>
      <c r="D22" s="26" t="s">
        <v>29</v>
      </c>
      <c r="AR22" s="19"/>
      <c r="BE22" s="221"/>
    </row>
    <row r="23" spans="2:71" ht="16.5" customHeight="1">
      <c r="B23" s="19"/>
      <c r="E23" s="247" t="s">
        <v>1</v>
      </c>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R23" s="19"/>
      <c r="BE23" s="221"/>
    </row>
    <row r="24" spans="2:71" ht="6.9" customHeight="1">
      <c r="B24" s="19"/>
      <c r="AR24" s="19"/>
      <c r="BE24" s="221"/>
    </row>
    <row r="25" spans="2:71" ht="6.9" customHeight="1">
      <c r="B25" s="19"/>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R25" s="19"/>
      <c r="BE25" s="221"/>
    </row>
    <row r="26" spans="2:71" s="1" customFormat="1" ht="25.95" customHeight="1">
      <c r="B26" s="31"/>
      <c r="D26" s="32" t="s">
        <v>30</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223">
        <f>ROUND(AG94,2)</f>
        <v>0</v>
      </c>
      <c r="AL26" s="224"/>
      <c r="AM26" s="224"/>
      <c r="AN26" s="224"/>
      <c r="AO26" s="224"/>
      <c r="AR26" s="31"/>
      <c r="BE26" s="221"/>
    </row>
    <row r="27" spans="2:71" s="1" customFormat="1" ht="6.9" customHeight="1">
      <c r="B27" s="31"/>
      <c r="AR27" s="31"/>
      <c r="BE27" s="221"/>
    </row>
    <row r="28" spans="2:71" s="1" customFormat="1" ht="13.2">
      <c r="B28" s="31"/>
      <c r="L28" s="216" t="s">
        <v>31</v>
      </c>
      <c r="M28" s="216"/>
      <c r="N28" s="216"/>
      <c r="O28" s="216"/>
      <c r="P28" s="216"/>
      <c r="W28" s="216" t="s">
        <v>32</v>
      </c>
      <c r="X28" s="216"/>
      <c r="Y28" s="216"/>
      <c r="Z28" s="216"/>
      <c r="AA28" s="216"/>
      <c r="AB28" s="216"/>
      <c r="AC28" s="216"/>
      <c r="AD28" s="216"/>
      <c r="AE28" s="216"/>
      <c r="AK28" s="216" t="s">
        <v>33</v>
      </c>
      <c r="AL28" s="216"/>
      <c r="AM28" s="216"/>
      <c r="AN28" s="216"/>
      <c r="AO28" s="216"/>
      <c r="AR28" s="31"/>
      <c r="BE28" s="221"/>
    </row>
    <row r="29" spans="2:71" s="2" customFormat="1" ht="14.4" customHeight="1">
      <c r="B29" s="35"/>
      <c r="D29" s="26" t="s">
        <v>34</v>
      </c>
      <c r="F29" s="26" t="s">
        <v>35</v>
      </c>
      <c r="L29" s="217">
        <v>0.2</v>
      </c>
      <c r="M29" s="218"/>
      <c r="N29" s="218"/>
      <c r="O29" s="218"/>
      <c r="P29" s="218"/>
      <c r="W29" s="219">
        <f>ROUND(AZ94, 2)</f>
        <v>0</v>
      </c>
      <c r="X29" s="218"/>
      <c r="Y29" s="218"/>
      <c r="Z29" s="218"/>
      <c r="AA29" s="218"/>
      <c r="AB29" s="218"/>
      <c r="AC29" s="218"/>
      <c r="AD29" s="218"/>
      <c r="AE29" s="218"/>
      <c r="AK29" s="219">
        <f>ROUND(AV94, 2)</f>
        <v>0</v>
      </c>
      <c r="AL29" s="218"/>
      <c r="AM29" s="218"/>
      <c r="AN29" s="218"/>
      <c r="AO29" s="218"/>
      <c r="AR29" s="35"/>
      <c r="BE29" s="222"/>
    </row>
    <row r="30" spans="2:71" s="2" customFormat="1" ht="14.4" customHeight="1">
      <c r="B30" s="35"/>
      <c r="F30" s="26" t="s">
        <v>36</v>
      </c>
      <c r="L30" s="217">
        <v>0.2</v>
      </c>
      <c r="M30" s="218"/>
      <c r="N30" s="218"/>
      <c r="O30" s="218"/>
      <c r="P30" s="218"/>
      <c r="W30" s="219">
        <f>ROUND(BA94, 2)</f>
        <v>0</v>
      </c>
      <c r="X30" s="218"/>
      <c r="Y30" s="218"/>
      <c r="Z30" s="218"/>
      <c r="AA30" s="218"/>
      <c r="AB30" s="218"/>
      <c r="AC30" s="218"/>
      <c r="AD30" s="218"/>
      <c r="AE30" s="218"/>
      <c r="AK30" s="219">
        <f>ROUND(AW94, 2)</f>
        <v>0</v>
      </c>
      <c r="AL30" s="218"/>
      <c r="AM30" s="218"/>
      <c r="AN30" s="218"/>
      <c r="AO30" s="218"/>
      <c r="AR30" s="35"/>
      <c r="BE30" s="222"/>
    </row>
    <row r="31" spans="2:71" s="2" customFormat="1" ht="14.4" hidden="1" customHeight="1">
      <c r="B31" s="35"/>
      <c r="F31" s="26" t="s">
        <v>37</v>
      </c>
      <c r="L31" s="217">
        <v>0.2</v>
      </c>
      <c r="M31" s="218"/>
      <c r="N31" s="218"/>
      <c r="O31" s="218"/>
      <c r="P31" s="218"/>
      <c r="W31" s="219">
        <f>ROUND(BB94, 2)</f>
        <v>0</v>
      </c>
      <c r="X31" s="218"/>
      <c r="Y31" s="218"/>
      <c r="Z31" s="218"/>
      <c r="AA31" s="218"/>
      <c r="AB31" s="218"/>
      <c r="AC31" s="218"/>
      <c r="AD31" s="218"/>
      <c r="AE31" s="218"/>
      <c r="AK31" s="219">
        <v>0</v>
      </c>
      <c r="AL31" s="218"/>
      <c r="AM31" s="218"/>
      <c r="AN31" s="218"/>
      <c r="AO31" s="218"/>
      <c r="AR31" s="35"/>
      <c r="BE31" s="222"/>
    </row>
    <row r="32" spans="2:71" s="2" customFormat="1" ht="14.4" hidden="1" customHeight="1">
      <c r="B32" s="35"/>
      <c r="F32" s="26" t="s">
        <v>38</v>
      </c>
      <c r="L32" s="217">
        <v>0.2</v>
      </c>
      <c r="M32" s="218"/>
      <c r="N32" s="218"/>
      <c r="O32" s="218"/>
      <c r="P32" s="218"/>
      <c r="W32" s="219">
        <f>ROUND(BC94, 2)</f>
        <v>0</v>
      </c>
      <c r="X32" s="218"/>
      <c r="Y32" s="218"/>
      <c r="Z32" s="218"/>
      <c r="AA32" s="218"/>
      <c r="AB32" s="218"/>
      <c r="AC32" s="218"/>
      <c r="AD32" s="218"/>
      <c r="AE32" s="218"/>
      <c r="AK32" s="219">
        <v>0</v>
      </c>
      <c r="AL32" s="218"/>
      <c r="AM32" s="218"/>
      <c r="AN32" s="218"/>
      <c r="AO32" s="218"/>
      <c r="AR32" s="35"/>
      <c r="BE32" s="222"/>
    </row>
    <row r="33" spans="2:57" s="2" customFormat="1" ht="14.4" hidden="1" customHeight="1">
      <c r="B33" s="35"/>
      <c r="F33" s="26" t="s">
        <v>39</v>
      </c>
      <c r="L33" s="217">
        <v>0</v>
      </c>
      <c r="M33" s="218"/>
      <c r="N33" s="218"/>
      <c r="O33" s="218"/>
      <c r="P33" s="218"/>
      <c r="W33" s="219">
        <f>ROUND(BD94, 2)</f>
        <v>0</v>
      </c>
      <c r="X33" s="218"/>
      <c r="Y33" s="218"/>
      <c r="Z33" s="218"/>
      <c r="AA33" s="218"/>
      <c r="AB33" s="218"/>
      <c r="AC33" s="218"/>
      <c r="AD33" s="218"/>
      <c r="AE33" s="218"/>
      <c r="AK33" s="219">
        <v>0</v>
      </c>
      <c r="AL33" s="218"/>
      <c r="AM33" s="218"/>
      <c r="AN33" s="218"/>
      <c r="AO33" s="218"/>
      <c r="AR33" s="35"/>
      <c r="BE33" s="222"/>
    </row>
    <row r="34" spans="2:57" s="1" customFormat="1" ht="6.9" customHeight="1">
      <c r="B34" s="31"/>
      <c r="AR34" s="31"/>
      <c r="BE34" s="221"/>
    </row>
    <row r="35" spans="2:57" s="1" customFormat="1" ht="25.95" customHeight="1">
      <c r="B35" s="31"/>
      <c r="C35" s="36"/>
      <c r="D35" s="37" t="s">
        <v>40</v>
      </c>
      <c r="E35" s="38"/>
      <c r="F35" s="38"/>
      <c r="G35" s="38"/>
      <c r="H35" s="38"/>
      <c r="I35" s="38"/>
      <c r="J35" s="38"/>
      <c r="K35" s="38"/>
      <c r="L35" s="38"/>
      <c r="M35" s="38"/>
      <c r="N35" s="38"/>
      <c r="O35" s="38"/>
      <c r="P35" s="38"/>
      <c r="Q35" s="38"/>
      <c r="R35" s="38"/>
      <c r="S35" s="38"/>
      <c r="T35" s="39" t="s">
        <v>41</v>
      </c>
      <c r="U35" s="38"/>
      <c r="V35" s="38"/>
      <c r="W35" s="38"/>
      <c r="X35" s="228" t="s">
        <v>42</v>
      </c>
      <c r="Y35" s="229"/>
      <c r="Z35" s="229"/>
      <c r="AA35" s="229"/>
      <c r="AB35" s="229"/>
      <c r="AC35" s="38"/>
      <c r="AD35" s="38"/>
      <c r="AE35" s="38"/>
      <c r="AF35" s="38"/>
      <c r="AG35" s="38"/>
      <c r="AH35" s="38"/>
      <c r="AI35" s="38"/>
      <c r="AJ35" s="38"/>
      <c r="AK35" s="230">
        <f>SUM(AK26:AK33)</f>
        <v>0</v>
      </c>
      <c r="AL35" s="229"/>
      <c r="AM35" s="229"/>
      <c r="AN35" s="229"/>
      <c r="AO35" s="231"/>
      <c r="AP35" s="36"/>
      <c r="AQ35" s="36"/>
      <c r="AR35" s="31"/>
    </row>
    <row r="36" spans="2:57" s="1" customFormat="1" ht="6.9" customHeight="1">
      <c r="B36" s="31"/>
      <c r="AR36" s="31"/>
    </row>
    <row r="37" spans="2:57" s="1" customFormat="1" ht="14.4" customHeight="1">
      <c r="B37" s="31"/>
      <c r="AR37" s="31"/>
    </row>
    <row r="38" spans="2:57" ht="14.4" customHeight="1">
      <c r="B38" s="19"/>
      <c r="AR38" s="19"/>
    </row>
    <row r="39" spans="2:57" ht="14.4" customHeight="1">
      <c r="B39" s="19"/>
      <c r="AR39" s="19"/>
    </row>
    <row r="40" spans="2:57" ht="14.4" customHeight="1">
      <c r="B40" s="19"/>
      <c r="AR40" s="19"/>
    </row>
    <row r="41" spans="2:57" ht="14.4" customHeight="1">
      <c r="B41" s="19"/>
      <c r="AR41" s="19"/>
    </row>
    <row r="42" spans="2:57" ht="14.4" customHeight="1">
      <c r="B42" s="19"/>
      <c r="AR42" s="19"/>
    </row>
    <row r="43" spans="2:57" ht="14.4" customHeight="1">
      <c r="B43" s="19"/>
      <c r="AR43" s="19"/>
    </row>
    <row r="44" spans="2:57" ht="14.4" customHeight="1">
      <c r="B44" s="19"/>
      <c r="AR44" s="19"/>
    </row>
    <row r="45" spans="2:57" ht="14.4" customHeight="1">
      <c r="B45" s="19"/>
      <c r="AR45" s="19"/>
    </row>
    <row r="46" spans="2:57" ht="14.4" customHeight="1">
      <c r="B46" s="19"/>
      <c r="AR46" s="19"/>
    </row>
    <row r="47" spans="2:57" ht="14.4" customHeight="1">
      <c r="B47" s="19"/>
      <c r="AR47" s="19"/>
    </row>
    <row r="48" spans="2:57" ht="14.4" customHeight="1">
      <c r="B48" s="19"/>
      <c r="AR48" s="19"/>
    </row>
    <row r="49" spans="2:44" s="1" customFormat="1" ht="14.4" customHeight="1">
      <c r="B49" s="31"/>
      <c r="D49" s="40" t="s">
        <v>43</v>
      </c>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0" t="s">
        <v>44</v>
      </c>
      <c r="AI49" s="41"/>
      <c r="AJ49" s="41"/>
      <c r="AK49" s="41"/>
      <c r="AL49" s="41"/>
      <c r="AM49" s="41"/>
      <c r="AN49" s="41"/>
      <c r="AO49" s="41"/>
      <c r="AR49" s="31"/>
    </row>
    <row r="50" spans="2:44">
      <c r="B50" s="19"/>
      <c r="AR50" s="19"/>
    </row>
    <row r="51" spans="2:44">
      <c r="B51" s="19"/>
      <c r="AR51" s="19"/>
    </row>
    <row r="52" spans="2:44">
      <c r="B52" s="19"/>
      <c r="AR52" s="19"/>
    </row>
    <row r="53" spans="2:44">
      <c r="B53" s="19"/>
      <c r="AR53" s="19"/>
    </row>
    <row r="54" spans="2:44">
      <c r="B54" s="19"/>
      <c r="AR54" s="19"/>
    </row>
    <row r="55" spans="2:44">
      <c r="B55" s="19"/>
      <c r="AR55" s="19"/>
    </row>
    <row r="56" spans="2:44">
      <c r="B56" s="19"/>
      <c r="AR56" s="19"/>
    </row>
    <row r="57" spans="2:44">
      <c r="B57" s="19"/>
      <c r="AR57" s="19"/>
    </row>
    <row r="58" spans="2:44">
      <c r="B58" s="19"/>
      <c r="AR58" s="19"/>
    </row>
    <row r="59" spans="2:44">
      <c r="B59" s="19"/>
      <c r="AR59" s="19"/>
    </row>
    <row r="60" spans="2:44" s="1" customFormat="1" ht="13.2">
      <c r="B60" s="31"/>
      <c r="D60" s="42" t="s">
        <v>45</v>
      </c>
      <c r="E60" s="33"/>
      <c r="F60" s="33"/>
      <c r="G60" s="33"/>
      <c r="H60" s="33"/>
      <c r="I60" s="33"/>
      <c r="J60" s="33"/>
      <c r="K60" s="33"/>
      <c r="L60" s="33"/>
      <c r="M60" s="33"/>
      <c r="N60" s="33"/>
      <c r="O60" s="33"/>
      <c r="P60" s="33"/>
      <c r="Q60" s="33"/>
      <c r="R60" s="33"/>
      <c r="S60" s="33"/>
      <c r="T60" s="33"/>
      <c r="U60" s="33"/>
      <c r="V60" s="42" t="s">
        <v>46</v>
      </c>
      <c r="W60" s="33"/>
      <c r="X60" s="33"/>
      <c r="Y60" s="33"/>
      <c r="Z60" s="33"/>
      <c r="AA60" s="33"/>
      <c r="AB60" s="33"/>
      <c r="AC60" s="33"/>
      <c r="AD60" s="33"/>
      <c r="AE60" s="33"/>
      <c r="AF60" s="33"/>
      <c r="AG60" s="33"/>
      <c r="AH60" s="42" t="s">
        <v>45</v>
      </c>
      <c r="AI60" s="33"/>
      <c r="AJ60" s="33"/>
      <c r="AK60" s="33"/>
      <c r="AL60" s="33"/>
      <c r="AM60" s="42" t="s">
        <v>46</v>
      </c>
      <c r="AN60" s="33"/>
      <c r="AO60" s="33"/>
      <c r="AR60" s="31"/>
    </row>
    <row r="61" spans="2:44">
      <c r="B61" s="19"/>
      <c r="AR61" s="19"/>
    </row>
    <row r="62" spans="2:44">
      <c r="B62" s="19"/>
      <c r="AR62" s="19"/>
    </row>
    <row r="63" spans="2:44">
      <c r="B63" s="19"/>
      <c r="AR63" s="19"/>
    </row>
    <row r="64" spans="2:44" s="1" customFormat="1" ht="13.2">
      <c r="B64" s="31"/>
      <c r="D64" s="40" t="s">
        <v>47</v>
      </c>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0" t="s">
        <v>48</v>
      </c>
      <c r="AI64" s="41"/>
      <c r="AJ64" s="41"/>
      <c r="AK64" s="41"/>
      <c r="AL64" s="41"/>
      <c r="AM64" s="41"/>
      <c r="AN64" s="41"/>
      <c r="AO64" s="41"/>
      <c r="AR64" s="31"/>
    </row>
    <row r="65" spans="2:44">
      <c r="B65" s="19"/>
      <c r="AR65" s="19"/>
    </row>
    <row r="66" spans="2:44">
      <c r="B66" s="19"/>
      <c r="AR66" s="19"/>
    </row>
    <row r="67" spans="2:44">
      <c r="B67" s="19"/>
      <c r="AR67" s="19"/>
    </row>
    <row r="68" spans="2:44">
      <c r="B68" s="19"/>
      <c r="AR68" s="19"/>
    </row>
    <row r="69" spans="2:44">
      <c r="B69" s="19"/>
      <c r="AR69" s="19"/>
    </row>
    <row r="70" spans="2:44">
      <c r="B70" s="19"/>
      <c r="AR70" s="19"/>
    </row>
    <row r="71" spans="2:44">
      <c r="B71" s="19"/>
      <c r="AR71" s="19"/>
    </row>
    <row r="72" spans="2:44">
      <c r="B72" s="19"/>
      <c r="AR72" s="19"/>
    </row>
    <row r="73" spans="2:44">
      <c r="B73" s="19"/>
      <c r="AR73" s="19"/>
    </row>
    <row r="74" spans="2:44">
      <c r="B74" s="19"/>
      <c r="AR74" s="19"/>
    </row>
    <row r="75" spans="2:44" s="1" customFormat="1" ht="13.2">
      <c r="B75" s="31"/>
      <c r="D75" s="42" t="s">
        <v>45</v>
      </c>
      <c r="E75" s="33"/>
      <c r="F75" s="33"/>
      <c r="G75" s="33"/>
      <c r="H75" s="33"/>
      <c r="I75" s="33"/>
      <c r="J75" s="33"/>
      <c r="K75" s="33"/>
      <c r="L75" s="33"/>
      <c r="M75" s="33"/>
      <c r="N75" s="33"/>
      <c r="O75" s="33"/>
      <c r="P75" s="33"/>
      <c r="Q75" s="33"/>
      <c r="R75" s="33"/>
      <c r="S75" s="33"/>
      <c r="T75" s="33"/>
      <c r="U75" s="33"/>
      <c r="V75" s="42" t="s">
        <v>46</v>
      </c>
      <c r="W75" s="33"/>
      <c r="X75" s="33"/>
      <c r="Y75" s="33"/>
      <c r="Z75" s="33"/>
      <c r="AA75" s="33"/>
      <c r="AB75" s="33"/>
      <c r="AC75" s="33"/>
      <c r="AD75" s="33"/>
      <c r="AE75" s="33"/>
      <c r="AF75" s="33"/>
      <c r="AG75" s="33"/>
      <c r="AH75" s="42" t="s">
        <v>45</v>
      </c>
      <c r="AI75" s="33"/>
      <c r="AJ75" s="33"/>
      <c r="AK75" s="33"/>
      <c r="AL75" s="33"/>
      <c r="AM75" s="42" t="s">
        <v>46</v>
      </c>
      <c r="AN75" s="33"/>
      <c r="AO75" s="33"/>
      <c r="AR75" s="31"/>
    </row>
    <row r="76" spans="2:44" s="1" customFormat="1">
      <c r="B76" s="31"/>
      <c r="AR76" s="31"/>
    </row>
    <row r="77" spans="2:44" s="1" customFormat="1" ht="6.9" customHeight="1">
      <c r="B77" s="43"/>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31"/>
    </row>
    <row r="81" spans="1:91" s="1" customFormat="1" ht="6.9" customHeight="1">
      <c r="B81" s="45"/>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31"/>
    </row>
    <row r="82" spans="1:91" s="1" customFormat="1" ht="24.9" customHeight="1">
      <c r="B82" s="31"/>
      <c r="C82" s="20" t="s">
        <v>49</v>
      </c>
      <c r="AR82" s="31"/>
    </row>
    <row r="83" spans="1:91" s="1" customFormat="1" ht="6.9" customHeight="1">
      <c r="B83" s="31"/>
      <c r="AR83" s="31"/>
    </row>
    <row r="84" spans="1:91" s="3" customFormat="1" ht="12" customHeight="1">
      <c r="B84" s="47"/>
      <c r="C84" s="26" t="s">
        <v>12</v>
      </c>
      <c r="AR84" s="47"/>
    </row>
    <row r="85" spans="1:91" s="4" customFormat="1" ht="36.9" customHeight="1">
      <c r="B85" s="48"/>
      <c r="C85" s="49" t="s">
        <v>14</v>
      </c>
      <c r="L85" s="240" t="str">
        <f>K6</f>
        <v>Dostavba Pavilónu Základnej školy Miloslavov</v>
      </c>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241"/>
      <c r="AR85" s="48"/>
    </row>
    <row r="86" spans="1:91" s="1" customFormat="1" ht="6.9" customHeight="1">
      <c r="B86" s="31"/>
      <c r="AR86" s="31"/>
    </row>
    <row r="87" spans="1:91" s="1" customFormat="1" ht="12" customHeight="1">
      <c r="B87" s="31"/>
      <c r="C87" s="26" t="s">
        <v>18</v>
      </c>
      <c r="L87" s="50" t="str">
        <f>IF(K8="","",K8)</f>
        <v xml:space="preserve"> </v>
      </c>
      <c r="AI87" s="26" t="s">
        <v>20</v>
      </c>
      <c r="AM87" s="242" t="str">
        <f>IF(AN8= "","",AN8)</f>
        <v/>
      </c>
      <c r="AN87" s="242"/>
      <c r="AR87" s="31"/>
    </row>
    <row r="88" spans="1:91" s="1" customFormat="1" ht="6.9" customHeight="1">
      <c r="B88" s="31"/>
      <c r="AR88" s="31"/>
    </row>
    <row r="89" spans="1:91" s="1" customFormat="1" ht="15.15" customHeight="1">
      <c r="B89" s="31"/>
      <c r="C89" s="26" t="s">
        <v>21</v>
      </c>
      <c r="L89" s="3" t="str">
        <f>IF(E11= "","",E11)</f>
        <v xml:space="preserve"> </v>
      </c>
      <c r="AI89" s="26" t="s">
        <v>26</v>
      </c>
      <c r="AM89" s="238" t="str">
        <f>IF(E17="","",E17)</f>
        <v xml:space="preserve"> </v>
      </c>
      <c r="AN89" s="239"/>
      <c r="AO89" s="239"/>
      <c r="AP89" s="239"/>
      <c r="AR89" s="31"/>
      <c r="AS89" s="234" t="s">
        <v>50</v>
      </c>
      <c r="AT89" s="235"/>
      <c r="AU89" s="52"/>
      <c r="AV89" s="52"/>
      <c r="AW89" s="52"/>
      <c r="AX89" s="52"/>
      <c r="AY89" s="52"/>
      <c r="AZ89" s="52"/>
      <c r="BA89" s="52"/>
      <c r="BB89" s="52"/>
      <c r="BC89" s="52"/>
      <c r="BD89" s="53"/>
    </row>
    <row r="90" spans="1:91" s="1" customFormat="1" ht="15.15" customHeight="1">
      <c r="B90" s="31"/>
      <c r="C90" s="26" t="s">
        <v>24</v>
      </c>
      <c r="L90" s="3" t="str">
        <f>IF(E14= "Vyplň údaj","",E14)</f>
        <v/>
      </c>
      <c r="AI90" s="26" t="s">
        <v>28</v>
      </c>
      <c r="AM90" s="238" t="str">
        <f>IF(E20="","",E20)</f>
        <v xml:space="preserve"> </v>
      </c>
      <c r="AN90" s="239"/>
      <c r="AO90" s="239"/>
      <c r="AP90" s="239"/>
      <c r="AR90" s="31"/>
      <c r="AS90" s="236"/>
      <c r="AT90" s="237"/>
      <c r="AU90" s="54"/>
      <c r="AV90" s="54"/>
      <c r="AW90" s="54"/>
      <c r="AX90" s="54"/>
      <c r="AY90" s="54"/>
      <c r="AZ90" s="54"/>
      <c r="BA90" s="54"/>
      <c r="BB90" s="54"/>
      <c r="BC90" s="54"/>
      <c r="BD90" s="55"/>
    </row>
    <row r="91" spans="1:91" s="1" customFormat="1" ht="10.95" customHeight="1">
      <c r="B91" s="31"/>
      <c r="AR91" s="31"/>
      <c r="AS91" s="236"/>
      <c r="AT91" s="237"/>
      <c r="AU91" s="54"/>
      <c r="AV91" s="54"/>
      <c r="AW91" s="54"/>
      <c r="AX91" s="54"/>
      <c r="AY91" s="54"/>
      <c r="AZ91" s="54"/>
      <c r="BA91" s="54"/>
      <c r="BB91" s="54"/>
      <c r="BC91" s="54"/>
      <c r="BD91" s="55"/>
    </row>
    <row r="92" spans="1:91" s="1" customFormat="1" ht="29.25" customHeight="1">
      <c r="B92" s="31"/>
      <c r="C92" s="256" t="s">
        <v>51</v>
      </c>
      <c r="D92" s="252"/>
      <c r="E92" s="252"/>
      <c r="F92" s="252"/>
      <c r="G92" s="252"/>
      <c r="H92" s="56"/>
      <c r="I92" s="251" t="s">
        <v>52</v>
      </c>
      <c r="J92" s="252"/>
      <c r="K92" s="252"/>
      <c r="L92" s="252"/>
      <c r="M92" s="252"/>
      <c r="N92" s="252"/>
      <c r="O92" s="252"/>
      <c r="P92" s="252"/>
      <c r="Q92" s="252"/>
      <c r="R92" s="252"/>
      <c r="S92" s="252"/>
      <c r="T92" s="252"/>
      <c r="U92" s="252"/>
      <c r="V92" s="252"/>
      <c r="W92" s="252"/>
      <c r="X92" s="252"/>
      <c r="Y92" s="252"/>
      <c r="Z92" s="252"/>
      <c r="AA92" s="252"/>
      <c r="AB92" s="252"/>
      <c r="AC92" s="252"/>
      <c r="AD92" s="252"/>
      <c r="AE92" s="252"/>
      <c r="AF92" s="252"/>
      <c r="AG92" s="254" t="s">
        <v>53</v>
      </c>
      <c r="AH92" s="252"/>
      <c r="AI92" s="252"/>
      <c r="AJ92" s="252"/>
      <c r="AK92" s="252"/>
      <c r="AL92" s="252"/>
      <c r="AM92" s="252"/>
      <c r="AN92" s="251" t="s">
        <v>54</v>
      </c>
      <c r="AO92" s="252"/>
      <c r="AP92" s="253"/>
      <c r="AQ92" s="57" t="s">
        <v>55</v>
      </c>
      <c r="AR92" s="31"/>
      <c r="AS92" s="58" t="s">
        <v>56</v>
      </c>
      <c r="AT92" s="59" t="s">
        <v>57</v>
      </c>
      <c r="AU92" s="59" t="s">
        <v>58</v>
      </c>
      <c r="AV92" s="59" t="s">
        <v>59</v>
      </c>
      <c r="AW92" s="59" t="s">
        <v>60</v>
      </c>
      <c r="AX92" s="59" t="s">
        <v>61</v>
      </c>
      <c r="AY92" s="59" t="s">
        <v>62</v>
      </c>
      <c r="AZ92" s="59" t="s">
        <v>63</v>
      </c>
      <c r="BA92" s="59" t="s">
        <v>64</v>
      </c>
      <c r="BB92" s="59" t="s">
        <v>65</v>
      </c>
      <c r="BC92" s="59" t="s">
        <v>66</v>
      </c>
      <c r="BD92" s="60" t="s">
        <v>67</v>
      </c>
    </row>
    <row r="93" spans="1:91" s="1" customFormat="1" ht="10.95" customHeight="1">
      <c r="B93" s="31"/>
      <c r="AR93" s="31"/>
      <c r="AS93" s="61"/>
      <c r="AT93" s="52"/>
      <c r="AU93" s="52"/>
      <c r="AV93" s="52"/>
      <c r="AW93" s="52"/>
      <c r="AX93" s="52"/>
      <c r="AY93" s="52"/>
      <c r="AZ93" s="52"/>
      <c r="BA93" s="52"/>
      <c r="BB93" s="52"/>
      <c r="BC93" s="52"/>
      <c r="BD93" s="53"/>
    </row>
    <row r="94" spans="1:91" s="5" customFormat="1" ht="32.4" customHeight="1">
      <c r="B94" s="62"/>
      <c r="C94" s="63" t="s">
        <v>68</v>
      </c>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260">
        <f>ROUND(AG95+AG101,2)</f>
        <v>0</v>
      </c>
      <c r="AH94" s="260"/>
      <c r="AI94" s="260"/>
      <c r="AJ94" s="260"/>
      <c r="AK94" s="260"/>
      <c r="AL94" s="260"/>
      <c r="AM94" s="260"/>
      <c r="AN94" s="258">
        <f t="shared" ref="AN94:AN102" si="0">SUM(AG94,AT94)</f>
        <v>0</v>
      </c>
      <c r="AO94" s="258"/>
      <c r="AP94" s="258"/>
      <c r="AQ94" s="66" t="s">
        <v>1</v>
      </c>
      <c r="AR94" s="62"/>
      <c r="AS94" s="67">
        <f>ROUND(AS95+AS101,2)</f>
        <v>0</v>
      </c>
      <c r="AT94" s="68">
        <f t="shared" ref="AT94:AT102" si="1">ROUND(SUM(AV94:AW94),2)</f>
        <v>0</v>
      </c>
      <c r="AU94" s="69">
        <f>ROUND(AU95+AU101,5)</f>
        <v>0</v>
      </c>
      <c r="AV94" s="68">
        <f>ROUND(AZ94*L29,2)</f>
        <v>0</v>
      </c>
      <c r="AW94" s="68">
        <f>ROUND(BA94*L30,2)</f>
        <v>0</v>
      </c>
      <c r="AX94" s="68">
        <f>ROUND(BB94*L29,2)</f>
        <v>0</v>
      </c>
      <c r="AY94" s="68">
        <f>ROUND(BC94*L30,2)</f>
        <v>0</v>
      </c>
      <c r="AZ94" s="68">
        <f>ROUND(AZ95+AZ101,2)</f>
        <v>0</v>
      </c>
      <c r="BA94" s="68">
        <f>ROUND(BA95+BA101,2)</f>
        <v>0</v>
      </c>
      <c r="BB94" s="68">
        <f>ROUND(BB95+BB101,2)</f>
        <v>0</v>
      </c>
      <c r="BC94" s="68">
        <f>ROUND(BC95+BC101,2)</f>
        <v>0</v>
      </c>
      <c r="BD94" s="70">
        <f>ROUND(BD95+BD101,2)</f>
        <v>0</v>
      </c>
      <c r="BS94" s="71" t="s">
        <v>69</v>
      </c>
      <c r="BT94" s="71" t="s">
        <v>70</v>
      </c>
      <c r="BU94" s="72" t="s">
        <v>71</v>
      </c>
      <c r="BV94" s="71" t="s">
        <v>72</v>
      </c>
      <c r="BW94" s="71" t="s">
        <v>4</v>
      </c>
      <c r="BX94" s="71" t="s">
        <v>73</v>
      </c>
      <c r="CL94" s="71" t="s">
        <v>1</v>
      </c>
    </row>
    <row r="95" spans="1:91" s="6" customFormat="1" ht="16.5" customHeight="1">
      <c r="B95" s="73"/>
      <c r="C95" s="74"/>
      <c r="D95" s="255" t="s">
        <v>74</v>
      </c>
      <c r="E95" s="255"/>
      <c r="F95" s="255"/>
      <c r="G95" s="255"/>
      <c r="H95" s="255"/>
      <c r="I95" s="75"/>
      <c r="J95" s="255" t="s">
        <v>75</v>
      </c>
      <c r="K95" s="255"/>
      <c r="L95" s="255"/>
      <c r="M95" s="255"/>
      <c r="N95" s="255"/>
      <c r="O95" s="255"/>
      <c r="P95" s="255"/>
      <c r="Q95" s="255"/>
      <c r="R95" s="255"/>
      <c r="S95" s="255"/>
      <c r="T95" s="255"/>
      <c r="U95" s="255"/>
      <c r="V95" s="255"/>
      <c r="W95" s="255"/>
      <c r="X95" s="255"/>
      <c r="Y95" s="255"/>
      <c r="Z95" s="255"/>
      <c r="AA95" s="255"/>
      <c r="AB95" s="255"/>
      <c r="AC95" s="255"/>
      <c r="AD95" s="255"/>
      <c r="AE95" s="255"/>
      <c r="AF95" s="255"/>
      <c r="AG95" s="227">
        <f>ROUND(SUM(AG96:AG100),2)</f>
        <v>0</v>
      </c>
      <c r="AH95" s="226"/>
      <c r="AI95" s="226"/>
      <c r="AJ95" s="226"/>
      <c r="AK95" s="226"/>
      <c r="AL95" s="226"/>
      <c r="AM95" s="226"/>
      <c r="AN95" s="225">
        <f t="shared" si="0"/>
        <v>0</v>
      </c>
      <c r="AO95" s="226"/>
      <c r="AP95" s="226"/>
      <c r="AQ95" s="76" t="s">
        <v>76</v>
      </c>
      <c r="AR95" s="73"/>
      <c r="AS95" s="77">
        <f>ROUND(SUM(AS96:AS100),2)</f>
        <v>0</v>
      </c>
      <c r="AT95" s="78">
        <f t="shared" si="1"/>
        <v>0</v>
      </c>
      <c r="AU95" s="79">
        <f>ROUND(SUM(AU96:AU100),5)</f>
        <v>0</v>
      </c>
      <c r="AV95" s="78">
        <f>ROUND(AZ95*L29,2)</f>
        <v>0</v>
      </c>
      <c r="AW95" s="78">
        <f>ROUND(BA95*L30,2)</f>
        <v>0</v>
      </c>
      <c r="AX95" s="78">
        <f>ROUND(BB95*L29,2)</f>
        <v>0</v>
      </c>
      <c r="AY95" s="78">
        <f>ROUND(BC95*L30,2)</f>
        <v>0</v>
      </c>
      <c r="AZ95" s="78">
        <f>ROUND(SUM(AZ96:AZ100),2)</f>
        <v>0</v>
      </c>
      <c r="BA95" s="78">
        <f>ROUND(SUM(BA96:BA100),2)</f>
        <v>0</v>
      </c>
      <c r="BB95" s="78">
        <f>ROUND(SUM(BB96:BB100),2)</f>
        <v>0</v>
      </c>
      <c r="BC95" s="78">
        <f>ROUND(SUM(BC96:BC100),2)</f>
        <v>0</v>
      </c>
      <c r="BD95" s="80">
        <f>ROUND(SUM(BD96:BD100),2)</f>
        <v>0</v>
      </c>
      <c r="BS95" s="81" t="s">
        <v>69</v>
      </c>
      <c r="BT95" s="81" t="s">
        <v>74</v>
      </c>
      <c r="BU95" s="81" t="s">
        <v>71</v>
      </c>
      <c r="BV95" s="81" t="s">
        <v>72</v>
      </c>
      <c r="BW95" s="81" t="s">
        <v>77</v>
      </c>
      <c r="BX95" s="81" t="s">
        <v>4</v>
      </c>
      <c r="CL95" s="81" t="s">
        <v>1</v>
      </c>
      <c r="CM95" s="81" t="s">
        <v>70</v>
      </c>
    </row>
    <row r="96" spans="1:91" s="3" customFormat="1" ht="16.5" customHeight="1">
      <c r="A96" s="82" t="s">
        <v>78</v>
      </c>
      <c r="B96" s="47"/>
      <c r="C96" s="9"/>
      <c r="D96" s="9"/>
      <c r="E96" s="250" t="s">
        <v>81</v>
      </c>
      <c r="F96" s="250"/>
      <c r="G96" s="250"/>
      <c r="H96" s="250"/>
      <c r="I96" s="250"/>
      <c r="J96" s="9"/>
      <c r="K96" s="250" t="s">
        <v>82</v>
      </c>
      <c r="L96" s="250"/>
      <c r="M96" s="250"/>
      <c r="N96" s="250"/>
      <c r="O96" s="250"/>
      <c r="P96" s="250"/>
      <c r="Q96" s="250"/>
      <c r="R96" s="250"/>
      <c r="S96" s="250"/>
      <c r="T96" s="250"/>
      <c r="U96" s="250"/>
      <c r="V96" s="250"/>
      <c r="W96" s="250"/>
      <c r="X96" s="250"/>
      <c r="Y96" s="250"/>
      <c r="Z96" s="250"/>
      <c r="AA96" s="250"/>
      <c r="AB96" s="250"/>
      <c r="AC96" s="250"/>
      <c r="AD96" s="250"/>
      <c r="AE96" s="250"/>
      <c r="AF96" s="250"/>
      <c r="AG96" s="248">
        <f>'1-2 - Modulová stavba'!J32</f>
        <v>0</v>
      </c>
      <c r="AH96" s="249"/>
      <c r="AI96" s="249"/>
      <c r="AJ96" s="249"/>
      <c r="AK96" s="249"/>
      <c r="AL96" s="249"/>
      <c r="AM96" s="249"/>
      <c r="AN96" s="248">
        <f t="shared" si="0"/>
        <v>0</v>
      </c>
      <c r="AO96" s="249"/>
      <c r="AP96" s="249"/>
      <c r="AQ96" s="83" t="s">
        <v>79</v>
      </c>
      <c r="AR96" s="47"/>
      <c r="AS96" s="84">
        <v>0</v>
      </c>
      <c r="AT96" s="85">
        <f t="shared" si="1"/>
        <v>0</v>
      </c>
      <c r="AU96" s="86">
        <f>'1-2 - Modulová stavba'!P137</f>
        <v>0</v>
      </c>
      <c r="AV96" s="85">
        <f>'1-2 - Modulová stavba'!J35</f>
        <v>0</v>
      </c>
      <c r="AW96" s="85">
        <f>'1-2 - Modulová stavba'!J36</f>
        <v>0</v>
      </c>
      <c r="AX96" s="85">
        <f>'1-2 - Modulová stavba'!J37</f>
        <v>0</v>
      </c>
      <c r="AY96" s="85">
        <f>'1-2 - Modulová stavba'!J38</f>
        <v>0</v>
      </c>
      <c r="AZ96" s="85">
        <f>'1-2 - Modulová stavba'!F35</f>
        <v>0</v>
      </c>
      <c r="BA96" s="85">
        <f>'1-2 - Modulová stavba'!F36</f>
        <v>0</v>
      </c>
      <c r="BB96" s="85">
        <f>'1-2 - Modulová stavba'!F37</f>
        <v>0</v>
      </c>
      <c r="BC96" s="85">
        <f>'1-2 - Modulová stavba'!F38</f>
        <v>0</v>
      </c>
      <c r="BD96" s="87">
        <f>'1-2 - Modulová stavba'!F39</f>
        <v>0</v>
      </c>
      <c r="BT96" s="24" t="s">
        <v>80</v>
      </c>
      <c r="BV96" s="24" t="s">
        <v>72</v>
      </c>
      <c r="BW96" s="24" t="s">
        <v>83</v>
      </c>
      <c r="BX96" s="24" t="s">
        <v>77</v>
      </c>
      <c r="CL96" s="24" t="s">
        <v>1</v>
      </c>
    </row>
    <row r="97" spans="1:91" s="3" customFormat="1" ht="16.5" customHeight="1">
      <c r="A97" s="82" t="s">
        <v>78</v>
      </c>
      <c r="B97" s="47"/>
      <c r="C97" s="9"/>
      <c r="D97" s="9"/>
      <c r="E97" s="250" t="s">
        <v>84</v>
      </c>
      <c r="F97" s="250"/>
      <c r="G97" s="250"/>
      <c r="H97" s="250"/>
      <c r="I97" s="250"/>
      <c r="J97" s="9"/>
      <c r="K97" s="250" t="s">
        <v>85</v>
      </c>
      <c r="L97" s="250"/>
      <c r="M97" s="250"/>
      <c r="N97" s="250"/>
      <c r="O97" s="250"/>
      <c r="P97" s="250"/>
      <c r="Q97" s="250"/>
      <c r="R97" s="250"/>
      <c r="S97" s="250"/>
      <c r="T97" s="250"/>
      <c r="U97" s="250"/>
      <c r="V97" s="250"/>
      <c r="W97" s="250"/>
      <c r="X97" s="250"/>
      <c r="Y97" s="250"/>
      <c r="Z97" s="250"/>
      <c r="AA97" s="250"/>
      <c r="AB97" s="250"/>
      <c r="AC97" s="250"/>
      <c r="AD97" s="250"/>
      <c r="AE97" s="250"/>
      <c r="AF97" s="250"/>
      <c r="AG97" s="248">
        <f>'1-3 - Zdravotechnika'!J32</f>
        <v>0</v>
      </c>
      <c r="AH97" s="249"/>
      <c r="AI97" s="249"/>
      <c r="AJ97" s="249"/>
      <c r="AK97" s="249"/>
      <c r="AL97" s="249"/>
      <c r="AM97" s="249"/>
      <c r="AN97" s="248">
        <f t="shared" si="0"/>
        <v>0</v>
      </c>
      <c r="AO97" s="249"/>
      <c r="AP97" s="249"/>
      <c r="AQ97" s="83" t="s">
        <v>79</v>
      </c>
      <c r="AR97" s="47"/>
      <c r="AS97" s="84">
        <v>0</v>
      </c>
      <c r="AT97" s="85">
        <f t="shared" si="1"/>
        <v>0</v>
      </c>
      <c r="AU97" s="86">
        <f>'1-3 - Zdravotechnika'!P133</f>
        <v>0</v>
      </c>
      <c r="AV97" s="85">
        <f>'1-3 - Zdravotechnika'!J35</f>
        <v>0</v>
      </c>
      <c r="AW97" s="85">
        <f>'1-3 - Zdravotechnika'!J36</f>
        <v>0</v>
      </c>
      <c r="AX97" s="85">
        <f>'1-3 - Zdravotechnika'!J37</f>
        <v>0</v>
      </c>
      <c r="AY97" s="85">
        <f>'1-3 - Zdravotechnika'!J38</f>
        <v>0</v>
      </c>
      <c r="AZ97" s="85">
        <f>'1-3 - Zdravotechnika'!F35</f>
        <v>0</v>
      </c>
      <c r="BA97" s="85">
        <f>'1-3 - Zdravotechnika'!F36</f>
        <v>0</v>
      </c>
      <c r="BB97" s="85">
        <f>'1-3 - Zdravotechnika'!F37</f>
        <v>0</v>
      </c>
      <c r="BC97" s="85">
        <f>'1-3 - Zdravotechnika'!F38</f>
        <v>0</v>
      </c>
      <c r="BD97" s="87">
        <f>'1-3 - Zdravotechnika'!F39</f>
        <v>0</v>
      </c>
      <c r="BT97" s="24" t="s">
        <v>80</v>
      </c>
      <c r="BV97" s="24" t="s">
        <v>72</v>
      </c>
      <c r="BW97" s="24" t="s">
        <v>86</v>
      </c>
      <c r="BX97" s="24" t="s">
        <v>77</v>
      </c>
      <c r="CL97" s="24" t="s">
        <v>1</v>
      </c>
    </row>
    <row r="98" spans="1:91" s="3" customFormat="1" ht="16.5" customHeight="1">
      <c r="A98" s="82" t="s">
        <v>78</v>
      </c>
      <c r="B98" s="47"/>
      <c r="C98" s="9"/>
      <c r="D98" s="9"/>
      <c r="E98" s="250" t="s">
        <v>87</v>
      </c>
      <c r="F98" s="250"/>
      <c r="G98" s="250"/>
      <c r="H98" s="250"/>
      <c r="I98" s="250"/>
      <c r="J98" s="9"/>
      <c r="K98" s="250" t="s">
        <v>88</v>
      </c>
      <c r="L98" s="250"/>
      <c r="M98" s="250"/>
      <c r="N98" s="250"/>
      <c r="O98" s="250"/>
      <c r="P98" s="250"/>
      <c r="Q98" s="250"/>
      <c r="R98" s="250"/>
      <c r="S98" s="250"/>
      <c r="T98" s="250"/>
      <c r="U98" s="250"/>
      <c r="V98" s="250"/>
      <c r="W98" s="250"/>
      <c r="X98" s="250"/>
      <c r="Y98" s="250"/>
      <c r="Z98" s="250"/>
      <c r="AA98" s="250"/>
      <c r="AB98" s="250"/>
      <c r="AC98" s="250"/>
      <c r="AD98" s="250"/>
      <c r="AE98" s="250"/>
      <c r="AF98" s="250"/>
      <c r="AG98" s="248">
        <f>'1-4 - Vykurovanie'!J32</f>
        <v>0</v>
      </c>
      <c r="AH98" s="249"/>
      <c r="AI98" s="249"/>
      <c r="AJ98" s="249"/>
      <c r="AK98" s="249"/>
      <c r="AL98" s="249"/>
      <c r="AM98" s="249"/>
      <c r="AN98" s="248">
        <f t="shared" si="0"/>
        <v>0</v>
      </c>
      <c r="AO98" s="249"/>
      <c r="AP98" s="249"/>
      <c r="AQ98" s="83" t="s">
        <v>79</v>
      </c>
      <c r="AR98" s="47"/>
      <c r="AS98" s="84">
        <v>0</v>
      </c>
      <c r="AT98" s="85">
        <f t="shared" si="1"/>
        <v>0</v>
      </c>
      <c r="AU98" s="86">
        <f>'1-4 - Vykurovanie'!P129</f>
        <v>0</v>
      </c>
      <c r="AV98" s="85">
        <f>'1-4 - Vykurovanie'!J35</f>
        <v>0</v>
      </c>
      <c r="AW98" s="85">
        <f>'1-4 - Vykurovanie'!J36</f>
        <v>0</v>
      </c>
      <c r="AX98" s="85">
        <f>'1-4 - Vykurovanie'!J37</f>
        <v>0</v>
      </c>
      <c r="AY98" s="85">
        <f>'1-4 - Vykurovanie'!J38</f>
        <v>0</v>
      </c>
      <c r="AZ98" s="85">
        <f>'1-4 - Vykurovanie'!F35</f>
        <v>0</v>
      </c>
      <c r="BA98" s="85">
        <f>'1-4 - Vykurovanie'!F36</f>
        <v>0</v>
      </c>
      <c r="BB98" s="85">
        <f>'1-4 - Vykurovanie'!F37</f>
        <v>0</v>
      </c>
      <c r="BC98" s="85">
        <f>'1-4 - Vykurovanie'!F38</f>
        <v>0</v>
      </c>
      <c r="BD98" s="87">
        <f>'1-4 - Vykurovanie'!F39</f>
        <v>0</v>
      </c>
      <c r="BT98" s="24" t="s">
        <v>80</v>
      </c>
      <c r="BV98" s="24" t="s">
        <v>72</v>
      </c>
      <c r="BW98" s="24" t="s">
        <v>89</v>
      </c>
      <c r="BX98" s="24" t="s">
        <v>77</v>
      </c>
      <c r="CL98" s="24" t="s">
        <v>1</v>
      </c>
    </row>
    <row r="99" spans="1:91" s="3" customFormat="1" ht="16.5" customHeight="1">
      <c r="A99" s="82" t="s">
        <v>78</v>
      </c>
      <c r="B99" s="47"/>
      <c r="C99" s="9"/>
      <c r="D99" s="9"/>
      <c r="E99" s="250" t="s">
        <v>90</v>
      </c>
      <c r="F99" s="250"/>
      <c r="G99" s="250"/>
      <c r="H99" s="250"/>
      <c r="I99" s="250"/>
      <c r="J99" s="9"/>
      <c r="K99" s="250" t="s">
        <v>91</v>
      </c>
      <c r="L99" s="250"/>
      <c r="M99" s="250"/>
      <c r="N99" s="250"/>
      <c r="O99" s="250"/>
      <c r="P99" s="250"/>
      <c r="Q99" s="250"/>
      <c r="R99" s="250"/>
      <c r="S99" s="250"/>
      <c r="T99" s="250"/>
      <c r="U99" s="250"/>
      <c r="V99" s="250"/>
      <c r="W99" s="250"/>
      <c r="X99" s="250"/>
      <c r="Y99" s="250"/>
      <c r="Z99" s="250"/>
      <c r="AA99" s="250"/>
      <c r="AB99" s="250"/>
      <c r="AC99" s="250"/>
      <c r="AD99" s="250"/>
      <c r="AE99" s="250"/>
      <c r="AF99" s="250"/>
      <c r="AG99" s="248">
        <f>'1-5 - Vzduchotechnika'!J32</f>
        <v>0</v>
      </c>
      <c r="AH99" s="249"/>
      <c r="AI99" s="249"/>
      <c r="AJ99" s="249"/>
      <c r="AK99" s="249"/>
      <c r="AL99" s="249"/>
      <c r="AM99" s="249"/>
      <c r="AN99" s="248">
        <f t="shared" si="0"/>
        <v>0</v>
      </c>
      <c r="AO99" s="249"/>
      <c r="AP99" s="249"/>
      <c r="AQ99" s="83" t="s">
        <v>79</v>
      </c>
      <c r="AR99" s="47"/>
      <c r="AS99" s="84">
        <v>0</v>
      </c>
      <c r="AT99" s="85">
        <f t="shared" si="1"/>
        <v>0</v>
      </c>
      <c r="AU99" s="86">
        <f>'1-5 - Vzduchotechnika'!P122</f>
        <v>0</v>
      </c>
      <c r="AV99" s="85">
        <f>'1-5 - Vzduchotechnika'!J35</f>
        <v>0</v>
      </c>
      <c r="AW99" s="85">
        <f>'1-5 - Vzduchotechnika'!J36</f>
        <v>0</v>
      </c>
      <c r="AX99" s="85">
        <f>'1-5 - Vzduchotechnika'!J37</f>
        <v>0</v>
      </c>
      <c r="AY99" s="85">
        <f>'1-5 - Vzduchotechnika'!J38</f>
        <v>0</v>
      </c>
      <c r="AZ99" s="85">
        <f>'1-5 - Vzduchotechnika'!F35</f>
        <v>0</v>
      </c>
      <c r="BA99" s="85">
        <f>'1-5 - Vzduchotechnika'!F36</f>
        <v>0</v>
      </c>
      <c r="BB99" s="85">
        <f>'1-5 - Vzduchotechnika'!F37</f>
        <v>0</v>
      </c>
      <c r="BC99" s="85">
        <f>'1-5 - Vzduchotechnika'!F38</f>
        <v>0</v>
      </c>
      <c r="BD99" s="87">
        <f>'1-5 - Vzduchotechnika'!F39</f>
        <v>0</v>
      </c>
      <c r="BT99" s="24" t="s">
        <v>80</v>
      </c>
      <c r="BV99" s="24" t="s">
        <v>72</v>
      </c>
      <c r="BW99" s="24" t="s">
        <v>92</v>
      </c>
      <c r="BX99" s="24" t="s">
        <v>77</v>
      </c>
      <c r="CL99" s="24" t="s">
        <v>1</v>
      </c>
    </row>
    <row r="100" spans="1:91" s="3" customFormat="1" ht="16.5" customHeight="1">
      <c r="A100" s="82" t="s">
        <v>78</v>
      </c>
      <c r="B100" s="47"/>
      <c r="C100" s="9"/>
      <c r="D100" s="9"/>
      <c r="E100" s="250" t="s">
        <v>93</v>
      </c>
      <c r="F100" s="250"/>
      <c r="G100" s="250"/>
      <c r="H100" s="250"/>
      <c r="I100" s="250"/>
      <c r="J100" s="9"/>
      <c r="K100" s="250" t="s">
        <v>94</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48">
        <f>'1-6 - Elektroinštalácia'!J32</f>
        <v>0</v>
      </c>
      <c r="AH100" s="249"/>
      <c r="AI100" s="249"/>
      <c r="AJ100" s="249"/>
      <c r="AK100" s="249"/>
      <c r="AL100" s="249"/>
      <c r="AM100" s="249"/>
      <c r="AN100" s="248">
        <f t="shared" si="0"/>
        <v>0</v>
      </c>
      <c r="AO100" s="249"/>
      <c r="AP100" s="249"/>
      <c r="AQ100" s="83" t="s">
        <v>79</v>
      </c>
      <c r="AR100" s="47"/>
      <c r="AS100" s="84">
        <v>0</v>
      </c>
      <c r="AT100" s="85">
        <f t="shared" si="1"/>
        <v>0</v>
      </c>
      <c r="AU100" s="86">
        <f>'1-6 - Elektroinštalácia'!P140</f>
        <v>0</v>
      </c>
      <c r="AV100" s="85">
        <f>'1-6 - Elektroinštalácia'!J35</f>
        <v>0</v>
      </c>
      <c r="AW100" s="85">
        <f>'1-6 - Elektroinštalácia'!J36</f>
        <v>0</v>
      </c>
      <c r="AX100" s="85">
        <f>'1-6 - Elektroinštalácia'!J37</f>
        <v>0</v>
      </c>
      <c r="AY100" s="85">
        <f>'1-6 - Elektroinštalácia'!J38</f>
        <v>0</v>
      </c>
      <c r="AZ100" s="85">
        <f>'1-6 - Elektroinštalácia'!F35</f>
        <v>0</v>
      </c>
      <c r="BA100" s="85">
        <f>'1-6 - Elektroinštalácia'!F36</f>
        <v>0</v>
      </c>
      <c r="BB100" s="85">
        <f>'1-6 - Elektroinštalácia'!F37</f>
        <v>0</v>
      </c>
      <c r="BC100" s="85">
        <f>'1-6 - Elektroinštalácia'!F38</f>
        <v>0</v>
      </c>
      <c r="BD100" s="87">
        <f>'1-6 - Elektroinštalácia'!F39</f>
        <v>0</v>
      </c>
      <c r="BT100" s="24" t="s">
        <v>80</v>
      </c>
      <c r="BV100" s="24" t="s">
        <v>72</v>
      </c>
      <c r="BW100" s="24" t="s">
        <v>95</v>
      </c>
      <c r="BX100" s="24" t="s">
        <v>77</v>
      </c>
      <c r="CL100" s="24" t="s">
        <v>1</v>
      </c>
    </row>
    <row r="101" spans="1:91" s="6" customFormat="1" ht="16.5" customHeight="1">
      <c r="B101" s="73"/>
      <c r="C101" s="74"/>
      <c r="D101" s="255" t="s">
        <v>80</v>
      </c>
      <c r="E101" s="255"/>
      <c r="F101" s="255"/>
      <c r="G101" s="255"/>
      <c r="H101" s="255"/>
      <c r="I101" s="75"/>
      <c r="J101" s="255" t="s">
        <v>96</v>
      </c>
      <c r="K101" s="255"/>
      <c r="L101" s="255"/>
      <c r="M101" s="255"/>
      <c r="N101" s="255"/>
      <c r="O101" s="255"/>
      <c r="P101" s="255"/>
      <c r="Q101" s="255"/>
      <c r="R101" s="255"/>
      <c r="S101" s="255"/>
      <c r="T101" s="255"/>
      <c r="U101" s="255"/>
      <c r="V101" s="255"/>
      <c r="W101" s="255"/>
      <c r="X101" s="255"/>
      <c r="Y101" s="255"/>
      <c r="Z101" s="255"/>
      <c r="AA101" s="255"/>
      <c r="AB101" s="255"/>
      <c r="AC101" s="255"/>
      <c r="AD101" s="255"/>
      <c r="AE101" s="255"/>
      <c r="AF101" s="255"/>
      <c r="AG101" s="227">
        <f>ROUND(SUM(AG102:AG102),2)</f>
        <v>0</v>
      </c>
      <c r="AH101" s="226"/>
      <c r="AI101" s="226"/>
      <c r="AJ101" s="226"/>
      <c r="AK101" s="226"/>
      <c r="AL101" s="226"/>
      <c r="AM101" s="226"/>
      <c r="AN101" s="225">
        <f t="shared" si="0"/>
        <v>0</v>
      </c>
      <c r="AO101" s="226"/>
      <c r="AP101" s="226"/>
      <c r="AQ101" s="76" t="s">
        <v>76</v>
      </c>
      <c r="AR101" s="73"/>
      <c r="AS101" s="77">
        <f>ROUND(SUM(AS102:AS102),2)</f>
        <v>0</v>
      </c>
      <c r="AT101" s="78">
        <f t="shared" si="1"/>
        <v>0</v>
      </c>
      <c r="AU101" s="79">
        <f>ROUND(SUM(AU102:AU102),5)</f>
        <v>0</v>
      </c>
      <c r="AV101" s="78">
        <f>ROUND(AZ101*L29,2)</f>
        <v>0</v>
      </c>
      <c r="AW101" s="78">
        <f>ROUND(BA101*L30,2)</f>
        <v>0</v>
      </c>
      <c r="AX101" s="78">
        <f>ROUND(BB101*L29,2)</f>
        <v>0</v>
      </c>
      <c r="AY101" s="78">
        <f>ROUND(BC101*L30,2)</f>
        <v>0</v>
      </c>
      <c r="AZ101" s="78">
        <f>ROUND(SUM(AZ102:AZ102),2)</f>
        <v>0</v>
      </c>
      <c r="BA101" s="78">
        <f>ROUND(SUM(BA102:BA102),2)</f>
        <v>0</v>
      </c>
      <c r="BB101" s="78">
        <f>ROUND(SUM(BB102:BB102),2)</f>
        <v>0</v>
      </c>
      <c r="BC101" s="78">
        <f>ROUND(SUM(BC102:BC102),2)</f>
        <v>0</v>
      </c>
      <c r="BD101" s="80">
        <f>ROUND(SUM(BD102:BD102),2)</f>
        <v>0</v>
      </c>
      <c r="BS101" s="81" t="s">
        <v>69</v>
      </c>
      <c r="BT101" s="81" t="s">
        <v>74</v>
      </c>
      <c r="BU101" s="81" t="s">
        <v>71</v>
      </c>
      <c r="BV101" s="81" t="s">
        <v>72</v>
      </c>
      <c r="BW101" s="81" t="s">
        <v>97</v>
      </c>
      <c r="BX101" s="81" t="s">
        <v>4</v>
      </c>
      <c r="CL101" s="81" t="s">
        <v>1</v>
      </c>
      <c r="CM101" s="81" t="s">
        <v>70</v>
      </c>
    </row>
    <row r="102" spans="1:91" s="3" customFormat="1" ht="16.5" customHeight="1">
      <c r="A102" s="82" t="s">
        <v>78</v>
      </c>
      <c r="B102" s="47"/>
      <c r="C102" s="9"/>
      <c r="D102" s="9"/>
      <c r="E102" s="250" t="s">
        <v>98</v>
      </c>
      <c r="F102" s="250"/>
      <c r="G102" s="250"/>
      <c r="H102" s="250"/>
      <c r="I102" s="250"/>
      <c r="J102" s="9"/>
      <c r="K102" s="250" t="s">
        <v>99</v>
      </c>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48">
        <f>'2-4 - HSP'!J32</f>
        <v>0</v>
      </c>
      <c r="AH102" s="249"/>
      <c r="AI102" s="249"/>
      <c r="AJ102" s="249"/>
      <c r="AK102" s="249"/>
      <c r="AL102" s="249"/>
      <c r="AM102" s="249"/>
      <c r="AN102" s="248">
        <f t="shared" si="0"/>
        <v>0</v>
      </c>
      <c r="AO102" s="249"/>
      <c r="AP102" s="249"/>
      <c r="AQ102" s="83" t="s">
        <v>79</v>
      </c>
      <c r="AR102" s="47"/>
      <c r="AS102" s="88">
        <v>0</v>
      </c>
      <c r="AT102" s="89">
        <f t="shared" si="1"/>
        <v>0</v>
      </c>
      <c r="AU102" s="90">
        <f>'2-4 - HSP'!P126</f>
        <v>0</v>
      </c>
      <c r="AV102" s="89">
        <f>'2-4 - HSP'!J35</f>
        <v>0</v>
      </c>
      <c r="AW102" s="89">
        <f>'2-4 - HSP'!J36</f>
        <v>0</v>
      </c>
      <c r="AX102" s="89">
        <f>'2-4 - HSP'!J37</f>
        <v>0</v>
      </c>
      <c r="AY102" s="89">
        <f>'2-4 - HSP'!J38</f>
        <v>0</v>
      </c>
      <c r="AZ102" s="89">
        <f>'2-4 - HSP'!F35</f>
        <v>0</v>
      </c>
      <c r="BA102" s="89">
        <f>'2-4 - HSP'!F36</f>
        <v>0</v>
      </c>
      <c r="BB102" s="89">
        <f>'2-4 - HSP'!F37</f>
        <v>0</v>
      </c>
      <c r="BC102" s="89">
        <f>'2-4 - HSP'!F38</f>
        <v>0</v>
      </c>
      <c r="BD102" s="91">
        <f>'2-4 - HSP'!F39</f>
        <v>0</v>
      </c>
      <c r="BT102" s="24" t="s">
        <v>80</v>
      </c>
      <c r="BV102" s="24" t="s">
        <v>72</v>
      </c>
      <c r="BW102" s="24" t="s">
        <v>100</v>
      </c>
      <c r="BX102" s="24" t="s">
        <v>97</v>
      </c>
      <c r="CL102" s="24" t="s">
        <v>1</v>
      </c>
    </row>
    <row r="103" spans="1:91" s="1" customFormat="1" ht="30" customHeight="1">
      <c r="B103" s="31"/>
      <c r="AR103" s="31"/>
    </row>
    <row r="104" spans="1:91" s="1" customFormat="1" ht="6.9" customHeight="1">
      <c r="B104" s="43"/>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31"/>
    </row>
    <row r="106" spans="1:91" ht="24.75" customHeight="1">
      <c r="B106" s="259" t="s">
        <v>2558</v>
      </c>
      <c r="C106" s="259"/>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c r="AA106" s="259"/>
      <c r="AB106" s="259"/>
      <c r="AC106" s="259"/>
      <c r="AD106" s="259"/>
      <c r="AE106" s="259"/>
      <c r="AF106" s="259"/>
      <c r="AG106" s="259"/>
      <c r="AH106" s="259"/>
      <c r="AI106" s="259"/>
      <c r="AJ106" s="259"/>
      <c r="AK106" s="259"/>
      <c r="AL106" s="259"/>
      <c r="AM106" s="259"/>
      <c r="AN106" s="259"/>
      <c r="AO106" s="215"/>
    </row>
    <row r="107" spans="1:91" ht="15" customHeight="1">
      <c r="B107" s="259" t="s">
        <v>2559</v>
      </c>
      <c r="C107" s="259"/>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c r="AA107" s="259"/>
      <c r="AB107" s="259"/>
      <c r="AC107" s="259"/>
      <c r="AD107" s="259"/>
      <c r="AE107" s="259"/>
      <c r="AF107" s="259"/>
      <c r="AG107" s="259"/>
      <c r="AH107" s="259"/>
      <c r="AI107" s="259"/>
      <c r="AJ107" s="259"/>
      <c r="AK107" s="259"/>
      <c r="AL107" s="259"/>
      <c r="AM107" s="259"/>
      <c r="AN107" s="259"/>
      <c r="AO107" s="215"/>
    </row>
    <row r="108" spans="1:91" ht="57" customHeight="1">
      <c r="B108" s="259" t="s">
        <v>2560</v>
      </c>
      <c r="C108" s="259"/>
      <c r="D108" s="259"/>
      <c r="E108" s="259"/>
      <c r="F108" s="259"/>
      <c r="G108" s="259"/>
      <c r="H108" s="259"/>
      <c r="I108" s="259"/>
      <c r="J108" s="259"/>
      <c r="K108" s="259"/>
      <c r="L108" s="259"/>
      <c r="M108" s="259"/>
      <c r="N108" s="259"/>
      <c r="O108" s="259"/>
      <c r="P108" s="259"/>
      <c r="Q108" s="259"/>
      <c r="R108" s="259"/>
      <c r="S108" s="259"/>
      <c r="T108" s="259"/>
      <c r="U108" s="259"/>
      <c r="V108" s="259"/>
      <c r="W108" s="259"/>
      <c r="X108" s="259"/>
      <c r="Y108" s="259"/>
      <c r="Z108" s="259"/>
      <c r="AA108" s="259"/>
      <c r="AB108" s="259"/>
      <c r="AC108" s="259"/>
      <c r="AD108" s="259"/>
      <c r="AE108" s="259"/>
      <c r="AF108" s="259"/>
      <c r="AG108" s="259"/>
      <c r="AH108" s="259"/>
      <c r="AI108" s="259"/>
      <c r="AJ108" s="259"/>
      <c r="AK108" s="259"/>
      <c r="AL108" s="259"/>
      <c r="AM108" s="259"/>
      <c r="AN108" s="259"/>
      <c r="AO108" s="215"/>
    </row>
    <row r="109" spans="1:91">
      <c r="B109" s="215" t="s">
        <v>2561</v>
      </c>
      <c r="C109" s="215"/>
      <c r="D109" s="215"/>
      <c r="E109" s="215"/>
      <c r="F109" s="215"/>
      <c r="G109" s="215"/>
      <c r="H109" s="215"/>
      <c r="I109" s="215"/>
      <c r="J109" s="215"/>
      <c r="K109" s="215"/>
      <c r="L109" s="215"/>
      <c r="M109" s="215"/>
      <c r="N109" s="215"/>
      <c r="O109" s="215"/>
      <c r="P109" s="215"/>
      <c r="Q109" s="215"/>
      <c r="R109" s="215"/>
      <c r="S109" s="215"/>
      <c r="T109" s="215"/>
      <c r="U109" s="215"/>
      <c r="V109" s="215"/>
      <c r="W109" s="215"/>
      <c r="X109" s="215"/>
      <c r="Y109" s="215"/>
      <c r="Z109" s="215"/>
      <c r="AA109" s="215"/>
      <c r="AB109" s="215"/>
      <c r="AC109" s="215"/>
      <c r="AD109" s="215"/>
      <c r="AE109" s="215"/>
      <c r="AF109" s="215"/>
      <c r="AG109" s="215"/>
      <c r="AH109" s="215"/>
      <c r="AI109" s="215"/>
      <c r="AJ109" s="215"/>
      <c r="AK109" s="215"/>
      <c r="AL109" s="215"/>
      <c r="AM109" s="215"/>
      <c r="AN109" s="215"/>
      <c r="AO109" s="215"/>
    </row>
    <row r="110" spans="1:91" ht="42" customHeight="1">
      <c r="B110" s="259" t="s">
        <v>2562</v>
      </c>
      <c r="C110" s="259"/>
      <c r="D110" s="259"/>
      <c r="E110" s="259"/>
      <c r="F110" s="259"/>
      <c r="G110" s="259"/>
      <c r="H110" s="259"/>
      <c r="I110" s="259"/>
      <c r="J110" s="259"/>
      <c r="K110" s="259"/>
      <c r="L110" s="259"/>
      <c r="M110" s="259"/>
      <c r="N110" s="259"/>
      <c r="O110" s="259"/>
      <c r="P110" s="259"/>
      <c r="Q110" s="259"/>
      <c r="R110" s="259"/>
      <c r="S110" s="259"/>
      <c r="T110" s="259"/>
      <c r="U110" s="259"/>
      <c r="V110" s="259"/>
      <c r="W110" s="259"/>
      <c r="X110" s="259"/>
      <c r="Y110" s="259"/>
      <c r="Z110" s="259"/>
      <c r="AA110" s="259"/>
      <c r="AB110" s="259"/>
      <c r="AC110" s="259"/>
      <c r="AD110" s="259"/>
      <c r="AE110" s="259"/>
      <c r="AF110" s="259"/>
      <c r="AG110" s="259"/>
      <c r="AH110" s="259"/>
      <c r="AI110" s="259"/>
      <c r="AJ110" s="259"/>
      <c r="AK110" s="259"/>
      <c r="AL110" s="259"/>
      <c r="AM110" s="259"/>
      <c r="AN110" s="259"/>
      <c r="AO110" s="259"/>
    </row>
    <row r="111" spans="1:91" ht="18.75" customHeight="1">
      <c r="B111" s="257" t="s">
        <v>2563</v>
      </c>
      <c r="C111" s="257"/>
      <c r="D111" s="257"/>
      <c r="E111" s="257"/>
      <c r="F111" s="257"/>
      <c r="G111" s="257"/>
      <c r="H111" s="257"/>
      <c r="I111" s="257"/>
      <c r="J111" s="257"/>
      <c r="K111" s="257"/>
      <c r="L111" s="257"/>
      <c r="M111" s="257"/>
      <c r="N111" s="257"/>
      <c r="O111" s="257"/>
      <c r="P111" s="257"/>
      <c r="Q111" s="257"/>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row>
  </sheetData>
  <mergeCells count="75">
    <mergeCell ref="B111:AO111"/>
    <mergeCell ref="AN94:AP94"/>
    <mergeCell ref="B106:AN106"/>
    <mergeCell ref="B107:AN107"/>
    <mergeCell ref="B108:AN108"/>
    <mergeCell ref="B110:AO110"/>
    <mergeCell ref="AG98:AM98"/>
    <mergeCell ref="AG99:AM99"/>
    <mergeCell ref="AG100:AM100"/>
    <mergeCell ref="AG101:AM101"/>
    <mergeCell ref="AG94:AM94"/>
    <mergeCell ref="AN96:AP96"/>
    <mergeCell ref="AG96:AM96"/>
    <mergeCell ref="AG97:AM97"/>
    <mergeCell ref="J101:AF101"/>
    <mergeCell ref="K102:AF102"/>
    <mergeCell ref="C92:G92"/>
    <mergeCell ref="I92:AF92"/>
    <mergeCell ref="J95:AF95"/>
    <mergeCell ref="K96:AF96"/>
    <mergeCell ref="E102:I102"/>
    <mergeCell ref="AG102:AM102"/>
    <mergeCell ref="D101:H101"/>
    <mergeCell ref="D95:H95"/>
    <mergeCell ref="E96:I96"/>
    <mergeCell ref="E97:I97"/>
    <mergeCell ref="E98:I98"/>
    <mergeCell ref="E99:I99"/>
    <mergeCell ref="E100:I100"/>
    <mergeCell ref="AN101:AP101"/>
    <mergeCell ref="AN102:AP102"/>
    <mergeCell ref="L30:P30"/>
    <mergeCell ref="L31:P31"/>
    <mergeCell ref="L32:P32"/>
    <mergeCell ref="L33:P33"/>
    <mergeCell ref="AN100:AP100"/>
    <mergeCell ref="AN97:AP97"/>
    <mergeCell ref="AN98:AP98"/>
    <mergeCell ref="AN99:AP99"/>
    <mergeCell ref="K97:AF97"/>
    <mergeCell ref="K98:AF98"/>
    <mergeCell ref="K99:AF99"/>
    <mergeCell ref="K100:AF100"/>
    <mergeCell ref="AN92:AP92"/>
    <mergeCell ref="AG92:AM92"/>
    <mergeCell ref="AN95:AP95"/>
    <mergeCell ref="AG95:AM95"/>
    <mergeCell ref="X35:AB35"/>
    <mergeCell ref="AK35:AO35"/>
    <mergeCell ref="AR2:BE2"/>
    <mergeCell ref="AS89:AT91"/>
    <mergeCell ref="AM90:AP90"/>
    <mergeCell ref="L85:AO85"/>
    <mergeCell ref="AM87:AN87"/>
    <mergeCell ref="AM89:AP89"/>
    <mergeCell ref="K5:AO5"/>
    <mergeCell ref="K6:AO6"/>
    <mergeCell ref="E14:AJ14"/>
    <mergeCell ref="E23:AN23"/>
    <mergeCell ref="L28:P28"/>
    <mergeCell ref="W28:AE28"/>
    <mergeCell ref="AK28:AO28"/>
    <mergeCell ref="L29:P29"/>
    <mergeCell ref="W31:AE31"/>
    <mergeCell ref="BE5:BE34"/>
    <mergeCell ref="AK26:AO26"/>
    <mergeCell ref="W29:AE29"/>
    <mergeCell ref="AK29:AO29"/>
    <mergeCell ref="W30:AE30"/>
    <mergeCell ref="AK30:AO30"/>
    <mergeCell ref="AK31:AO31"/>
    <mergeCell ref="W32:AE32"/>
    <mergeCell ref="AK32:AO32"/>
    <mergeCell ref="W33:AE33"/>
    <mergeCell ref="AK33:AO33"/>
  </mergeCells>
  <hyperlinks>
    <hyperlink ref="A96" location="'1-2 - Modulová stavba'!C2" display="/" xr:uid="{00000000-0004-0000-0000-000000000000}"/>
    <hyperlink ref="A97" location="'1-3 - Zdravotechnika'!C2" display="/" xr:uid="{00000000-0004-0000-0000-000001000000}"/>
    <hyperlink ref="A98" location="'1-4 - Vykurovanie'!C2" display="/" xr:uid="{00000000-0004-0000-0000-000002000000}"/>
    <hyperlink ref="A99" location="'1-5 - Vzduchotechnika'!C2" display="/" xr:uid="{00000000-0004-0000-0000-000003000000}"/>
    <hyperlink ref="A100" location="'1-6 - Elektroinštalácia'!C2" display="/" xr:uid="{00000000-0004-0000-0000-000004000000}"/>
    <hyperlink ref="A102" location="'2-4 - HSP'!C2" display="/" xr:uid="{00000000-0004-0000-0000-000005000000}"/>
  </hyperlinks>
  <pageMargins left="0.39374999999999999" right="0.39374999999999999" top="0.39374999999999999" bottom="0.39374999999999999" header="0" footer="0"/>
  <pageSetup paperSize="9" scale="74" fitToHeight="100" orientation="portrait" blackAndWhite="1" r:id="rId1"/>
  <headerFooter>
    <oddFooter>&amp;CStrana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454"/>
  <sheetViews>
    <sheetView showGridLines="0" topLeftCell="A391" workbookViewId="0">
      <selection activeCell="F249" sqref="F249"/>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2" t="s">
        <v>5</v>
      </c>
      <c r="M2" s="233"/>
      <c r="N2" s="233"/>
      <c r="O2" s="233"/>
      <c r="P2" s="233"/>
      <c r="Q2" s="233"/>
      <c r="R2" s="233"/>
      <c r="S2" s="233"/>
      <c r="T2" s="233"/>
      <c r="U2" s="233"/>
      <c r="V2" s="233"/>
      <c r="AT2" s="16" t="s">
        <v>83</v>
      </c>
    </row>
    <row r="3" spans="2:46" ht="6.9" customHeight="1">
      <c r="B3" s="17"/>
      <c r="C3" s="18"/>
      <c r="D3" s="18"/>
      <c r="E3" s="18"/>
      <c r="F3" s="18"/>
      <c r="G3" s="18"/>
      <c r="H3" s="18"/>
      <c r="I3" s="93"/>
      <c r="J3" s="18"/>
      <c r="K3" s="18"/>
      <c r="L3" s="19"/>
      <c r="AT3" s="16" t="s">
        <v>70</v>
      </c>
    </row>
    <row r="4" spans="2:46" ht="24.9" customHeight="1">
      <c r="B4" s="19"/>
      <c r="D4" s="20" t="s">
        <v>101</v>
      </c>
      <c r="L4" s="19"/>
      <c r="M4" s="94" t="s">
        <v>9</v>
      </c>
      <c r="AT4" s="16" t="s">
        <v>3</v>
      </c>
    </row>
    <row r="5" spans="2:46" ht="6.9" customHeight="1">
      <c r="B5" s="19"/>
      <c r="L5" s="19"/>
    </row>
    <row r="6" spans="2:46" ht="12" customHeight="1">
      <c r="B6" s="19"/>
      <c r="D6" s="26" t="s">
        <v>14</v>
      </c>
      <c r="L6" s="19"/>
    </row>
    <row r="7" spans="2:46" ht="16.5" customHeight="1">
      <c r="B7" s="19"/>
      <c r="E7" s="262" t="str">
        <f>'Rekapitulácia stavby'!K6</f>
        <v>Dostavba Pavilónu Základnej školy Miloslavov</v>
      </c>
      <c r="F7" s="263"/>
      <c r="G7" s="263"/>
      <c r="H7" s="263"/>
      <c r="L7" s="19"/>
    </row>
    <row r="8" spans="2:46" ht="12" customHeight="1">
      <c r="B8" s="19"/>
      <c r="D8" s="26" t="s">
        <v>102</v>
      </c>
      <c r="L8" s="19"/>
    </row>
    <row r="9" spans="2:46" s="1" customFormat="1" ht="16.5" customHeight="1">
      <c r="B9" s="31"/>
      <c r="E9" s="262" t="s">
        <v>103</v>
      </c>
      <c r="F9" s="261"/>
      <c r="G9" s="261"/>
      <c r="H9" s="261"/>
      <c r="I9" s="95"/>
      <c r="L9" s="31"/>
    </row>
    <row r="10" spans="2:46" s="1" customFormat="1" ht="12" customHeight="1">
      <c r="B10" s="31"/>
      <c r="D10" s="26" t="s">
        <v>104</v>
      </c>
      <c r="I10" s="95"/>
      <c r="L10" s="31"/>
    </row>
    <row r="11" spans="2:46" s="1" customFormat="1" ht="36.9" customHeight="1">
      <c r="B11" s="31"/>
      <c r="E11" s="240" t="s">
        <v>219</v>
      </c>
      <c r="F11" s="261"/>
      <c r="G11" s="261"/>
      <c r="H11" s="261"/>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4" t="str">
        <f>'Rekapitulácia stavby'!E14</f>
        <v>Vyplň údaj</v>
      </c>
      <c r="F20" s="243"/>
      <c r="G20" s="243"/>
      <c r="H20" s="243"/>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7" t="s">
        <v>1</v>
      </c>
      <c r="F29" s="247"/>
      <c r="G29" s="247"/>
      <c r="H29" s="247"/>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ROUND(J137,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ROUND((SUM(BE137:BE453)),  2)</f>
        <v>0</v>
      </c>
      <c r="I35" s="104">
        <v>0.2</v>
      </c>
      <c r="J35" s="103">
        <f>ROUND(((SUM(BE137:BE453))*I35),  2)</f>
        <v>0</v>
      </c>
      <c r="L35" s="31"/>
    </row>
    <row r="36" spans="2:12" s="1" customFormat="1" ht="14.4" customHeight="1">
      <c r="B36" s="31"/>
      <c r="E36" s="26" t="s">
        <v>36</v>
      </c>
      <c r="F36" s="103">
        <f>ROUND((SUM(BF137:BF453)),  2)</f>
        <v>0</v>
      </c>
      <c r="I36" s="104">
        <v>0.2</v>
      </c>
      <c r="J36" s="103">
        <f>ROUND(((SUM(BF137:BF453))*I36),  2)</f>
        <v>0</v>
      </c>
      <c r="L36" s="31"/>
    </row>
    <row r="37" spans="2:12" s="1" customFormat="1" ht="14.4" hidden="1" customHeight="1">
      <c r="B37" s="31"/>
      <c r="E37" s="26" t="s">
        <v>37</v>
      </c>
      <c r="F37" s="103">
        <f>ROUND((SUM(BG137:BG453)),  2)</f>
        <v>0</v>
      </c>
      <c r="I37" s="104">
        <v>0.2</v>
      </c>
      <c r="J37" s="103">
        <f>0</f>
        <v>0</v>
      </c>
      <c r="L37" s="31"/>
    </row>
    <row r="38" spans="2:12" s="1" customFormat="1" ht="14.4" hidden="1" customHeight="1">
      <c r="B38" s="31"/>
      <c r="E38" s="26" t="s">
        <v>38</v>
      </c>
      <c r="F38" s="103">
        <f>ROUND((SUM(BH137:BH453)),  2)</f>
        <v>0</v>
      </c>
      <c r="I38" s="104">
        <v>0.2</v>
      </c>
      <c r="J38" s="103">
        <f>0</f>
        <v>0</v>
      </c>
      <c r="L38" s="31"/>
    </row>
    <row r="39" spans="2:12" s="1" customFormat="1" ht="14.4" hidden="1" customHeight="1">
      <c r="B39" s="31"/>
      <c r="E39" s="26" t="s">
        <v>39</v>
      </c>
      <c r="F39" s="103">
        <f>ROUND((SUM(BI137:BI453)),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105</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2" t="str">
        <f>E7</f>
        <v>Dostavba Pavilónu Základnej školy Miloslavov</v>
      </c>
      <c r="F85" s="263"/>
      <c r="G85" s="263"/>
      <c r="H85" s="263"/>
      <c r="I85" s="95"/>
      <c r="L85" s="31"/>
    </row>
    <row r="86" spans="2:12" ht="12" customHeight="1">
      <c r="B86" s="19"/>
      <c r="C86" s="26" t="s">
        <v>102</v>
      </c>
      <c r="L86" s="19"/>
    </row>
    <row r="87" spans="2:12" s="1" customFormat="1" ht="16.5" customHeight="1">
      <c r="B87" s="31"/>
      <c r="E87" s="262" t="s">
        <v>103</v>
      </c>
      <c r="F87" s="261"/>
      <c r="G87" s="261"/>
      <c r="H87" s="261"/>
      <c r="I87" s="95"/>
      <c r="L87" s="31"/>
    </row>
    <row r="88" spans="2:12" s="1" customFormat="1" ht="12" customHeight="1">
      <c r="B88" s="31"/>
      <c r="C88" s="26" t="s">
        <v>104</v>
      </c>
      <c r="I88" s="95"/>
      <c r="L88" s="31"/>
    </row>
    <row r="89" spans="2:12" s="1" customFormat="1" ht="16.5" customHeight="1">
      <c r="B89" s="31"/>
      <c r="E89" s="240" t="str">
        <f>E11</f>
        <v>1-2 - Modulová stavba</v>
      </c>
      <c r="F89" s="261"/>
      <c r="G89" s="261"/>
      <c r="H89" s="261"/>
      <c r="I89" s="95"/>
      <c r="L89" s="31"/>
    </row>
    <row r="90" spans="2:12" s="1" customFormat="1" ht="6.9" customHeight="1">
      <c r="B90" s="31"/>
      <c r="I90" s="95"/>
      <c r="L90" s="31"/>
    </row>
    <row r="91" spans="2:12" s="1" customFormat="1" ht="12" customHeight="1">
      <c r="B91" s="31"/>
      <c r="C91" s="26" t="s">
        <v>18</v>
      </c>
      <c r="F91" s="24" t="str">
        <f>F14</f>
        <v xml:space="preserve">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106</v>
      </c>
      <c r="D96" s="105"/>
      <c r="E96" s="105"/>
      <c r="F96" s="105"/>
      <c r="G96" s="105"/>
      <c r="H96" s="105"/>
      <c r="I96" s="119"/>
      <c r="J96" s="120" t="s">
        <v>107</v>
      </c>
      <c r="K96" s="105"/>
      <c r="L96" s="31"/>
    </row>
    <row r="97" spans="2:47" s="1" customFormat="1" ht="10.35" customHeight="1">
      <c r="B97" s="31"/>
      <c r="I97" s="95"/>
      <c r="L97" s="31"/>
    </row>
    <row r="98" spans="2:47" s="1" customFormat="1" ht="22.95" customHeight="1">
      <c r="B98" s="31"/>
      <c r="C98" s="121" t="s">
        <v>108</v>
      </c>
      <c r="I98" s="95"/>
      <c r="J98" s="65">
        <f>J137</f>
        <v>0</v>
      </c>
      <c r="L98" s="31"/>
      <c r="AU98" s="16" t="s">
        <v>109</v>
      </c>
    </row>
    <row r="99" spans="2:47" s="8" customFormat="1" ht="24.9" customHeight="1">
      <c r="B99" s="122"/>
      <c r="D99" s="123" t="s">
        <v>110</v>
      </c>
      <c r="E99" s="124"/>
      <c r="F99" s="124"/>
      <c r="G99" s="124"/>
      <c r="H99" s="124"/>
      <c r="I99" s="125"/>
      <c r="J99" s="126">
        <f>J138</f>
        <v>0</v>
      </c>
      <c r="L99" s="122"/>
    </row>
    <row r="100" spans="2:47" s="9" customFormat="1" ht="19.95" customHeight="1">
      <c r="B100" s="127"/>
      <c r="D100" s="128" t="s">
        <v>114</v>
      </c>
      <c r="E100" s="129"/>
      <c r="F100" s="129"/>
      <c r="G100" s="129"/>
      <c r="H100" s="129"/>
      <c r="I100" s="130"/>
      <c r="J100" s="131">
        <f>J139</f>
        <v>0</v>
      </c>
      <c r="L100" s="127"/>
    </row>
    <row r="101" spans="2:47" s="9" customFormat="1" ht="19.95" customHeight="1">
      <c r="B101" s="127"/>
      <c r="D101" s="128" t="s">
        <v>115</v>
      </c>
      <c r="E101" s="129"/>
      <c r="F101" s="129"/>
      <c r="G101" s="129"/>
      <c r="H101" s="129"/>
      <c r="I101" s="130"/>
      <c r="J101" s="131">
        <f>J187</f>
        <v>0</v>
      </c>
      <c r="L101" s="127"/>
    </row>
    <row r="102" spans="2:47" s="9" customFormat="1" ht="19.95" customHeight="1">
      <c r="B102" s="127"/>
      <c r="D102" s="128" t="s">
        <v>116</v>
      </c>
      <c r="E102" s="129"/>
      <c r="F102" s="129"/>
      <c r="G102" s="129"/>
      <c r="H102" s="129"/>
      <c r="I102" s="130"/>
      <c r="J102" s="131">
        <f>J197</f>
        <v>0</v>
      </c>
      <c r="L102" s="127"/>
    </row>
    <row r="103" spans="2:47" s="8" customFormat="1" ht="24.9" customHeight="1">
      <c r="B103" s="122"/>
      <c r="D103" s="123" t="s">
        <v>117</v>
      </c>
      <c r="E103" s="124"/>
      <c r="F103" s="124"/>
      <c r="G103" s="124"/>
      <c r="H103" s="124"/>
      <c r="I103" s="125"/>
      <c r="J103" s="126">
        <f>J199</f>
        <v>0</v>
      </c>
      <c r="L103" s="122"/>
    </row>
    <row r="104" spans="2:47" s="9" customFormat="1" ht="19.95" customHeight="1">
      <c r="B104" s="127"/>
      <c r="D104" s="128" t="s">
        <v>118</v>
      </c>
      <c r="E104" s="129"/>
      <c r="F104" s="129"/>
      <c r="G104" s="129"/>
      <c r="H104" s="129"/>
      <c r="I104" s="130"/>
      <c r="J104" s="131">
        <f>J200</f>
        <v>0</v>
      </c>
      <c r="L104" s="127"/>
    </row>
    <row r="105" spans="2:47" s="9" customFormat="1" ht="19.95" customHeight="1">
      <c r="B105" s="127"/>
      <c r="D105" s="128" t="s">
        <v>220</v>
      </c>
      <c r="E105" s="129"/>
      <c r="F105" s="129"/>
      <c r="G105" s="129"/>
      <c r="H105" s="129"/>
      <c r="I105" s="130"/>
      <c r="J105" s="131">
        <f>J205</f>
        <v>0</v>
      </c>
      <c r="L105" s="127"/>
    </row>
    <row r="106" spans="2:47" s="9" customFormat="1" ht="19.95" customHeight="1">
      <c r="B106" s="127"/>
      <c r="D106" s="128" t="s">
        <v>221</v>
      </c>
      <c r="E106" s="129"/>
      <c r="F106" s="129"/>
      <c r="G106" s="129"/>
      <c r="H106" s="129"/>
      <c r="I106" s="130"/>
      <c r="J106" s="131">
        <f>J217</f>
        <v>0</v>
      </c>
      <c r="L106" s="127"/>
    </row>
    <row r="107" spans="2:47" s="9" customFormat="1" ht="19.95" customHeight="1">
      <c r="B107" s="127"/>
      <c r="D107" s="128" t="s">
        <v>222</v>
      </c>
      <c r="E107" s="129"/>
      <c r="F107" s="129"/>
      <c r="G107" s="129"/>
      <c r="H107" s="129"/>
      <c r="I107" s="130"/>
      <c r="J107" s="131">
        <f>J223</f>
        <v>0</v>
      </c>
      <c r="L107" s="127"/>
    </row>
    <row r="108" spans="2:47" s="9" customFormat="1" ht="19.95" customHeight="1">
      <c r="B108" s="127"/>
      <c r="D108" s="128" t="s">
        <v>223</v>
      </c>
      <c r="E108" s="129"/>
      <c r="F108" s="129"/>
      <c r="G108" s="129"/>
      <c r="H108" s="129"/>
      <c r="I108" s="130"/>
      <c r="J108" s="131">
        <f>J298</f>
        <v>0</v>
      </c>
      <c r="L108" s="127"/>
    </row>
    <row r="109" spans="2:47" s="9" customFormat="1" ht="19.95" customHeight="1">
      <c r="B109" s="127"/>
      <c r="D109" s="128" t="s">
        <v>224</v>
      </c>
      <c r="E109" s="129"/>
      <c r="F109" s="129"/>
      <c r="G109" s="129"/>
      <c r="H109" s="129"/>
      <c r="I109" s="130"/>
      <c r="J109" s="131">
        <f>J327</f>
        <v>0</v>
      </c>
      <c r="L109" s="127"/>
    </row>
    <row r="110" spans="2:47" s="9" customFormat="1" ht="19.95" customHeight="1">
      <c r="B110" s="127"/>
      <c r="D110" s="128" t="s">
        <v>119</v>
      </c>
      <c r="E110" s="129"/>
      <c r="F110" s="129"/>
      <c r="G110" s="129"/>
      <c r="H110" s="129"/>
      <c r="I110" s="130"/>
      <c r="J110" s="131">
        <f>J357</f>
        <v>0</v>
      </c>
      <c r="L110" s="127"/>
    </row>
    <row r="111" spans="2:47" s="9" customFormat="1" ht="19.95" customHeight="1">
      <c r="B111" s="127"/>
      <c r="D111" s="128" t="s">
        <v>225</v>
      </c>
      <c r="E111" s="129"/>
      <c r="F111" s="129"/>
      <c r="G111" s="129"/>
      <c r="H111" s="129"/>
      <c r="I111" s="130"/>
      <c r="J111" s="131">
        <f>J408</f>
        <v>0</v>
      </c>
      <c r="L111" s="127"/>
    </row>
    <row r="112" spans="2:47" s="9" customFormat="1" ht="19.95" customHeight="1">
      <c r="B112" s="127"/>
      <c r="D112" s="128" t="s">
        <v>226</v>
      </c>
      <c r="E112" s="129"/>
      <c r="F112" s="129"/>
      <c r="G112" s="129"/>
      <c r="H112" s="129"/>
      <c r="I112" s="130"/>
      <c r="J112" s="131">
        <f>J426</f>
        <v>0</v>
      </c>
      <c r="L112" s="127"/>
    </row>
    <row r="113" spans="2:12" s="9" customFormat="1" ht="19.95" customHeight="1">
      <c r="B113" s="127"/>
      <c r="D113" s="128" t="s">
        <v>227</v>
      </c>
      <c r="E113" s="129"/>
      <c r="F113" s="129"/>
      <c r="G113" s="129"/>
      <c r="H113" s="129"/>
      <c r="I113" s="130"/>
      <c r="J113" s="131">
        <f>J434</f>
        <v>0</v>
      </c>
      <c r="L113" s="127"/>
    </row>
    <row r="114" spans="2:12" s="9" customFormat="1" ht="19.95" customHeight="1">
      <c r="B114" s="127"/>
      <c r="D114" s="128" t="s">
        <v>228</v>
      </c>
      <c r="E114" s="129"/>
      <c r="F114" s="129"/>
      <c r="G114" s="129"/>
      <c r="H114" s="129"/>
      <c r="I114" s="130"/>
      <c r="J114" s="131">
        <f>J444</f>
        <v>0</v>
      </c>
      <c r="L114" s="127"/>
    </row>
    <row r="115" spans="2:12" s="9" customFormat="1" ht="19.95" customHeight="1">
      <c r="B115" s="127"/>
      <c r="D115" s="128" t="s">
        <v>229</v>
      </c>
      <c r="E115" s="129"/>
      <c r="F115" s="129"/>
      <c r="G115" s="129"/>
      <c r="H115" s="129"/>
      <c r="I115" s="130"/>
      <c r="J115" s="131">
        <f>J448</f>
        <v>0</v>
      </c>
      <c r="L115" s="127"/>
    </row>
    <row r="116" spans="2:12" s="1" customFormat="1" ht="21.75" customHeight="1">
      <c r="B116" s="31"/>
      <c r="I116" s="95"/>
      <c r="L116" s="31"/>
    </row>
    <row r="117" spans="2:12" s="1" customFormat="1" ht="6.9" customHeight="1">
      <c r="B117" s="43"/>
      <c r="C117" s="44"/>
      <c r="D117" s="44"/>
      <c r="E117" s="44"/>
      <c r="F117" s="44"/>
      <c r="G117" s="44"/>
      <c r="H117" s="44"/>
      <c r="I117" s="116"/>
      <c r="J117" s="44"/>
      <c r="K117" s="44"/>
      <c r="L117" s="31"/>
    </row>
    <row r="121" spans="2:12" s="1" customFormat="1" ht="6.9" customHeight="1">
      <c r="B121" s="45"/>
      <c r="C121" s="46"/>
      <c r="D121" s="46"/>
      <c r="E121" s="46"/>
      <c r="F121" s="46"/>
      <c r="G121" s="46"/>
      <c r="H121" s="46"/>
      <c r="I121" s="117"/>
      <c r="J121" s="46"/>
      <c r="K121" s="46"/>
      <c r="L121" s="31"/>
    </row>
    <row r="122" spans="2:12" s="1" customFormat="1" ht="24.9" customHeight="1">
      <c r="B122" s="31"/>
      <c r="C122" s="20" t="s">
        <v>120</v>
      </c>
      <c r="I122" s="95"/>
      <c r="L122" s="31"/>
    </row>
    <row r="123" spans="2:12" s="1" customFormat="1" ht="6.9" customHeight="1">
      <c r="B123" s="31"/>
      <c r="I123" s="95"/>
      <c r="L123" s="31"/>
    </row>
    <row r="124" spans="2:12" s="1" customFormat="1" ht="12" customHeight="1">
      <c r="B124" s="31"/>
      <c r="C124" s="26" t="s">
        <v>14</v>
      </c>
      <c r="I124" s="95"/>
      <c r="L124" s="31"/>
    </row>
    <row r="125" spans="2:12" s="1" customFormat="1" ht="16.5" customHeight="1">
      <c r="B125" s="31"/>
      <c r="E125" s="262" t="str">
        <f>E7</f>
        <v>Dostavba Pavilónu Základnej školy Miloslavov</v>
      </c>
      <c r="F125" s="263"/>
      <c r="G125" s="263"/>
      <c r="H125" s="263"/>
      <c r="I125" s="95"/>
      <c r="L125" s="31"/>
    </row>
    <row r="126" spans="2:12" ht="12" customHeight="1">
      <c r="B126" s="19"/>
      <c r="C126" s="26" t="s">
        <v>102</v>
      </c>
      <c r="L126" s="19"/>
    </row>
    <row r="127" spans="2:12" s="1" customFormat="1" ht="16.5" customHeight="1">
      <c r="B127" s="31"/>
      <c r="E127" s="262" t="s">
        <v>103</v>
      </c>
      <c r="F127" s="261"/>
      <c r="G127" s="261"/>
      <c r="H127" s="261"/>
      <c r="I127" s="95"/>
      <c r="L127" s="31"/>
    </row>
    <row r="128" spans="2:12" s="1" customFormat="1" ht="12" customHeight="1">
      <c r="B128" s="31"/>
      <c r="C128" s="26" t="s">
        <v>104</v>
      </c>
      <c r="I128" s="95"/>
      <c r="L128" s="31"/>
    </row>
    <row r="129" spans="2:65" s="1" customFormat="1" ht="16.5" customHeight="1">
      <c r="B129" s="31"/>
      <c r="E129" s="240" t="str">
        <f>E11</f>
        <v>1-2 - Modulová stavba</v>
      </c>
      <c r="F129" s="261"/>
      <c r="G129" s="261"/>
      <c r="H129" s="261"/>
      <c r="I129" s="95"/>
      <c r="L129" s="31"/>
    </row>
    <row r="130" spans="2:65" s="1" customFormat="1" ht="6.9" customHeight="1">
      <c r="B130" s="31"/>
      <c r="I130" s="95"/>
      <c r="L130" s="31"/>
    </row>
    <row r="131" spans="2:65" s="1" customFormat="1" ht="12" customHeight="1">
      <c r="B131" s="31"/>
      <c r="C131" s="26" t="s">
        <v>18</v>
      </c>
      <c r="F131" s="24" t="str">
        <f>F14</f>
        <v xml:space="preserve"> </v>
      </c>
      <c r="I131" s="96" t="s">
        <v>20</v>
      </c>
      <c r="J131" s="51" t="str">
        <f>IF(J14="","",J14)</f>
        <v/>
      </c>
      <c r="L131" s="31"/>
    </row>
    <row r="132" spans="2:65" s="1" customFormat="1" ht="6.9" customHeight="1">
      <c r="B132" s="31"/>
      <c r="I132" s="95"/>
      <c r="L132" s="31"/>
    </row>
    <row r="133" spans="2:65" s="1" customFormat="1" ht="15.15" customHeight="1">
      <c r="B133" s="31"/>
      <c r="C133" s="26" t="s">
        <v>21</v>
      </c>
      <c r="F133" s="24" t="str">
        <f>E17</f>
        <v xml:space="preserve"> </v>
      </c>
      <c r="I133" s="96" t="s">
        <v>26</v>
      </c>
      <c r="J133" s="29" t="str">
        <f>E23</f>
        <v xml:space="preserve"> </v>
      </c>
      <c r="L133" s="31"/>
    </row>
    <row r="134" spans="2:65" s="1" customFormat="1" ht="15.15" customHeight="1">
      <c r="B134" s="31"/>
      <c r="C134" s="26" t="s">
        <v>24</v>
      </c>
      <c r="F134" s="24" t="str">
        <f>IF(E20="","",E20)</f>
        <v>Vyplň údaj</v>
      </c>
      <c r="I134" s="96" t="s">
        <v>28</v>
      </c>
      <c r="J134" s="29" t="str">
        <f>E26</f>
        <v xml:space="preserve"> </v>
      </c>
      <c r="L134" s="31"/>
    </row>
    <row r="135" spans="2:65" s="1" customFormat="1" ht="10.35" customHeight="1">
      <c r="B135" s="31"/>
      <c r="I135" s="95"/>
      <c r="L135" s="31"/>
    </row>
    <row r="136" spans="2:65" s="10" customFormat="1" ht="29.25" customHeight="1">
      <c r="B136" s="132"/>
      <c r="C136" s="133" t="s">
        <v>121</v>
      </c>
      <c r="D136" s="134" t="s">
        <v>55</v>
      </c>
      <c r="E136" s="134" t="s">
        <v>51</v>
      </c>
      <c r="F136" s="134" t="s">
        <v>52</v>
      </c>
      <c r="G136" s="134" t="s">
        <v>122</v>
      </c>
      <c r="H136" s="134" t="s">
        <v>123</v>
      </c>
      <c r="I136" s="135" t="s">
        <v>124</v>
      </c>
      <c r="J136" s="136" t="s">
        <v>107</v>
      </c>
      <c r="K136" s="137" t="s">
        <v>125</v>
      </c>
      <c r="L136" s="132"/>
      <c r="M136" s="58" t="s">
        <v>1</v>
      </c>
      <c r="N136" s="59" t="s">
        <v>34</v>
      </c>
      <c r="O136" s="59" t="s">
        <v>126</v>
      </c>
      <c r="P136" s="59" t="s">
        <v>127</v>
      </c>
      <c r="Q136" s="59" t="s">
        <v>128</v>
      </c>
      <c r="R136" s="59" t="s">
        <v>129</v>
      </c>
      <c r="S136" s="59" t="s">
        <v>130</v>
      </c>
      <c r="T136" s="60" t="s">
        <v>131</v>
      </c>
    </row>
    <row r="137" spans="2:65" s="1" customFormat="1" ht="22.95" customHeight="1">
      <c r="B137" s="31"/>
      <c r="C137" s="63" t="s">
        <v>108</v>
      </c>
      <c r="I137" s="95"/>
      <c r="J137" s="138">
        <f>BK137</f>
        <v>0</v>
      </c>
      <c r="L137" s="31"/>
      <c r="M137" s="61"/>
      <c r="N137" s="52"/>
      <c r="O137" s="52"/>
      <c r="P137" s="139">
        <f>P138+P199</f>
        <v>0</v>
      </c>
      <c r="Q137" s="52"/>
      <c r="R137" s="139">
        <f>R138+R199</f>
        <v>221.70609705999999</v>
      </c>
      <c r="S137" s="52"/>
      <c r="T137" s="140">
        <f>T138+T199</f>
        <v>0</v>
      </c>
      <c r="AT137" s="16" t="s">
        <v>69</v>
      </c>
      <c r="AU137" s="16" t="s">
        <v>109</v>
      </c>
      <c r="BK137" s="141">
        <f>BK138+BK199</f>
        <v>0</v>
      </c>
    </row>
    <row r="138" spans="2:65" s="11" customFormat="1" ht="25.95" customHeight="1">
      <c r="B138" s="142"/>
      <c r="D138" s="143" t="s">
        <v>69</v>
      </c>
      <c r="E138" s="144" t="s">
        <v>132</v>
      </c>
      <c r="F138" s="144" t="s">
        <v>133</v>
      </c>
      <c r="I138" s="145"/>
      <c r="J138" s="146">
        <f>BK138</f>
        <v>0</v>
      </c>
      <c r="L138" s="142"/>
      <c r="M138" s="147"/>
      <c r="N138" s="148"/>
      <c r="O138" s="148"/>
      <c r="P138" s="149">
        <f>P139+P187+P197</f>
        <v>0</v>
      </c>
      <c r="Q138" s="148"/>
      <c r="R138" s="149">
        <f>R139+R187+R197</f>
        <v>181.77587353000001</v>
      </c>
      <c r="S138" s="148"/>
      <c r="T138" s="150">
        <f>T139+T187+T197</f>
        <v>0</v>
      </c>
      <c r="AR138" s="143" t="s">
        <v>74</v>
      </c>
      <c r="AT138" s="151" t="s">
        <v>69</v>
      </c>
      <c r="AU138" s="151" t="s">
        <v>70</v>
      </c>
      <c r="AY138" s="143" t="s">
        <v>134</v>
      </c>
      <c r="BK138" s="152">
        <f>BK139+BK187+BK197</f>
        <v>0</v>
      </c>
    </row>
    <row r="139" spans="2:65" s="11" customFormat="1" ht="22.95" customHeight="1">
      <c r="B139" s="142"/>
      <c r="D139" s="143" t="s">
        <v>69</v>
      </c>
      <c r="E139" s="153" t="s">
        <v>145</v>
      </c>
      <c r="F139" s="153" t="s">
        <v>189</v>
      </c>
      <c r="I139" s="145"/>
      <c r="J139" s="154">
        <f>BK139</f>
        <v>0</v>
      </c>
      <c r="L139" s="142"/>
      <c r="M139" s="147"/>
      <c r="N139" s="148"/>
      <c r="O139" s="148"/>
      <c r="P139" s="149">
        <f>SUM(P140:P186)</f>
        <v>0</v>
      </c>
      <c r="Q139" s="148"/>
      <c r="R139" s="149">
        <f>SUM(R140:R186)</f>
        <v>144.43956137000001</v>
      </c>
      <c r="S139" s="148"/>
      <c r="T139" s="150">
        <f>SUM(T140:T186)</f>
        <v>0</v>
      </c>
      <c r="AR139" s="143" t="s">
        <v>74</v>
      </c>
      <c r="AT139" s="151" t="s">
        <v>69</v>
      </c>
      <c r="AU139" s="151" t="s">
        <v>74</v>
      </c>
      <c r="AY139" s="143" t="s">
        <v>134</v>
      </c>
      <c r="BK139" s="152">
        <f>SUM(BK140:BK186)</f>
        <v>0</v>
      </c>
    </row>
    <row r="140" spans="2:65" s="1" customFormat="1" ht="24" customHeight="1">
      <c r="B140" s="155"/>
      <c r="C140" s="156" t="s">
        <v>74</v>
      </c>
      <c r="D140" s="156" t="s">
        <v>136</v>
      </c>
      <c r="E140" s="157" t="s">
        <v>230</v>
      </c>
      <c r="F140" s="158" t="s">
        <v>231</v>
      </c>
      <c r="G140" s="159" t="s">
        <v>137</v>
      </c>
      <c r="H140" s="160">
        <v>0.58099999999999996</v>
      </c>
      <c r="I140" s="161"/>
      <c r="J140" s="162">
        <f>ROUND(I140*H140,2)</f>
        <v>0</v>
      </c>
      <c r="K140" s="158" t="s">
        <v>1</v>
      </c>
      <c r="L140" s="31"/>
      <c r="M140" s="163" t="s">
        <v>1</v>
      </c>
      <c r="N140" s="164" t="s">
        <v>36</v>
      </c>
      <c r="O140" s="54"/>
      <c r="P140" s="165">
        <f>O140*H140</f>
        <v>0</v>
      </c>
      <c r="Q140" s="165">
        <v>2.2131099999999999</v>
      </c>
      <c r="R140" s="165">
        <f>Q140*H140</f>
        <v>1.2858169099999999</v>
      </c>
      <c r="S140" s="165">
        <v>0</v>
      </c>
      <c r="T140" s="166">
        <f>S140*H140</f>
        <v>0</v>
      </c>
      <c r="AR140" s="167" t="s">
        <v>138</v>
      </c>
      <c r="AT140" s="167" t="s">
        <v>136</v>
      </c>
      <c r="AU140" s="167" t="s">
        <v>80</v>
      </c>
      <c r="AY140" s="16" t="s">
        <v>134</v>
      </c>
      <c r="BE140" s="168">
        <f>IF(N140="základná",J140,0)</f>
        <v>0</v>
      </c>
      <c r="BF140" s="168">
        <f>IF(N140="znížená",J140,0)</f>
        <v>0</v>
      </c>
      <c r="BG140" s="168">
        <f>IF(N140="zákl. prenesená",J140,0)</f>
        <v>0</v>
      </c>
      <c r="BH140" s="168">
        <f>IF(N140="zníž. prenesená",J140,0)</f>
        <v>0</v>
      </c>
      <c r="BI140" s="168">
        <f>IF(N140="nulová",J140,0)</f>
        <v>0</v>
      </c>
      <c r="BJ140" s="16" t="s">
        <v>80</v>
      </c>
      <c r="BK140" s="168">
        <f>ROUND(I140*H140,2)</f>
        <v>0</v>
      </c>
      <c r="BL140" s="16" t="s">
        <v>138</v>
      </c>
      <c r="BM140" s="167" t="s">
        <v>232</v>
      </c>
    </row>
    <row r="141" spans="2:65" s="12" customFormat="1" ht="30.6">
      <c r="B141" s="169"/>
      <c r="D141" s="170" t="s">
        <v>139</v>
      </c>
      <c r="E141" s="171" t="s">
        <v>1</v>
      </c>
      <c r="F141" s="172" t="s">
        <v>233</v>
      </c>
      <c r="H141" s="173">
        <v>0.58099999999999996</v>
      </c>
      <c r="I141" s="174"/>
      <c r="L141" s="169"/>
      <c r="M141" s="175"/>
      <c r="N141" s="176"/>
      <c r="O141" s="176"/>
      <c r="P141" s="176"/>
      <c r="Q141" s="176"/>
      <c r="R141" s="176"/>
      <c r="S141" s="176"/>
      <c r="T141" s="177"/>
      <c r="AT141" s="171" t="s">
        <v>139</v>
      </c>
      <c r="AU141" s="171" t="s">
        <v>80</v>
      </c>
      <c r="AV141" s="12" t="s">
        <v>80</v>
      </c>
      <c r="AW141" s="12" t="s">
        <v>27</v>
      </c>
      <c r="AX141" s="12" t="s">
        <v>70</v>
      </c>
      <c r="AY141" s="171" t="s">
        <v>134</v>
      </c>
    </row>
    <row r="142" spans="2:65" s="13" customFormat="1">
      <c r="B142" s="178"/>
      <c r="D142" s="170" t="s">
        <v>139</v>
      </c>
      <c r="E142" s="179" t="s">
        <v>1</v>
      </c>
      <c r="F142" s="180" t="s">
        <v>140</v>
      </c>
      <c r="H142" s="181">
        <v>0.58099999999999996</v>
      </c>
      <c r="I142" s="182"/>
      <c r="L142" s="178"/>
      <c r="M142" s="183"/>
      <c r="N142" s="184"/>
      <c r="O142" s="184"/>
      <c r="P142" s="184"/>
      <c r="Q142" s="184"/>
      <c r="R142" s="184"/>
      <c r="S142" s="184"/>
      <c r="T142" s="185"/>
      <c r="AT142" s="179" t="s">
        <v>139</v>
      </c>
      <c r="AU142" s="179" t="s">
        <v>80</v>
      </c>
      <c r="AV142" s="13" t="s">
        <v>138</v>
      </c>
      <c r="AW142" s="13" t="s">
        <v>27</v>
      </c>
      <c r="AX142" s="13" t="s">
        <v>74</v>
      </c>
      <c r="AY142" s="179" t="s">
        <v>134</v>
      </c>
    </row>
    <row r="143" spans="2:65" s="1" customFormat="1" ht="24" customHeight="1">
      <c r="B143" s="155"/>
      <c r="C143" s="156" t="s">
        <v>80</v>
      </c>
      <c r="D143" s="156" t="s">
        <v>136</v>
      </c>
      <c r="E143" s="157" t="s">
        <v>234</v>
      </c>
      <c r="F143" s="158" t="s">
        <v>235</v>
      </c>
      <c r="G143" s="159" t="s">
        <v>137</v>
      </c>
      <c r="H143" s="160">
        <v>0.58099999999999996</v>
      </c>
      <c r="I143" s="161"/>
      <c r="J143" s="162">
        <f>ROUND(I143*H143,2)</f>
        <v>0</v>
      </c>
      <c r="K143" s="158" t="s">
        <v>1</v>
      </c>
      <c r="L143" s="31"/>
      <c r="M143" s="163" t="s">
        <v>1</v>
      </c>
      <c r="N143" s="164" t="s">
        <v>36</v>
      </c>
      <c r="O143" s="54"/>
      <c r="P143" s="165">
        <f>O143*H143</f>
        <v>0</v>
      </c>
      <c r="Q143" s="165">
        <v>0</v>
      </c>
      <c r="R143" s="165">
        <f>Q143*H143</f>
        <v>0</v>
      </c>
      <c r="S143" s="165">
        <v>0</v>
      </c>
      <c r="T143" s="166">
        <f>S143*H143</f>
        <v>0</v>
      </c>
      <c r="AR143" s="167" t="s">
        <v>138</v>
      </c>
      <c r="AT143" s="167" t="s">
        <v>136</v>
      </c>
      <c r="AU143" s="167" t="s">
        <v>80</v>
      </c>
      <c r="AY143" s="16" t="s">
        <v>134</v>
      </c>
      <c r="BE143" s="168">
        <f>IF(N143="základná",J143,0)</f>
        <v>0</v>
      </c>
      <c r="BF143" s="168">
        <f>IF(N143="znížená",J143,0)</f>
        <v>0</v>
      </c>
      <c r="BG143" s="168">
        <f>IF(N143="zákl. prenesená",J143,0)</f>
        <v>0</v>
      </c>
      <c r="BH143" s="168">
        <f>IF(N143="zníž. prenesená",J143,0)</f>
        <v>0</v>
      </c>
      <c r="BI143" s="168">
        <f>IF(N143="nulová",J143,0)</f>
        <v>0</v>
      </c>
      <c r="BJ143" s="16" t="s">
        <v>80</v>
      </c>
      <c r="BK143" s="168">
        <f>ROUND(I143*H143,2)</f>
        <v>0</v>
      </c>
      <c r="BL143" s="16" t="s">
        <v>138</v>
      </c>
      <c r="BM143" s="167" t="s">
        <v>236</v>
      </c>
    </row>
    <row r="144" spans="2:65" s="1" customFormat="1" ht="24" customHeight="1">
      <c r="B144" s="155"/>
      <c r="C144" s="156" t="s">
        <v>142</v>
      </c>
      <c r="D144" s="156" t="s">
        <v>136</v>
      </c>
      <c r="E144" s="157" t="s">
        <v>237</v>
      </c>
      <c r="F144" s="158" t="s">
        <v>238</v>
      </c>
      <c r="G144" s="159" t="s">
        <v>146</v>
      </c>
      <c r="H144" s="160">
        <v>428.98599999999999</v>
      </c>
      <c r="I144" s="161"/>
      <c r="J144" s="162">
        <f>ROUND(I144*H144,2)</f>
        <v>0</v>
      </c>
      <c r="K144" s="158" t="s">
        <v>1</v>
      </c>
      <c r="L144" s="31"/>
      <c r="M144" s="163" t="s">
        <v>1</v>
      </c>
      <c r="N144" s="164" t="s">
        <v>36</v>
      </c>
      <c r="O144" s="54"/>
      <c r="P144" s="165">
        <f>O144*H144</f>
        <v>0</v>
      </c>
      <c r="Q144" s="165">
        <v>4.7710000000000002E-2</v>
      </c>
      <c r="R144" s="165">
        <f>Q144*H144</f>
        <v>20.466922060000002</v>
      </c>
      <c r="S144" s="165">
        <v>0</v>
      </c>
      <c r="T144" s="166">
        <f>S144*H144</f>
        <v>0</v>
      </c>
      <c r="AR144" s="167" t="s">
        <v>138</v>
      </c>
      <c r="AT144" s="167" t="s">
        <v>136</v>
      </c>
      <c r="AU144" s="167" t="s">
        <v>80</v>
      </c>
      <c r="AY144" s="16" t="s">
        <v>134</v>
      </c>
      <c r="BE144" s="168">
        <f>IF(N144="základná",J144,0)</f>
        <v>0</v>
      </c>
      <c r="BF144" s="168">
        <f>IF(N144="znížená",J144,0)</f>
        <v>0</v>
      </c>
      <c r="BG144" s="168">
        <f>IF(N144="zákl. prenesená",J144,0)</f>
        <v>0</v>
      </c>
      <c r="BH144" s="168">
        <f>IF(N144="zníž. prenesená",J144,0)</f>
        <v>0</v>
      </c>
      <c r="BI144" s="168">
        <f>IF(N144="nulová",J144,0)</f>
        <v>0</v>
      </c>
      <c r="BJ144" s="16" t="s">
        <v>80</v>
      </c>
      <c r="BK144" s="168">
        <f>ROUND(I144*H144,2)</f>
        <v>0</v>
      </c>
      <c r="BL144" s="16" t="s">
        <v>138</v>
      </c>
      <c r="BM144" s="167" t="s">
        <v>239</v>
      </c>
    </row>
    <row r="145" spans="2:65" s="1" customFormat="1" ht="115.2">
      <c r="B145" s="31"/>
      <c r="D145" s="170" t="s">
        <v>143</v>
      </c>
      <c r="F145" s="186" t="s">
        <v>240</v>
      </c>
      <c r="I145" s="95"/>
      <c r="L145" s="31"/>
      <c r="M145" s="187"/>
      <c r="N145" s="54"/>
      <c r="O145" s="54"/>
      <c r="P145" s="54"/>
      <c r="Q145" s="54"/>
      <c r="R145" s="54"/>
      <c r="S145" s="54"/>
      <c r="T145" s="55"/>
      <c r="AT145" s="16" t="s">
        <v>143</v>
      </c>
      <c r="AU145" s="16" t="s">
        <v>80</v>
      </c>
    </row>
    <row r="146" spans="2:65" s="12" customFormat="1" ht="30.6">
      <c r="B146" s="169"/>
      <c r="D146" s="170" t="s">
        <v>139</v>
      </c>
      <c r="E146" s="171" t="s">
        <v>1</v>
      </c>
      <c r="F146" s="172" t="s">
        <v>241</v>
      </c>
      <c r="H146" s="173">
        <v>428.98599999999999</v>
      </c>
      <c r="I146" s="174"/>
      <c r="L146" s="169"/>
      <c r="M146" s="175"/>
      <c r="N146" s="176"/>
      <c r="O146" s="176"/>
      <c r="P146" s="176"/>
      <c r="Q146" s="176"/>
      <c r="R146" s="176"/>
      <c r="S146" s="176"/>
      <c r="T146" s="177"/>
      <c r="AT146" s="171" t="s">
        <v>139</v>
      </c>
      <c r="AU146" s="171" t="s">
        <v>80</v>
      </c>
      <c r="AV146" s="12" t="s">
        <v>80</v>
      </c>
      <c r="AW146" s="12" t="s">
        <v>27</v>
      </c>
      <c r="AX146" s="12" t="s">
        <v>70</v>
      </c>
      <c r="AY146" s="171" t="s">
        <v>134</v>
      </c>
    </row>
    <row r="147" spans="2:65" s="13" customFormat="1">
      <c r="B147" s="178"/>
      <c r="D147" s="170" t="s">
        <v>139</v>
      </c>
      <c r="E147" s="179" t="s">
        <v>1</v>
      </c>
      <c r="F147" s="180" t="s">
        <v>140</v>
      </c>
      <c r="H147" s="181">
        <v>428.98599999999999</v>
      </c>
      <c r="I147" s="182"/>
      <c r="L147" s="178"/>
      <c r="M147" s="183"/>
      <c r="N147" s="184"/>
      <c r="O147" s="184"/>
      <c r="P147" s="184"/>
      <c r="Q147" s="184"/>
      <c r="R147" s="184"/>
      <c r="S147" s="184"/>
      <c r="T147" s="185"/>
      <c r="AT147" s="179" t="s">
        <v>139</v>
      </c>
      <c r="AU147" s="179" t="s">
        <v>80</v>
      </c>
      <c r="AV147" s="13" t="s">
        <v>138</v>
      </c>
      <c r="AW147" s="13" t="s">
        <v>27</v>
      </c>
      <c r="AX147" s="13" t="s">
        <v>74</v>
      </c>
      <c r="AY147" s="179" t="s">
        <v>134</v>
      </c>
    </row>
    <row r="148" spans="2:65" s="1" customFormat="1" ht="36" customHeight="1">
      <c r="B148" s="155"/>
      <c r="C148" s="156" t="s">
        <v>138</v>
      </c>
      <c r="D148" s="156" t="s">
        <v>136</v>
      </c>
      <c r="E148" s="157" t="s">
        <v>242</v>
      </c>
      <c r="F148" s="158" t="s">
        <v>243</v>
      </c>
      <c r="G148" s="159" t="s">
        <v>146</v>
      </c>
      <c r="H148" s="160">
        <v>24.18</v>
      </c>
      <c r="I148" s="161"/>
      <c r="J148" s="162">
        <f>ROUND(I148*H148,2)</f>
        <v>0</v>
      </c>
      <c r="K148" s="158" t="s">
        <v>210</v>
      </c>
      <c r="L148" s="31"/>
      <c r="M148" s="163" t="s">
        <v>1</v>
      </c>
      <c r="N148" s="164" t="s">
        <v>36</v>
      </c>
      <c r="O148" s="54"/>
      <c r="P148" s="165">
        <f>O148*H148</f>
        <v>0</v>
      </c>
      <c r="Q148" s="165">
        <v>2.419E-2</v>
      </c>
      <c r="R148" s="165">
        <f>Q148*H148</f>
        <v>0.58491419999999994</v>
      </c>
      <c r="S148" s="165">
        <v>0</v>
      </c>
      <c r="T148" s="166">
        <f>S148*H148</f>
        <v>0</v>
      </c>
      <c r="AR148" s="167" t="s">
        <v>138</v>
      </c>
      <c r="AT148" s="167" t="s">
        <v>136</v>
      </c>
      <c r="AU148" s="167" t="s">
        <v>80</v>
      </c>
      <c r="AY148" s="16" t="s">
        <v>134</v>
      </c>
      <c r="BE148" s="168">
        <f>IF(N148="základná",J148,0)</f>
        <v>0</v>
      </c>
      <c r="BF148" s="168">
        <f>IF(N148="znížená",J148,0)</f>
        <v>0</v>
      </c>
      <c r="BG148" s="168">
        <f>IF(N148="zákl. prenesená",J148,0)</f>
        <v>0</v>
      </c>
      <c r="BH148" s="168">
        <f>IF(N148="zníž. prenesená",J148,0)</f>
        <v>0</v>
      </c>
      <c r="BI148" s="168">
        <f>IF(N148="nulová",J148,0)</f>
        <v>0</v>
      </c>
      <c r="BJ148" s="16" t="s">
        <v>80</v>
      </c>
      <c r="BK148" s="168">
        <f>ROUND(I148*H148,2)</f>
        <v>0</v>
      </c>
      <c r="BL148" s="16" t="s">
        <v>138</v>
      </c>
      <c r="BM148" s="167" t="s">
        <v>244</v>
      </c>
    </row>
    <row r="149" spans="2:65" s="1" customFormat="1" ht="115.2">
      <c r="B149" s="31"/>
      <c r="D149" s="170" t="s">
        <v>143</v>
      </c>
      <c r="F149" s="186" t="s">
        <v>245</v>
      </c>
      <c r="I149" s="95"/>
      <c r="L149" s="31"/>
      <c r="M149" s="187"/>
      <c r="N149" s="54"/>
      <c r="O149" s="54"/>
      <c r="P149" s="54"/>
      <c r="Q149" s="54"/>
      <c r="R149" s="54"/>
      <c r="S149" s="54"/>
      <c r="T149" s="55"/>
      <c r="AT149" s="16" t="s">
        <v>143</v>
      </c>
      <c r="AU149" s="16" t="s">
        <v>80</v>
      </c>
    </row>
    <row r="150" spans="2:65" s="12" customFormat="1">
      <c r="B150" s="169"/>
      <c r="D150" s="170" t="s">
        <v>139</v>
      </c>
      <c r="E150" s="171" t="s">
        <v>1</v>
      </c>
      <c r="F150" s="172" t="s">
        <v>246</v>
      </c>
      <c r="H150" s="173">
        <v>24.18</v>
      </c>
      <c r="I150" s="174"/>
      <c r="L150" s="169"/>
      <c r="M150" s="175"/>
      <c r="N150" s="176"/>
      <c r="O150" s="176"/>
      <c r="P150" s="176"/>
      <c r="Q150" s="176"/>
      <c r="R150" s="176"/>
      <c r="S150" s="176"/>
      <c r="T150" s="177"/>
      <c r="AT150" s="171" t="s">
        <v>139</v>
      </c>
      <c r="AU150" s="171" t="s">
        <v>80</v>
      </c>
      <c r="AV150" s="12" t="s">
        <v>80</v>
      </c>
      <c r="AW150" s="12" t="s">
        <v>27</v>
      </c>
      <c r="AX150" s="12" t="s">
        <v>74</v>
      </c>
      <c r="AY150" s="171" t="s">
        <v>134</v>
      </c>
    </row>
    <row r="151" spans="2:65" s="1" customFormat="1" ht="36" customHeight="1">
      <c r="B151" s="155"/>
      <c r="C151" s="156" t="s">
        <v>144</v>
      </c>
      <c r="D151" s="156" t="s">
        <v>136</v>
      </c>
      <c r="E151" s="157" t="s">
        <v>247</v>
      </c>
      <c r="F151" s="158" t="s">
        <v>248</v>
      </c>
      <c r="G151" s="159" t="s">
        <v>146</v>
      </c>
      <c r="H151" s="160">
        <v>37.881999999999998</v>
      </c>
      <c r="I151" s="161"/>
      <c r="J151" s="162">
        <f>ROUND(I151*H151,2)</f>
        <v>0</v>
      </c>
      <c r="K151" s="158" t="s">
        <v>210</v>
      </c>
      <c r="L151" s="31"/>
      <c r="M151" s="163" t="s">
        <v>1</v>
      </c>
      <c r="N151" s="164" t="s">
        <v>36</v>
      </c>
      <c r="O151" s="54"/>
      <c r="P151" s="165">
        <f>O151*H151</f>
        <v>0</v>
      </c>
      <c r="Q151" s="165">
        <v>2.3560000000000001E-2</v>
      </c>
      <c r="R151" s="165">
        <f>Q151*H151</f>
        <v>0.89249992</v>
      </c>
      <c r="S151" s="165">
        <v>0</v>
      </c>
      <c r="T151" s="166">
        <f>S151*H151</f>
        <v>0</v>
      </c>
      <c r="AR151" s="167" t="s">
        <v>138</v>
      </c>
      <c r="AT151" s="167" t="s">
        <v>136</v>
      </c>
      <c r="AU151" s="167" t="s">
        <v>80</v>
      </c>
      <c r="AY151" s="16" t="s">
        <v>134</v>
      </c>
      <c r="BE151" s="168">
        <f>IF(N151="základná",J151,0)</f>
        <v>0</v>
      </c>
      <c r="BF151" s="168">
        <f>IF(N151="znížená",J151,0)</f>
        <v>0</v>
      </c>
      <c r="BG151" s="168">
        <f>IF(N151="zákl. prenesená",J151,0)</f>
        <v>0</v>
      </c>
      <c r="BH151" s="168">
        <f>IF(N151="zníž. prenesená",J151,0)</f>
        <v>0</v>
      </c>
      <c r="BI151" s="168">
        <f>IF(N151="nulová",J151,0)</f>
        <v>0</v>
      </c>
      <c r="BJ151" s="16" t="s">
        <v>80</v>
      </c>
      <c r="BK151" s="168">
        <f>ROUND(I151*H151,2)</f>
        <v>0</v>
      </c>
      <c r="BL151" s="16" t="s">
        <v>138</v>
      </c>
      <c r="BM151" s="167" t="s">
        <v>249</v>
      </c>
    </row>
    <row r="152" spans="2:65" s="1" customFormat="1" ht="115.2">
      <c r="B152" s="31"/>
      <c r="D152" s="170" t="s">
        <v>143</v>
      </c>
      <c r="F152" s="186" t="s">
        <v>250</v>
      </c>
      <c r="I152" s="95"/>
      <c r="L152" s="31"/>
      <c r="M152" s="187"/>
      <c r="N152" s="54"/>
      <c r="O152" s="54"/>
      <c r="P152" s="54"/>
      <c r="Q152" s="54"/>
      <c r="R152" s="54"/>
      <c r="S152" s="54"/>
      <c r="T152" s="55"/>
      <c r="AT152" s="16" t="s">
        <v>143</v>
      </c>
      <c r="AU152" s="16" t="s">
        <v>80</v>
      </c>
    </row>
    <row r="153" spans="2:65" s="12" customFormat="1">
      <c r="B153" s="169"/>
      <c r="D153" s="170" t="s">
        <v>139</v>
      </c>
      <c r="E153" s="171" t="s">
        <v>1</v>
      </c>
      <c r="F153" s="172" t="s">
        <v>251</v>
      </c>
      <c r="H153" s="173">
        <v>37.881999999999998</v>
      </c>
      <c r="I153" s="174"/>
      <c r="L153" s="169"/>
      <c r="M153" s="175"/>
      <c r="N153" s="176"/>
      <c r="O153" s="176"/>
      <c r="P153" s="176"/>
      <c r="Q153" s="176"/>
      <c r="R153" s="176"/>
      <c r="S153" s="176"/>
      <c r="T153" s="177"/>
      <c r="AT153" s="171" t="s">
        <v>139</v>
      </c>
      <c r="AU153" s="171" t="s">
        <v>80</v>
      </c>
      <c r="AV153" s="12" t="s">
        <v>80</v>
      </c>
      <c r="AW153" s="12" t="s">
        <v>27</v>
      </c>
      <c r="AX153" s="12" t="s">
        <v>74</v>
      </c>
      <c r="AY153" s="171" t="s">
        <v>134</v>
      </c>
    </row>
    <row r="154" spans="2:65" s="1" customFormat="1" ht="24" customHeight="1">
      <c r="B154" s="155"/>
      <c r="C154" s="156" t="s">
        <v>145</v>
      </c>
      <c r="D154" s="156" t="s">
        <v>136</v>
      </c>
      <c r="E154" s="157" t="s">
        <v>252</v>
      </c>
      <c r="F154" s="158" t="s">
        <v>253</v>
      </c>
      <c r="G154" s="159" t="s">
        <v>146</v>
      </c>
      <c r="H154" s="160">
        <v>369.98</v>
      </c>
      <c r="I154" s="161"/>
      <c r="J154" s="162">
        <f>ROUND(I154*H154,2)</f>
        <v>0</v>
      </c>
      <c r="K154" s="158" t="s">
        <v>1</v>
      </c>
      <c r="L154" s="31"/>
      <c r="M154" s="163" t="s">
        <v>1</v>
      </c>
      <c r="N154" s="164" t="s">
        <v>36</v>
      </c>
      <c r="O154" s="54"/>
      <c r="P154" s="165">
        <f>O154*H154</f>
        <v>0</v>
      </c>
      <c r="Q154" s="165">
        <v>0.16322</v>
      </c>
      <c r="R154" s="165">
        <f>Q154*H154</f>
        <v>60.388135600000005</v>
      </c>
      <c r="S154" s="165">
        <v>0</v>
      </c>
      <c r="T154" s="166">
        <f>S154*H154</f>
        <v>0</v>
      </c>
      <c r="AR154" s="167" t="s">
        <v>138</v>
      </c>
      <c r="AT154" s="167" t="s">
        <v>136</v>
      </c>
      <c r="AU154" s="167" t="s">
        <v>80</v>
      </c>
      <c r="AY154" s="16" t="s">
        <v>134</v>
      </c>
      <c r="BE154" s="168">
        <f>IF(N154="základná",J154,0)</f>
        <v>0</v>
      </c>
      <c r="BF154" s="168">
        <f>IF(N154="znížená",J154,0)</f>
        <v>0</v>
      </c>
      <c r="BG154" s="168">
        <f>IF(N154="zákl. prenesená",J154,0)</f>
        <v>0</v>
      </c>
      <c r="BH154" s="168">
        <f>IF(N154="zníž. prenesená",J154,0)</f>
        <v>0</v>
      </c>
      <c r="BI154" s="168">
        <f>IF(N154="nulová",J154,0)</f>
        <v>0</v>
      </c>
      <c r="BJ154" s="16" t="s">
        <v>80</v>
      </c>
      <c r="BK154" s="168">
        <f>ROUND(I154*H154,2)</f>
        <v>0</v>
      </c>
      <c r="BL154" s="16" t="s">
        <v>138</v>
      </c>
      <c r="BM154" s="167" t="s">
        <v>254</v>
      </c>
    </row>
    <row r="155" spans="2:65" s="1" customFormat="1" ht="182.4">
      <c r="B155" s="31"/>
      <c r="D155" s="170" t="s">
        <v>143</v>
      </c>
      <c r="F155" s="186" t="s">
        <v>2564</v>
      </c>
      <c r="I155" s="95"/>
      <c r="L155" s="31"/>
      <c r="M155" s="187"/>
      <c r="N155" s="54"/>
      <c r="O155" s="54"/>
      <c r="P155" s="54"/>
      <c r="Q155" s="54"/>
      <c r="R155" s="54"/>
      <c r="S155" s="54"/>
      <c r="T155" s="55"/>
      <c r="AT155" s="16" t="s">
        <v>143</v>
      </c>
      <c r="AU155" s="16" t="s">
        <v>80</v>
      </c>
    </row>
    <row r="156" spans="2:65" s="1" customFormat="1" ht="24" customHeight="1">
      <c r="B156" s="155"/>
      <c r="C156" s="156" t="s">
        <v>147</v>
      </c>
      <c r="D156" s="156" t="s">
        <v>136</v>
      </c>
      <c r="E156" s="157" t="s">
        <v>255</v>
      </c>
      <c r="F156" s="158" t="s">
        <v>256</v>
      </c>
      <c r="G156" s="159" t="s">
        <v>146</v>
      </c>
      <c r="H156" s="160">
        <v>359.72</v>
      </c>
      <c r="I156" s="161"/>
      <c r="J156" s="162">
        <f>ROUND(I156*H156,2)</f>
        <v>0</v>
      </c>
      <c r="K156" s="158" t="s">
        <v>1</v>
      </c>
      <c r="L156" s="31"/>
      <c r="M156" s="163" t="s">
        <v>1</v>
      </c>
      <c r="N156" s="164" t="s">
        <v>36</v>
      </c>
      <c r="O156" s="54"/>
      <c r="P156" s="165">
        <f>O156*H156</f>
        <v>0</v>
      </c>
      <c r="Q156" s="165">
        <v>0.16322</v>
      </c>
      <c r="R156" s="165">
        <f>Q156*H156</f>
        <v>58.713498400000006</v>
      </c>
      <c r="S156" s="165">
        <v>0</v>
      </c>
      <c r="T156" s="166">
        <f>S156*H156</f>
        <v>0</v>
      </c>
      <c r="AR156" s="167" t="s">
        <v>138</v>
      </c>
      <c r="AT156" s="167" t="s">
        <v>136</v>
      </c>
      <c r="AU156" s="167" t="s">
        <v>80</v>
      </c>
      <c r="AY156" s="16" t="s">
        <v>134</v>
      </c>
      <c r="BE156" s="168">
        <f>IF(N156="základná",J156,0)</f>
        <v>0</v>
      </c>
      <c r="BF156" s="168">
        <f>IF(N156="znížená",J156,0)</f>
        <v>0</v>
      </c>
      <c r="BG156" s="168">
        <f>IF(N156="zákl. prenesená",J156,0)</f>
        <v>0</v>
      </c>
      <c r="BH156" s="168">
        <f>IF(N156="zníž. prenesená",J156,0)</f>
        <v>0</v>
      </c>
      <c r="BI156" s="168">
        <f>IF(N156="nulová",J156,0)</f>
        <v>0</v>
      </c>
      <c r="BJ156" s="16" t="s">
        <v>80</v>
      </c>
      <c r="BK156" s="168">
        <f>ROUND(I156*H156,2)</f>
        <v>0</v>
      </c>
      <c r="BL156" s="16" t="s">
        <v>138</v>
      </c>
      <c r="BM156" s="167" t="s">
        <v>257</v>
      </c>
    </row>
    <row r="157" spans="2:65" s="1" customFormat="1" ht="172.8">
      <c r="B157" s="31"/>
      <c r="D157" s="170" t="s">
        <v>143</v>
      </c>
      <c r="F157" s="186" t="s">
        <v>2565</v>
      </c>
      <c r="I157" s="95"/>
      <c r="L157" s="31"/>
      <c r="M157" s="187"/>
      <c r="N157" s="54"/>
      <c r="O157" s="54"/>
      <c r="P157" s="54"/>
      <c r="Q157" s="54"/>
      <c r="R157" s="54"/>
      <c r="S157" s="54"/>
      <c r="T157" s="55"/>
      <c r="AT157" s="16" t="s">
        <v>143</v>
      </c>
      <c r="AU157" s="16" t="s">
        <v>80</v>
      </c>
    </row>
    <row r="158" spans="2:65" s="12" customFormat="1">
      <c r="B158" s="169"/>
      <c r="D158" s="170" t="s">
        <v>139</v>
      </c>
      <c r="E158" s="171" t="s">
        <v>1</v>
      </c>
      <c r="F158" s="172" t="s">
        <v>258</v>
      </c>
      <c r="H158" s="173">
        <v>359.72</v>
      </c>
      <c r="I158" s="174"/>
      <c r="L158" s="169"/>
      <c r="M158" s="175"/>
      <c r="N158" s="176"/>
      <c r="O158" s="176"/>
      <c r="P158" s="176"/>
      <c r="Q158" s="176"/>
      <c r="R158" s="176"/>
      <c r="S158" s="176"/>
      <c r="T158" s="177"/>
      <c r="AT158" s="171" t="s">
        <v>139</v>
      </c>
      <c r="AU158" s="171" t="s">
        <v>80</v>
      </c>
      <c r="AV158" s="12" t="s">
        <v>80</v>
      </c>
      <c r="AW158" s="12" t="s">
        <v>27</v>
      </c>
      <c r="AX158" s="12" t="s">
        <v>74</v>
      </c>
      <c r="AY158" s="171" t="s">
        <v>134</v>
      </c>
    </row>
    <row r="159" spans="2:65" s="1" customFormat="1" ht="16.5" customHeight="1">
      <c r="B159" s="155"/>
      <c r="C159" s="156" t="s">
        <v>149</v>
      </c>
      <c r="D159" s="156" t="s">
        <v>136</v>
      </c>
      <c r="E159" s="157" t="s">
        <v>259</v>
      </c>
      <c r="F159" s="158" t="s">
        <v>260</v>
      </c>
      <c r="G159" s="159" t="s">
        <v>146</v>
      </c>
      <c r="H159" s="160">
        <v>1438.798</v>
      </c>
      <c r="I159" s="161"/>
      <c r="J159" s="162">
        <f>ROUND(I159*H159,2)</f>
        <v>0</v>
      </c>
      <c r="K159" s="158" t="s">
        <v>1</v>
      </c>
      <c r="L159" s="31"/>
      <c r="M159" s="163" t="s">
        <v>1</v>
      </c>
      <c r="N159" s="164" t="s">
        <v>36</v>
      </c>
      <c r="O159" s="54"/>
      <c r="P159" s="165">
        <f>O159*H159</f>
        <v>0</v>
      </c>
      <c r="Q159" s="165">
        <v>3.6000000000000002E-4</v>
      </c>
      <c r="R159" s="165">
        <f>Q159*H159</f>
        <v>0.51796728000000003</v>
      </c>
      <c r="S159" s="165">
        <v>0</v>
      </c>
      <c r="T159" s="166">
        <f>S159*H159</f>
        <v>0</v>
      </c>
      <c r="AR159" s="167" t="s">
        <v>138</v>
      </c>
      <c r="AT159" s="167" t="s">
        <v>136</v>
      </c>
      <c r="AU159" s="167" t="s">
        <v>80</v>
      </c>
      <c r="AY159" s="16" t="s">
        <v>134</v>
      </c>
      <c r="BE159" s="168">
        <f>IF(N159="základná",J159,0)</f>
        <v>0</v>
      </c>
      <c r="BF159" s="168">
        <f>IF(N159="znížená",J159,0)</f>
        <v>0</v>
      </c>
      <c r="BG159" s="168">
        <f>IF(N159="zákl. prenesená",J159,0)</f>
        <v>0</v>
      </c>
      <c r="BH159" s="168">
        <f>IF(N159="zníž. prenesená",J159,0)</f>
        <v>0</v>
      </c>
      <c r="BI159" s="168">
        <f>IF(N159="nulová",J159,0)</f>
        <v>0</v>
      </c>
      <c r="BJ159" s="16" t="s">
        <v>80</v>
      </c>
      <c r="BK159" s="168">
        <f>ROUND(I159*H159,2)</f>
        <v>0</v>
      </c>
      <c r="BL159" s="16" t="s">
        <v>138</v>
      </c>
      <c r="BM159" s="167" t="s">
        <v>261</v>
      </c>
    </row>
    <row r="160" spans="2:65" s="12" customFormat="1" ht="30.6">
      <c r="B160" s="169"/>
      <c r="D160" s="170" t="s">
        <v>139</v>
      </c>
      <c r="E160" s="171" t="s">
        <v>1</v>
      </c>
      <c r="F160" s="172" t="s">
        <v>262</v>
      </c>
      <c r="H160" s="173">
        <v>1667.7</v>
      </c>
      <c r="I160" s="174"/>
      <c r="L160" s="169"/>
      <c r="M160" s="175"/>
      <c r="N160" s="176"/>
      <c r="O160" s="176"/>
      <c r="P160" s="176"/>
      <c r="Q160" s="176"/>
      <c r="R160" s="176"/>
      <c r="S160" s="176"/>
      <c r="T160" s="177"/>
      <c r="AT160" s="171" t="s">
        <v>139</v>
      </c>
      <c r="AU160" s="171" t="s">
        <v>80</v>
      </c>
      <c r="AV160" s="12" t="s">
        <v>80</v>
      </c>
      <c r="AW160" s="12" t="s">
        <v>27</v>
      </c>
      <c r="AX160" s="12" t="s">
        <v>70</v>
      </c>
      <c r="AY160" s="171" t="s">
        <v>134</v>
      </c>
    </row>
    <row r="161" spans="2:65" s="12" customFormat="1" ht="30.6">
      <c r="B161" s="169"/>
      <c r="D161" s="170" t="s">
        <v>139</v>
      </c>
      <c r="E161" s="171" t="s">
        <v>1</v>
      </c>
      <c r="F161" s="172" t="s">
        <v>263</v>
      </c>
      <c r="H161" s="173">
        <v>-135.214</v>
      </c>
      <c r="I161" s="174"/>
      <c r="L161" s="169"/>
      <c r="M161" s="175"/>
      <c r="N161" s="176"/>
      <c r="O161" s="176"/>
      <c r="P161" s="176"/>
      <c r="Q161" s="176"/>
      <c r="R161" s="176"/>
      <c r="S161" s="176"/>
      <c r="T161" s="177"/>
      <c r="AT161" s="171" t="s">
        <v>139</v>
      </c>
      <c r="AU161" s="171" t="s">
        <v>80</v>
      </c>
      <c r="AV161" s="12" t="s">
        <v>80</v>
      </c>
      <c r="AW161" s="12" t="s">
        <v>27</v>
      </c>
      <c r="AX161" s="12" t="s">
        <v>70</v>
      </c>
      <c r="AY161" s="171" t="s">
        <v>134</v>
      </c>
    </row>
    <row r="162" spans="2:65" s="12" customFormat="1" ht="20.399999999999999">
      <c r="B162" s="169"/>
      <c r="D162" s="170" t="s">
        <v>139</v>
      </c>
      <c r="E162" s="171" t="s">
        <v>1</v>
      </c>
      <c r="F162" s="172" t="s">
        <v>264</v>
      </c>
      <c r="H162" s="173">
        <v>-93.688000000000002</v>
      </c>
      <c r="I162" s="174"/>
      <c r="L162" s="169"/>
      <c r="M162" s="175"/>
      <c r="N162" s="176"/>
      <c r="O162" s="176"/>
      <c r="P162" s="176"/>
      <c r="Q162" s="176"/>
      <c r="R162" s="176"/>
      <c r="S162" s="176"/>
      <c r="T162" s="177"/>
      <c r="AT162" s="171" t="s">
        <v>139</v>
      </c>
      <c r="AU162" s="171" t="s">
        <v>80</v>
      </c>
      <c r="AV162" s="12" t="s">
        <v>80</v>
      </c>
      <c r="AW162" s="12" t="s">
        <v>27</v>
      </c>
      <c r="AX162" s="12" t="s">
        <v>70</v>
      </c>
      <c r="AY162" s="171" t="s">
        <v>134</v>
      </c>
    </row>
    <row r="163" spans="2:65" s="13" customFormat="1">
      <c r="B163" s="178"/>
      <c r="D163" s="170" t="s">
        <v>139</v>
      </c>
      <c r="E163" s="179" t="s">
        <v>1</v>
      </c>
      <c r="F163" s="180" t="s">
        <v>140</v>
      </c>
      <c r="H163" s="181">
        <v>1438.798</v>
      </c>
      <c r="I163" s="182"/>
      <c r="L163" s="178"/>
      <c r="M163" s="183"/>
      <c r="N163" s="184"/>
      <c r="O163" s="184"/>
      <c r="P163" s="184"/>
      <c r="Q163" s="184"/>
      <c r="R163" s="184"/>
      <c r="S163" s="184"/>
      <c r="T163" s="185"/>
      <c r="AT163" s="179" t="s">
        <v>139</v>
      </c>
      <c r="AU163" s="179" t="s">
        <v>80</v>
      </c>
      <c r="AV163" s="13" t="s">
        <v>138</v>
      </c>
      <c r="AW163" s="13" t="s">
        <v>27</v>
      </c>
      <c r="AX163" s="13" t="s">
        <v>74</v>
      </c>
      <c r="AY163" s="179" t="s">
        <v>134</v>
      </c>
    </row>
    <row r="164" spans="2:65" s="1" customFormat="1" ht="16.5" customHeight="1">
      <c r="B164" s="155"/>
      <c r="C164" s="156" t="s">
        <v>150</v>
      </c>
      <c r="D164" s="156" t="s">
        <v>136</v>
      </c>
      <c r="E164" s="157" t="s">
        <v>265</v>
      </c>
      <c r="F164" s="158" t="s">
        <v>266</v>
      </c>
      <c r="G164" s="159" t="s">
        <v>146</v>
      </c>
      <c r="H164" s="160">
        <v>45.36</v>
      </c>
      <c r="I164" s="161"/>
      <c r="J164" s="162">
        <f>ROUND(I164*H164,2)</f>
        <v>0</v>
      </c>
      <c r="K164" s="158" t="s">
        <v>1</v>
      </c>
      <c r="L164" s="31"/>
      <c r="M164" s="163" t="s">
        <v>1</v>
      </c>
      <c r="N164" s="164" t="s">
        <v>36</v>
      </c>
      <c r="O164" s="54"/>
      <c r="P164" s="165">
        <f>O164*H164</f>
        <v>0</v>
      </c>
      <c r="Q164" s="165">
        <v>4.15E-3</v>
      </c>
      <c r="R164" s="165">
        <f>Q164*H164</f>
        <v>0.18824399999999999</v>
      </c>
      <c r="S164" s="165">
        <v>0</v>
      </c>
      <c r="T164" s="166">
        <f>S164*H164</f>
        <v>0</v>
      </c>
      <c r="AR164" s="167" t="s">
        <v>138</v>
      </c>
      <c r="AT164" s="167" t="s">
        <v>136</v>
      </c>
      <c r="AU164" s="167" t="s">
        <v>80</v>
      </c>
      <c r="AY164" s="16" t="s">
        <v>134</v>
      </c>
      <c r="BE164" s="168">
        <f>IF(N164="základná",J164,0)</f>
        <v>0</v>
      </c>
      <c r="BF164" s="168">
        <f>IF(N164="znížená",J164,0)</f>
        <v>0</v>
      </c>
      <c r="BG164" s="168">
        <f>IF(N164="zákl. prenesená",J164,0)</f>
        <v>0</v>
      </c>
      <c r="BH164" s="168">
        <f>IF(N164="zníž. prenesená",J164,0)</f>
        <v>0</v>
      </c>
      <c r="BI164" s="168">
        <f>IF(N164="nulová",J164,0)</f>
        <v>0</v>
      </c>
      <c r="BJ164" s="16" t="s">
        <v>80</v>
      </c>
      <c r="BK164" s="168">
        <f>ROUND(I164*H164,2)</f>
        <v>0</v>
      </c>
      <c r="BL164" s="16" t="s">
        <v>138</v>
      </c>
      <c r="BM164" s="167" t="s">
        <v>267</v>
      </c>
    </row>
    <row r="165" spans="2:65" s="14" customFormat="1" ht="30.6">
      <c r="B165" s="188"/>
      <c r="D165" s="170" t="s">
        <v>139</v>
      </c>
      <c r="E165" s="189" t="s">
        <v>1</v>
      </c>
      <c r="F165" s="190" t="s">
        <v>268</v>
      </c>
      <c r="H165" s="189" t="s">
        <v>1</v>
      </c>
      <c r="I165" s="191"/>
      <c r="L165" s="188"/>
      <c r="M165" s="192"/>
      <c r="N165" s="193"/>
      <c r="O165" s="193"/>
      <c r="P165" s="193"/>
      <c r="Q165" s="193"/>
      <c r="R165" s="193"/>
      <c r="S165" s="193"/>
      <c r="T165" s="194"/>
      <c r="AT165" s="189" t="s">
        <v>139</v>
      </c>
      <c r="AU165" s="189" t="s">
        <v>80</v>
      </c>
      <c r="AV165" s="14" t="s">
        <v>74</v>
      </c>
      <c r="AW165" s="14" t="s">
        <v>27</v>
      </c>
      <c r="AX165" s="14" t="s">
        <v>70</v>
      </c>
      <c r="AY165" s="189" t="s">
        <v>134</v>
      </c>
    </row>
    <row r="166" spans="2:65" s="12" customFormat="1">
      <c r="B166" s="169"/>
      <c r="D166" s="170" t="s">
        <v>139</v>
      </c>
      <c r="E166" s="171" t="s">
        <v>1</v>
      </c>
      <c r="F166" s="172" t="s">
        <v>269</v>
      </c>
      <c r="H166" s="173">
        <v>45.36</v>
      </c>
      <c r="I166" s="174"/>
      <c r="L166" s="169"/>
      <c r="M166" s="175"/>
      <c r="N166" s="176"/>
      <c r="O166" s="176"/>
      <c r="P166" s="176"/>
      <c r="Q166" s="176"/>
      <c r="R166" s="176"/>
      <c r="S166" s="176"/>
      <c r="T166" s="177"/>
      <c r="AT166" s="171" t="s">
        <v>139</v>
      </c>
      <c r="AU166" s="171" t="s">
        <v>80</v>
      </c>
      <c r="AV166" s="12" t="s">
        <v>80</v>
      </c>
      <c r="AW166" s="12" t="s">
        <v>27</v>
      </c>
      <c r="AX166" s="12" t="s">
        <v>70</v>
      </c>
      <c r="AY166" s="171" t="s">
        <v>134</v>
      </c>
    </row>
    <row r="167" spans="2:65" s="13" customFormat="1">
      <c r="B167" s="178"/>
      <c r="D167" s="170" t="s">
        <v>139</v>
      </c>
      <c r="E167" s="179" t="s">
        <v>1</v>
      </c>
      <c r="F167" s="180" t="s">
        <v>140</v>
      </c>
      <c r="H167" s="181">
        <v>45.36</v>
      </c>
      <c r="I167" s="182"/>
      <c r="L167" s="178"/>
      <c r="M167" s="183"/>
      <c r="N167" s="184"/>
      <c r="O167" s="184"/>
      <c r="P167" s="184"/>
      <c r="Q167" s="184"/>
      <c r="R167" s="184"/>
      <c r="S167" s="184"/>
      <c r="T167" s="185"/>
      <c r="AT167" s="179" t="s">
        <v>139</v>
      </c>
      <c r="AU167" s="179" t="s">
        <v>80</v>
      </c>
      <c r="AV167" s="13" t="s">
        <v>138</v>
      </c>
      <c r="AW167" s="13" t="s">
        <v>27</v>
      </c>
      <c r="AX167" s="13" t="s">
        <v>74</v>
      </c>
      <c r="AY167" s="179" t="s">
        <v>134</v>
      </c>
    </row>
    <row r="168" spans="2:65" s="1" customFormat="1" ht="16.5" customHeight="1">
      <c r="B168" s="155"/>
      <c r="C168" s="156" t="s">
        <v>153</v>
      </c>
      <c r="D168" s="156" t="s">
        <v>136</v>
      </c>
      <c r="E168" s="157" t="s">
        <v>270</v>
      </c>
      <c r="F168" s="158" t="s">
        <v>271</v>
      </c>
      <c r="G168" s="159" t="s">
        <v>146</v>
      </c>
      <c r="H168" s="160">
        <v>45.36</v>
      </c>
      <c r="I168" s="161"/>
      <c r="J168" s="162">
        <f>ROUND(I168*H168,2)</f>
        <v>0</v>
      </c>
      <c r="K168" s="158" t="s">
        <v>1</v>
      </c>
      <c r="L168" s="31"/>
      <c r="M168" s="163" t="s">
        <v>1</v>
      </c>
      <c r="N168" s="164" t="s">
        <v>36</v>
      </c>
      <c r="O168" s="54"/>
      <c r="P168" s="165">
        <f>O168*H168</f>
        <v>0</v>
      </c>
      <c r="Q168" s="165">
        <v>3.0000000000000001E-3</v>
      </c>
      <c r="R168" s="165">
        <f>Q168*H168</f>
        <v>0.13608000000000001</v>
      </c>
      <c r="S168" s="165">
        <v>0</v>
      </c>
      <c r="T168" s="166">
        <f>S168*H168</f>
        <v>0</v>
      </c>
      <c r="AR168" s="167" t="s">
        <v>138</v>
      </c>
      <c r="AT168" s="167" t="s">
        <v>136</v>
      </c>
      <c r="AU168" s="167" t="s">
        <v>80</v>
      </c>
      <c r="AY168" s="16" t="s">
        <v>134</v>
      </c>
      <c r="BE168" s="168">
        <f>IF(N168="základná",J168,0)</f>
        <v>0</v>
      </c>
      <c r="BF168" s="168">
        <f>IF(N168="znížená",J168,0)</f>
        <v>0</v>
      </c>
      <c r="BG168" s="168">
        <f>IF(N168="zákl. prenesená",J168,0)</f>
        <v>0</v>
      </c>
      <c r="BH168" s="168">
        <f>IF(N168="zníž. prenesená",J168,0)</f>
        <v>0</v>
      </c>
      <c r="BI168" s="168">
        <f>IF(N168="nulová",J168,0)</f>
        <v>0</v>
      </c>
      <c r="BJ168" s="16" t="s">
        <v>80</v>
      </c>
      <c r="BK168" s="168">
        <f>ROUND(I168*H168,2)</f>
        <v>0</v>
      </c>
      <c r="BL168" s="16" t="s">
        <v>138</v>
      </c>
      <c r="BM168" s="167" t="s">
        <v>272</v>
      </c>
    </row>
    <row r="169" spans="2:65" s="14" customFormat="1">
      <c r="B169" s="188"/>
      <c r="D169" s="170" t="s">
        <v>139</v>
      </c>
      <c r="E169" s="189" t="s">
        <v>1</v>
      </c>
      <c r="F169" s="190" t="s">
        <v>273</v>
      </c>
      <c r="H169" s="189" t="s">
        <v>1</v>
      </c>
      <c r="I169" s="191"/>
      <c r="L169" s="188"/>
      <c r="M169" s="192"/>
      <c r="N169" s="193"/>
      <c r="O169" s="193"/>
      <c r="P169" s="193"/>
      <c r="Q169" s="193"/>
      <c r="R169" s="193"/>
      <c r="S169" s="193"/>
      <c r="T169" s="194"/>
      <c r="AT169" s="189" t="s">
        <v>139</v>
      </c>
      <c r="AU169" s="189" t="s">
        <v>80</v>
      </c>
      <c r="AV169" s="14" t="s">
        <v>74</v>
      </c>
      <c r="AW169" s="14" t="s">
        <v>27</v>
      </c>
      <c r="AX169" s="14" t="s">
        <v>70</v>
      </c>
      <c r="AY169" s="189" t="s">
        <v>134</v>
      </c>
    </row>
    <row r="170" spans="2:65" s="12" customFormat="1">
      <c r="B170" s="169"/>
      <c r="D170" s="170" t="s">
        <v>139</v>
      </c>
      <c r="E170" s="171" t="s">
        <v>1</v>
      </c>
      <c r="F170" s="172" t="s">
        <v>269</v>
      </c>
      <c r="H170" s="173">
        <v>45.36</v>
      </c>
      <c r="I170" s="174"/>
      <c r="L170" s="169"/>
      <c r="M170" s="175"/>
      <c r="N170" s="176"/>
      <c r="O170" s="176"/>
      <c r="P170" s="176"/>
      <c r="Q170" s="176"/>
      <c r="R170" s="176"/>
      <c r="S170" s="176"/>
      <c r="T170" s="177"/>
      <c r="AT170" s="171" t="s">
        <v>139</v>
      </c>
      <c r="AU170" s="171" t="s">
        <v>80</v>
      </c>
      <c r="AV170" s="12" t="s">
        <v>80</v>
      </c>
      <c r="AW170" s="12" t="s">
        <v>27</v>
      </c>
      <c r="AX170" s="12" t="s">
        <v>70</v>
      </c>
      <c r="AY170" s="171" t="s">
        <v>134</v>
      </c>
    </row>
    <row r="171" spans="2:65" s="13" customFormat="1">
      <c r="B171" s="178"/>
      <c r="D171" s="170" t="s">
        <v>139</v>
      </c>
      <c r="E171" s="179" t="s">
        <v>1</v>
      </c>
      <c r="F171" s="180" t="s">
        <v>140</v>
      </c>
      <c r="H171" s="181">
        <v>45.36</v>
      </c>
      <c r="I171" s="182"/>
      <c r="L171" s="178"/>
      <c r="M171" s="183"/>
      <c r="N171" s="184"/>
      <c r="O171" s="184"/>
      <c r="P171" s="184"/>
      <c r="Q171" s="184"/>
      <c r="R171" s="184"/>
      <c r="S171" s="184"/>
      <c r="T171" s="185"/>
      <c r="AT171" s="179" t="s">
        <v>139</v>
      </c>
      <c r="AU171" s="179" t="s">
        <v>80</v>
      </c>
      <c r="AV171" s="13" t="s">
        <v>138</v>
      </c>
      <c r="AW171" s="13" t="s">
        <v>27</v>
      </c>
      <c r="AX171" s="13" t="s">
        <v>74</v>
      </c>
      <c r="AY171" s="179" t="s">
        <v>134</v>
      </c>
    </row>
    <row r="172" spans="2:65" s="1" customFormat="1" ht="24" customHeight="1">
      <c r="B172" s="155"/>
      <c r="C172" s="156" t="s">
        <v>154</v>
      </c>
      <c r="D172" s="156" t="s">
        <v>136</v>
      </c>
      <c r="E172" s="157" t="s">
        <v>274</v>
      </c>
      <c r="F172" s="158" t="s">
        <v>275</v>
      </c>
      <c r="G172" s="159" t="s">
        <v>146</v>
      </c>
      <c r="H172" s="160">
        <v>45.36</v>
      </c>
      <c r="I172" s="161"/>
      <c r="J172" s="162">
        <f>ROUND(I172*H172,2)</f>
        <v>0</v>
      </c>
      <c r="K172" s="158" t="s">
        <v>1</v>
      </c>
      <c r="L172" s="31"/>
      <c r="M172" s="163" t="s">
        <v>1</v>
      </c>
      <c r="N172" s="164" t="s">
        <v>36</v>
      </c>
      <c r="O172" s="54"/>
      <c r="P172" s="165">
        <f>O172*H172</f>
        <v>0</v>
      </c>
      <c r="Q172" s="165">
        <v>3.8E-3</v>
      </c>
      <c r="R172" s="165">
        <f>Q172*H172</f>
        <v>0.17236799999999999</v>
      </c>
      <c r="S172" s="165">
        <v>0</v>
      </c>
      <c r="T172" s="166">
        <f>S172*H172</f>
        <v>0</v>
      </c>
      <c r="AR172" s="167" t="s">
        <v>138</v>
      </c>
      <c r="AT172" s="167" t="s">
        <v>136</v>
      </c>
      <c r="AU172" s="167" t="s">
        <v>80</v>
      </c>
      <c r="AY172" s="16" t="s">
        <v>134</v>
      </c>
      <c r="BE172" s="168">
        <f>IF(N172="základná",J172,0)</f>
        <v>0</v>
      </c>
      <c r="BF172" s="168">
        <f>IF(N172="znížená",J172,0)</f>
        <v>0</v>
      </c>
      <c r="BG172" s="168">
        <f>IF(N172="zákl. prenesená",J172,0)</f>
        <v>0</v>
      </c>
      <c r="BH172" s="168">
        <f>IF(N172="zníž. prenesená",J172,0)</f>
        <v>0</v>
      </c>
      <c r="BI172" s="168">
        <f>IF(N172="nulová",J172,0)</f>
        <v>0</v>
      </c>
      <c r="BJ172" s="16" t="s">
        <v>80</v>
      </c>
      <c r="BK172" s="168">
        <f>ROUND(I172*H172,2)</f>
        <v>0</v>
      </c>
      <c r="BL172" s="16" t="s">
        <v>138</v>
      </c>
      <c r="BM172" s="167" t="s">
        <v>276</v>
      </c>
    </row>
    <row r="173" spans="2:65" s="14" customFormat="1">
      <c r="B173" s="188"/>
      <c r="D173" s="170" t="s">
        <v>139</v>
      </c>
      <c r="E173" s="189" t="s">
        <v>1</v>
      </c>
      <c r="F173" s="190" t="s">
        <v>273</v>
      </c>
      <c r="H173" s="189" t="s">
        <v>1</v>
      </c>
      <c r="I173" s="191"/>
      <c r="L173" s="188"/>
      <c r="M173" s="192"/>
      <c r="N173" s="193"/>
      <c r="O173" s="193"/>
      <c r="P173" s="193"/>
      <c r="Q173" s="193"/>
      <c r="R173" s="193"/>
      <c r="S173" s="193"/>
      <c r="T173" s="194"/>
      <c r="AT173" s="189" t="s">
        <v>139</v>
      </c>
      <c r="AU173" s="189" t="s">
        <v>80</v>
      </c>
      <c r="AV173" s="14" t="s">
        <v>74</v>
      </c>
      <c r="AW173" s="14" t="s">
        <v>27</v>
      </c>
      <c r="AX173" s="14" t="s">
        <v>70</v>
      </c>
      <c r="AY173" s="189" t="s">
        <v>134</v>
      </c>
    </row>
    <row r="174" spans="2:65" s="12" customFormat="1">
      <c r="B174" s="169"/>
      <c r="D174" s="170" t="s">
        <v>139</v>
      </c>
      <c r="E174" s="171" t="s">
        <v>1</v>
      </c>
      <c r="F174" s="172" t="s">
        <v>269</v>
      </c>
      <c r="H174" s="173">
        <v>45.36</v>
      </c>
      <c r="I174" s="174"/>
      <c r="L174" s="169"/>
      <c r="M174" s="175"/>
      <c r="N174" s="176"/>
      <c r="O174" s="176"/>
      <c r="P174" s="176"/>
      <c r="Q174" s="176"/>
      <c r="R174" s="176"/>
      <c r="S174" s="176"/>
      <c r="T174" s="177"/>
      <c r="AT174" s="171" t="s">
        <v>139</v>
      </c>
      <c r="AU174" s="171" t="s">
        <v>80</v>
      </c>
      <c r="AV174" s="12" t="s">
        <v>80</v>
      </c>
      <c r="AW174" s="12" t="s">
        <v>27</v>
      </c>
      <c r="AX174" s="12" t="s">
        <v>70</v>
      </c>
      <c r="AY174" s="171" t="s">
        <v>134</v>
      </c>
    </row>
    <row r="175" spans="2:65" s="13" customFormat="1">
      <c r="B175" s="178"/>
      <c r="D175" s="170" t="s">
        <v>139</v>
      </c>
      <c r="E175" s="179" t="s">
        <v>1</v>
      </c>
      <c r="F175" s="180" t="s">
        <v>140</v>
      </c>
      <c r="H175" s="181">
        <v>45.36</v>
      </c>
      <c r="I175" s="182"/>
      <c r="L175" s="178"/>
      <c r="M175" s="183"/>
      <c r="N175" s="184"/>
      <c r="O175" s="184"/>
      <c r="P175" s="184"/>
      <c r="Q175" s="184"/>
      <c r="R175" s="184"/>
      <c r="S175" s="184"/>
      <c r="T175" s="185"/>
      <c r="AT175" s="179" t="s">
        <v>139</v>
      </c>
      <c r="AU175" s="179" t="s">
        <v>80</v>
      </c>
      <c r="AV175" s="13" t="s">
        <v>138</v>
      </c>
      <c r="AW175" s="13" t="s">
        <v>27</v>
      </c>
      <c r="AX175" s="13" t="s">
        <v>74</v>
      </c>
      <c r="AY175" s="179" t="s">
        <v>134</v>
      </c>
    </row>
    <row r="176" spans="2:65" s="1" customFormat="1" ht="16.5" customHeight="1">
      <c r="B176" s="155"/>
      <c r="C176" s="156" t="s">
        <v>155</v>
      </c>
      <c r="D176" s="156" t="s">
        <v>136</v>
      </c>
      <c r="E176" s="157" t="s">
        <v>277</v>
      </c>
      <c r="F176" s="158" t="s">
        <v>278</v>
      </c>
      <c r="G176" s="159" t="s">
        <v>196</v>
      </c>
      <c r="H176" s="160">
        <v>80.53</v>
      </c>
      <c r="I176" s="161"/>
      <c r="J176" s="162">
        <f>ROUND(I176*H176,2)</f>
        <v>0</v>
      </c>
      <c r="K176" s="158" t="s">
        <v>1</v>
      </c>
      <c r="L176" s="31"/>
      <c r="M176" s="163" t="s">
        <v>1</v>
      </c>
      <c r="N176" s="164" t="s">
        <v>36</v>
      </c>
      <c r="O176" s="54"/>
      <c r="P176" s="165">
        <f>O176*H176</f>
        <v>0</v>
      </c>
      <c r="Q176" s="165">
        <v>1.4E-3</v>
      </c>
      <c r="R176" s="165">
        <f>Q176*H176</f>
        <v>0.11274199999999999</v>
      </c>
      <c r="S176" s="165">
        <v>0</v>
      </c>
      <c r="T176" s="166">
        <f>S176*H176</f>
        <v>0</v>
      </c>
      <c r="AR176" s="167" t="s">
        <v>138</v>
      </c>
      <c r="AT176" s="167" t="s">
        <v>136</v>
      </c>
      <c r="AU176" s="167" t="s">
        <v>80</v>
      </c>
      <c r="AY176" s="16" t="s">
        <v>134</v>
      </c>
      <c r="BE176" s="168">
        <f>IF(N176="základná",J176,0)</f>
        <v>0</v>
      </c>
      <c r="BF176" s="168">
        <f>IF(N176="znížená",J176,0)</f>
        <v>0</v>
      </c>
      <c r="BG176" s="168">
        <f>IF(N176="zákl. prenesená",J176,0)</f>
        <v>0</v>
      </c>
      <c r="BH176" s="168">
        <f>IF(N176="zníž. prenesená",J176,0)</f>
        <v>0</v>
      </c>
      <c r="BI176" s="168">
        <f>IF(N176="nulová",J176,0)</f>
        <v>0</v>
      </c>
      <c r="BJ176" s="16" t="s">
        <v>80</v>
      </c>
      <c r="BK176" s="168">
        <f>ROUND(I176*H176,2)</f>
        <v>0</v>
      </c>
      <c r="BL176" s="16" t="s">
        <v>138</v>
      </c>
      <c r="BM176" s="167" t="s">
        <v>279</v>
      </c>
    </row>
    <row r="177" spans="2:65" s="1" customFormat="1" ht="16.5" customHeight="1">
      <c r="B177" s="155"/>
      <c r="C177" s="156" t="s">
        <v>156</v>
      </c>
      <c r="D177" s="156" t="s">
        <v>136</v>
      </c>
      <c r="E177" s="157" t="s">
        <v>280</v>
      </c>
      <c r="F177" s="158" t="s">
        <v>281</v>
      </c>
      <c r="G177" s="159" t="s">
        <v>196</v>
      </c>
      <c r="H177" s="160">
        <v>431.7</v>
      </c>
      <c r="I177" s="161"/>
      <c r="J177" s="162">
        <f>ROUND(I177*H177,2)</f>
        <v>0</v>
      </c>
      <c r="K177" s="158" t="s">
        <v>1</v>
      </c>
      <c r="L177" s="31"/>
      <c r="M177" s="163" t="s">
        <v>1</v>
      </c>
      <c r="N177" s="164" t="s">
        <v>36</v>
      </c>
      <c r="O177" s="54"/>
      <c r="P177" s="165">
        <f>O177*H177</f>
        <v>0</v>
      </c>
      <c r="Q177" s="165">
        <v>8.8999999999999995E-4</v>
      </c>
      <c r="R177" s="165">
        <f>Q177*H177</f>
        <v>0.38421299999999997</v>
      </c>
      <c r="S177" s="165">
        <v>0</v>
      </c>
      <c r="T177" s="166">
        <f>S177*H177</f>
        <v>0</v>
      </c>
      <c r="AR177" s="167" t="s">
        <v>138</v>
      </c>
      <c r="AT177" s="167" t="s">
        <v>136</v>
      </c>
      <c r="AU177" s="167" t="s">
        <v>80</v>
      </c>
      <c r="AY177" s="16" t="s">
        <v>134</v>
      </c>
      <c r="BE177" s="168">
        <f>IF(N177="základná",J177,0)</f>
        <v>0</v>
      </c>
      <c r="BF177" s="168">
        <f>IF(N177="znížená",J177,0)</f>
        <v>0</v>
      </c>
      <c r="BG177" s="168">
        <f>IF(N177="zákl. prenesená",J177,0)</f>
        <v>0</v>
      </c>
      <c r="BH177" s="168">
        <f>IF(N177="zníž. prenesená",J177,0)</f>
        <v>0</v>
      </c>
      <c r="BI177" s="168">
        <f>IF(N177="nulová",J177,0)</f>
        <v>0</v>
      </c>
      <c r="BJ177" s="16" t="s">
        <v>80</v>
      </c>
      <c r="BK177" s="168">
        <f>ROUND(I177*H177,2)</f>
        <v>0</v>
      </c>
      <c r="BL177" s="16" t="s">
        <v>138</v>
      </c>
      <c r="BM177" s="167" t="s">
        <v>282</v>
      </c>
    </row>
    <row r="178" spans="2:65" s="12" customFormat="1" ht="20.399999999999999">
      <c r="B178" s="169"/>
      <c r="D178" s="170" t="s">
        <v>139</v>
      </c>
      <c r="E178" s="171" t="s">
        <v>1</v>
      </c>
      <c r="F178" s="172" t="s">
        <v>283</v>
      </c>
      <c r="H178" s="173">
        <v>431.7</v>
      </c>
      <c r="I178" s="174"/>
      <c r="L178" s="169"/>
      <c r="M178" s="175"/>
      <c r="N178" s="176"/>
      <c r="O178" s="176"/>
      <c r="P178" s="176"/>
      <c r="Q178" s="176"/>
      <c r="R178" s="176"/>
      <c r="S178" s="176"/>
      <c r="T178" s="177"/>
      <c r="AT178" s="171" t="s">
        <v>139</v>
      </c>
      <c r="AU178" s="171" t="s">
        <v>80</v>
      </c>
      <c r="AV178" s="12" t="s">
        <v>80</v>
      </c>
      <c r="AW178" s="12" t="s">
        <v>27</v>
      </c>
      <c r="AX178" s="12" t="s">
        <v>70</v>
      </c>
      <c r="AY178" s="171" t="s">
        <v>134</v>
      </c>
    </row>
    <row r="179" spans="2:65" s="13" customFormat="1">
      <c r="B179" s="178"/>
      <c r="D179" s="170" t="s">
        <v>139</v>
      </c>
      <c r="E179" s="179" t="s">
        <v>1</v>
      </c>
      <c r="F179" s="180" t="s">
        <v>140</v>
      </c>
      <c r="H179" s="181">
        <v>431.7</v>
      </c>
      <c r="I179" s="182"/>
      <c r="L179" s="178"/>
      <c r="M179" s="183"/>
      <c r="N179" s="184"/>
      <c r="O179" s="184"/>
      <c r="P179" s="184"/>
      <c r="Q179" s="184"/>
      <c r="R179" s="184"/>
      <c r="S179" s="184"/>
      <c r="T179" s="185"/>
      <c r="AT179" s="179" t="s">
        <v>139</v>
      </c>
      <c r="AU179" s="179" t="s">
        <v>80</v>
      </c>
      <c r="AV179" s="13" t="s">
        <v>138</v>
      </c>
      <c r="AW179" s="13" t="s">
        <v>27</v>
      </c>
      <c r="AX179" s="13" t="s">
        <v>74</v>
      </c>
      <c r="AY179" s="179" t="s">
        <v>134</v>
      </c>
    </row>
    <row r="180" spans="2:65" s="1" customFormat="1" ht="16.5" customHeight="1">
      <c r="B180" s="155"/>
      <c r="C180" s="156" t="s">
        <v>157</v>
      </c>
      <c r="D180" s="156" t="s">
        <v>136</v>
      </c>
      <c r="E180" s="157" t="s">
        <v>284</v>
      </c>
      <c r="F180" s="158" t="s">
        <v>285</v>
      </c>
      <c r="G180" s="159" t="s">
        <v>196</v>
      </c>
      <c r="H180" s="160">
        <v>324</v>
      </c>
      <c r="I180" s="161"/>
      <c r="J180" s="162">
        <f>ROUND(I180*H180,2)</f>
        <v>0</v>
      </c>
      <c r="K180" s="158" t="s">
        <v>1</v>
      </c>
      <c r="L180" s="31"/>
      <c r="M180" s="163" t="s">
        <v>1</v>
      </c>
      <c r="N180" s="164" t="s">
        <v>36</v>
      </c>
      <c r="O180" s="54"/>
      <c r="P180" s="165">
        <f>O180*H180</f>
        <v>0</v>
      </c>
      <c r="Q180" s="165">
        <v>1E-4</v>
      </c>
      <c r="R180" s="165">
        <f>Q180*H180</f>
        <v>3.2399999999999998E-2</v>
      </c>
      <c r="S180" s="165">
        <v>0</v>
      </c>
      <c r="T180" s="166">
        <f>S180*H180</f>
        <v>0</v>
      </c>
      <c r="AR180" s="167" t="s">
        <v>138</v>
      </c>
      <c r="AT180" s="167" t="s">
        <v>136</v>
      </c>
      <c r="AU180" s="167" t="s">
        <v>80</v>
      </c>
      <c r="AY180" s="16" t="s">
        <v>134</v>
      </c>
      <c r="BE180" s="168">
        <f>IF(N180="základná",J180,0)</f>
        <v>0</v>
      </c>
      <c r="BF180" s="168">
        <f>IF(N180="znížená",J180,0)</f>
        <v>0</v>
      </c>
      <c r="BG180" s="168">
        <f>IF(N180="zákl. prenesená",J180,0)</f>
        <v>0</v>
      </c>
      <c r="BH180" s="168">
        <f>IF(N180="zníž. prenesená",J180,0)</f>
        <v>0</v>
      </c>
      <c r="BI180" s="168">
        <f>IF(N180="nulová",J180,0)</f>
        <v>0</v>
      </c>
      <c r="BJ180" s="16" t="s">
        <v>80</v>
      </c>
      <c r="BK180" s="168">
        <f>ROUND(I180*H180,2)</f>
        <v>0</v>
      </c>
      <c r="BL180" s="16" t="s">
        <v>138</v>
      </c>
      <c r="BM180" s="167" t="s">
        <v>286</v>
      </c>
    </row>
    <row r="181" spans="2:65" s="12" customFormat="1">
      <c r="B181" s="169"/>
      <c r="D181" s="170" t="s">
        <v>139</v>
      </c>
      <c r="E181" s="171" t="s">
        <v>1</v>
      </c>
      <c r="F181" s="172" t="s">
        <v>287</v>
      </c>
      <c r="H181" s="173">
        <v>324</v>
      </c>
      <c r="I181" s="174"/>
      <c r="L181" s="169"/>
      <c r="M181" s="175"/>
      <c r="N181" s="176"/>
      <c r="O181" s="176"/>
      <c r="P181" s="176"/>
      <c r="Q181" s="176"/>
      <c r="R181" s="176"/>
      <c r="S181" s="176"/>
      <c r="T181" s="177"/>
      <c r="AT181" s="171" t="s">
        <v>139</v>
      </c>
      <c r="AU181" s="171" t="s">
        <v>80</v>
      </c>
      <c r="AV181" s="12" t="s">
        <v>80</v>
      </c>
      <c r="AW181" s="12" t="s">
        <v>27</v>
      </c>
      <c r="AX181" s="12" t="s">
        <v>70</v>
      </c>
      <c r="AY181" s="171" t="s">
        <v>134</v>
      </c>
    </row>
    <row r="182" spans="2:65" s="13" customFormat="1">
      <c r="B182" s="178"/>
      <c r="D182" s="170" t="s">
        <v>139</v>
      </c>
      <c r="E182" s="179" t="s">
        <v>1</v>
      </c>
      <c r="F182" s="180" t="s">
        <v>140</v>
      </c>
      <c r="H182" s="181">
        <v>324</v>
      </c>
      <c r="I182" s="182"/>
      <c r="L182" s="178"/>
      <c r="M182" s="183"/>
      <c r="N182" s="184"/>
      <c r="O182" s="184"/>
      <c r="P182" s="184"/>
      <c r="Q182" s="184"/>
      <c r="R182" s="184"/>
      <c r="S182" s="184"/>
      <c r="T182" s="185"/>
      <c r="AT182" s="179" t="s">
        <v>139</v>
      </c>
      <c r="AU182" s="179" t="s">
        <v>80</v>
      </c>
      <c r="AV182" s="13" t="s">
        <v>138</v>
      </c>
      <c r="AW182" s="13" t="s">
        <v>27</v>
      </c>
      <c r="AX182" s="13" t="s">
        <v>74</v>
      </c>
      <c r="AY182" s="179" t="s">
        <v>134</v>
      </c>
    </row>
    <row r="183" spans="2:65" s="1" customFormat="1" ht="16.5" customHeight="1">
      <c r="B183" s="155"/>
      <c r="C183" s="156" t="s">
        <v>159</v>
      </c>
      <c r="D183" s="156" t="s">
        <v>136</v>
      </c>
      <c r="E183" s="157" t="s">
        <v>288</v>
      </c>
      <c r="F183" s="158" t="s">
        <v>289</v>
      </c>
      <c r="G183" s="159" t="s">
        <v>196</v>
      </c>
      <c r="H183" s="160">
        <v>324</v>
      </c>
      <c r="I183" s="161"/>
      <c r="J183" s="162">
        <f>ROUND(I183*H183,2)</f>
        <v>0</v>
      </c>
      <c r="K183" s="158" t="s">
        <v>1</v>
      </c>
      <c r="L183" s="31"/>
      <c r="M183" s="163" t="s">
        <v>1</v>
      </c>
      <c r="N183" s="164" t="s">
        <v>36</v>
      </c>
      <c r="O183" s="54"/>
      <c r="P183" s="165">
        <f>O183*H183</f>
        <v>0</v>
      </c>
      <c r="Q183" s="165">
        <v>8.7000000000000001E-4</v>
      </c>
      <c r="R183" s="165">
        <f>Q183*H183</f>
        <v>0.28188000000000002</v>
      </c>
      <c r="S183" s="165">
        <v>0</v>
      </c>
      <c r="T183" s="166">
        <f>S183*H183</f>
        <v>0</v>
      </c>
      <c r="AR183" s="167" t="s">
        <v>138</v>
      </c>
      <c r="AT183" s="167" t="s">
        <v>136</v>
      </c>
      <c r="AU183" s="167" t="s">
        <v>80</v>
      </c>
      <c r="AY183" s="16" t="s">
        <v>134</v>
      </c>
      <c r="BE183" s="168">
        <f>IF(N183="základná",J183,0)</f>
        <v>0</v>
      </c>
      <c r="BF183" s="168">
        <f>IF(N183="znížená",J183,0)</f>
        <v>0</v>
      </c>
      <c r="BG183" s="168">
        <f>IF(N183="zákl. prenesená",J183,0)</f>
        <v>0</v>
      </c>
      <c r="BH183" s="168">
        <f>IF(N183="zníž. prenesená",J183,0)</f>
        <v>0</v>
      </c>
      <c r="BI183" s="168">
        <f>IF(N183="nulová",J183,0)</f>
        <v>0</v>
      </c>
      <c r="BJ183" s="16" t="s">
        <v>80</v>
      </c>
      <c r="BK183" s="168">
        <f>ROUND(I183*H183,2)</f>
        <v>0</v>
      </c>
      <c r="BL183" s="16" t="s">
        <v>138</v>
      </c>
      <c r="BM183" s="167" t="s">
        <v>290</v>
      </c>
    </row>
    <row r="184" spans="2:65" s="12" customFormat="1">
      <c r="B184" s="169"/>
      <c r="D184" s="170" t="s">
        <v>139</v>
      </c>
      <c r="E184" s="171" t="s">
        <v>1</v>
      </c>
      <c r="F184" s="172" t="s">
        <v>287</v>
      </c>
      <c r="H184" s="173">
        <v>324</v>
      </c>
      <c r="I184" s="174"/>
      <c r="L184" s="169"/>
      <c r="M184" s="175"/>
      <c r="N184" s="176"/>
      <c r="O184" s="176"/>
      <c r="P184" s="176"/>
      <c r="Q184" s="176"/>
      <c r="R184" s="176"/>
      <c r="S184" s="176"/>
      <c r="T184" s="177"/>
      <c r="AT184" s="171" t="s">
        <v>139</v>
      </c>
      <c r="AU184" s="171" t="s">
        <v>80</v>
      </c>
      <c r="AV184" s="12" t="s">
        <v>80</v>
      </c>
      <c r="AW184" s="12" t="s">
        <v>27</v>
      </c>
      <c r="AX184" s="12" t="s">
        <v>74</v>
      </c>
      <c r="AY184" s="171" t="s">
        <v>134</v>
      </c>
    </row>
    <row r="185" spans="2:65" s="1" customFormat="1" ht="24" customHeight="1">
      <c r="B185" s="155"/>
      <c r="C185" s="156" t="s">
        <v>162</v>
      </c>
      <c r="D185" s="156" t="s">
        <v>136</v>
      </c>
      <c r="E185" s="157" t="s">
        <v>291</v>
      </c>
      <c r="F185" s="158" t="s">
        <v>292</v>
      </c>
      <c r="G185" s="159" t="s">
        <v>196</v>
      </c>
      <c r="H185" s="160">
        <v>324</v>
      </c>
      <c r="I185" s="161"/>
      <c r="J185" s="162">
        <f>ROUND(I185*H185,2)</f>
        <v>0</v>
      </c>
      <c r="K185" s="158" t="s">
        <v>1</v>
      </c>
      <c r="L185" s="31"/>
      <c r="M185" s="163" t="s">
        <v>1</v>
      </c>
      <c r="N185" s="164" t="s">
        <v>36</v>
      </c>
      <c r="O185" s="54"/>
      <c r="P185" s="165">
        <f>O185*H185</f>
        <v>0</v>
      </c>
      <c r="Q185" s="165">
        <v>8.7000000000000001E-4</v>
      </c>
      <c r="R185" s="165">
        <f>Q185*H185</f>
        <v>0.28188000000000002</v>
      </c>
      <c r="S185" s="165">
        <v>0</v>
      </c>
      <c r="T185" s="166">
        <f>S185*H185</f>
        <v>0</v>
      </c>
      <c r="AR185" s="167" t="s">
        <v>138</v>
      </c>
      <c r="AT185" s="167" t="s">
        <v>136</v>
      </c>
      <c r="AU185" s="167" t="s">
        <v>80</v>
      </c>
      <c r="AY185" s="16" t="s">
        <v>134</v>
      </c>
      <c r="BE185" s="168">
        <f>IF(N185="základná",J185,0)</f>
        <v>0</v>
      </c>
      <c r="BF185" s="168">
        <f>IF(N185="znížená",J185,0)</f>
        <v>0</v>
      </c>
      <c r="BG185" s="168">
        <f>IF(N185="zákl. prenesená",J185,0)</f>
        <v>0</v>
      </c>
      <c r="BH185" s="168">
        <f>IF(N185="zníž. prenesená",J185,0)</f>
        <v>0</v>
      </c>
      <c r="BI185" s="168">
        <f>IF(N185="nulová",J185,0)</f>
        <v>0</v>
      </c>
      <c r="BJ185" s="16" t="s">
        <v>80</v>
      </c>
      <c r="BK185" s="168">
        <f>ROUND(I185*H185,2)</f>
        <v>0</v>
      </c>
      <c r="BL185" s="16" t="s">
        <v>138</v>
      </c>
      <c r="BM185" s="167" t="s">
        <v>293</v>
      </c>
    </row>
    <row r="186" spans="2:65" s="12" customFormat="1">
      <c r="B186" s="169"/>
      <c r="D186" s="170" t="s">
        <v>139</v>
      </c>
      <c r="E186" s="171" t="s">
        <v>1</v>
      </c>
      <c r="F186" s="172" t="s">
        <v>287</v>
      </c>
      <c r="H186" s="173">
        <v>324</v>
      </c>
      <c r="I186" s="174"/>
      <c r="L186" s="169"/>
      <c r="M186" s="175"/>
      <c r="N186" s="176"/>
      <c r="O186" s="176"/>
      <c r="P186" s="176"/>
      <c r="Q186" s="176"/>
      <c r="R186" s="176"/>
      <c r="S186" s="176"/>
      <c r="T186" s="177"/>
      <c r="AT186" s="171" t="s">
        <v>139</v>
      </c>
      <c r="AU186" s="171" t="s">
        <v>80</v>
      </c>
      <c r="AV186" s="12" t="s">
        <v>80</v>
      </c>
      <c r="AW186" s="12" t="s">
        <v>27</v>
      </c>
      <c r="AX186" s="12" t="s">
        <v>74</v>
      </c>
      <c r="AY186" s="171" t="s">
        <v>134</v>
      </c>
    </row>
    <row r="187" spans="2:65" s="11" customFormat="1" ht="22.95" customHeight="1">
      <c r="B187" s="142"/>
      <c r="D187" s="143" t="s">
        <v>69</v>
      </c>
      <c r="E187" s="153" t="s">
        <v>150</v>
      </c>
      <c r="F187" s="153" t="s">
        <v>194</v>
      </c>
      <c r="I187" s="145"/>
      <c r="J187" s="154">
        <f>BK187</f>
        <v>0</v>
      </c>
      <c r="L187" s="142"/>
      <c r="M187" s="147"/>
      <c r="N187" s="148"/>
      <c r="O187" s="148"/>
      <c r="P187" s="149">
        <f>SUM(P188:P196)</f>
        <v>0</v>
      </c>
      <c r="Q187" s="148"/>
      <c r="R187" s="149">
        <f>SUM(R188:R196)</f>
        <v>37.336312159999999</v>
      </c>
      <c r="S187" s="148"/>
      <c r="T187" s="150">
        <f>SUM(T188:T196)</f>
        <v>0</v>
      </c>
      <c r="AR187" s="143" t="s">
        <v>74</v>
      </c>
      <c r="AT187" s="151" t="s">
        <v>69</v>
      </c>
      <c r="AU187" s="151" t="s">
        <v>74</v>
      </c>
      <c r="AY187" s="143" t="s">
        <v>134</v>
      </c>
      <c r="BK187" s="152">
        <f>SUM(BK188:BK196)</f>
        <v>0</v>
      </c>
    </row>
    <row r="188" spans="2:65" s="1" customFormat="1" ht="24" customHeight="1">
      <c r="B188" s="155"/>
      <c r="C188" s="156" t="s">
        <v>165</v>
      </c>
      <c r="D188" s="156" t="s">
        <v>136</v>
      </c>
      <c r="E188" s="157" t="s">
        <v>294</v>
      </c>
      <c r="F188" s="158" t="s">
        <v>295</v>
      </c>
      <c r="G188" s="159" t="s">
        <v>146</v>
      </c>
      <c r="H188" s="160">
        <v>699.70600000000002</v>
      </c>
      <c r="I188" s="161"/>
      <c r="J188" s="162">
        <f>ROUND(I188*H188,2)</f>
        <v>0</v>
      </c>
      <c r="K188" s="158" t="s">
        <v>1</v>
      </c>
      <c r="L188" s="31"/>
      <c r="M188" s="163" t="s">
        <v>1</v>
      </c>
      <c r="N188" s="164" t="s">
        <v>36</v>
      </c>
      <c r="O188" s="54"/>
      <c r="P188" s="165">
        <f>O188*H188</f>
        <v>0</v>
      </c>
      <c r="Q188" s="165">
        <v>2.572E-2</v>
      </c>
      <c r="R188" s="165">
        <f>Q188*H188</f>
        <v>17.996438319999999</v>
      </c>
      <c r="S188" s="165">
        <v>0</v>
      </c>
      <c r="T188" s="166">
        <f>S188*H188</f>
        <v>0</v>
      </c>
      <c r="AR188" s="167" t="s">
        <v>138</v>
      </c>
      <c r="AT188" s="167" t="s">
        <v>136</v>
      </c>
      <c r="AU188" s="167" t="s">
        <v>80</v>
      </c>
      <c r="AY188" s="16" t="s">
        <v>134</v>
      </c>
      <c r="BE188" s="168">
        <f>IF(N188="základná",J188,0)</f>
        <v>0</v>
      </c>
      <c r="BF188" s="168">
        <f>IF(N188="znížená",J188,0)</f>
        <v>0</v>
      </c>
      <c r="BG188" s="168">
        <f>IF(N188="zákl. prenesená",J188,0)</f>
        <v>0</v>
      </c>
      <c r="BH188" s="168">
        <f>IF(N188="zníž. prenesená",J188,0)</f>
        <v>0</v>
      </c>
      <c r="BI188" s="168">
        <f>IF(N188="nulová",J188,0)</f>
        <v>0</v>
      </c>
      <c r="BJ188" s="16" t="s">
        <v>80</v>
      </c>
      <c r="BK188" s="168">
        <f>ROUND(I188*H188,2)</f>
        <v>0</v>
      </c>
      <c r="BL188" s="16" t="s">
        <v>138</v>
      </c>
      <c r="BM188" s="167" t="s">
        <v>296</v>
      </c>
    </row>
    <row r="189" spans="2:65" s="12" customFormat="1">
      <c r="B189" s="169"/>
      <c r="D189" s="170" t="s">
        <v>139</v>
      </c>
      <c r="E189" s="171" t="s">
        <v>1</v>
      </c>
      <c r="F189" s="172" t="s">
        <v>297</v>
      </c>
      <c r="H189" s="173">
        <v>699.70600000000002</v>
      </c>
      <c r="I189" s="174"/>
      <c r="L189" s="169"/>
      <c r="M189" s="175"/>
      <c r="N189" s="176"/>
      <c r="O189" s="176"/>
      <c r="P189" s="176"/>
      <c r="Q189" s="176"/>
      <c r="R189" s="176"/>
      <c r="S189" s="176"/>
      <c r="T189" s="177"/>
      <c r="AT189" s="171" t="s">
        <v>139</v>
      </c>
      <c r="AU189" s="171" t="s">
        <v>80</v>
      </c>
      <c r="AV189" s="12" t="s">
        <v>80</v>
      </c>
      <c r="AW189" s="12" t="s">
        <v>27</v>
      </c>
      <c r="AX189" s="12" t="s">
        <v>70</v>
      </c>
      <c r="AY189" s="171" t="s">
        <v>134</v>
      </c>
    </row>
    <row r="190" spans="2:65" s="13" customFormat="1">
      <c r="B190" s="178"/>
      <c r="D190" s="170" t="s">
        <v>139</v>
      </c>
      <c r="E190" s="179" t="s">
        <v>1</v>
      </c>
      <c r="F190" s="180" t="s">
        <v>140</v>
      </c>
      <c r="H190" s="181">
        <v>699.70600000000002</v>
      </c>
      <c r="I190" s="182"/>
      <c r="L190" s="178"/>
      <c r="M190" s="183"/>
      <c r="N190" s="184"/>
      <c r="O190" s="184"/>
      <c r="P190" s="184"/>
      <c r="Q190" s="184"/>
      <c r="R190" s="184"/>
      <c r="S190" s="184"/>
      <c r="T190" s="185"/>
      <c r="AT190" s="179" t="s">
        <v>139</v>
      </c>
      <c r="AU190" s="179" t="s">
        <v>80</v>
      </c>
      <c r="AV190" s="13" t="s">
        <v>138</v>
      </c>
      <c r="AW190" s="13" t="s">
        <v>27</v>
      </c>
      <c r="AX190" s="13" t="s">
        <v>74</v>
      </c>
      <c r="AY190" s="179" t="s">
        <v>134</v>
      </c>
    </row>
    <row r="191" spans="2:65" s="1" customFormat="1" ht="24" customHeight="1">
      <c r="B191" s="155"/>
      <c r="C191" s="156" t="s">
        <v>168</v>
      </c>
      <c r="D191" s="156" t="s">
        <v>136</v>
      </c>
      <c r="E191" s="157" t="s">
        <v>298</v>
      </c>
      <c r="F191" s="158" t="s">
        <v>299</v>
      </c>
      <c r="G191" s="159" t="s">
        <v>146</v>
      </c>
      <c r="H191" s="160">
        <v>1399.412</v>
      </c>
      <c r="I191" s="161"/>
      <c r="J191" s="162">
        <f>ROUND(I191*H191,2)</f>
        <v>0</v>
      </c>
      <c r="K191" s="158" t="s">
        <v>1</v>
      </c>
      <c r="L191" s="31"/>
      <c r="M191" s="163" t="s">
        <v>1</v>
      </c>
      <c r="N191" s="164" t="s">
        <v>36</v>
      </c>
      <c r="O191" s="54"/>
      <c r="P191" s="165">
        <f>O191*H191</f>
        <v>0</v>
      </c>
      <c r="Q191" s="165">
        <v>0</v>
      </c>
      <c r="R191" s="165">
        <f>Q191*H191</f>
        <v>0</v>
      </c>
      <c r="S191" s="165">
        <v>0</v>
      </c>
      <c r="T191" s="166">
        <f>S191*H191</f>
        <v>0</v>
      </c>
      <c r="AR191" s="167" t="s">
        <v>138</v>
      </c>
      <c r="AT191" s="167" t="s">
        <v>136</v>
      </c>
      <c r="AU191" s="167" t="s">
        <v>80</v>
      </c>
      <c r="AY191" s="16" t="s">
        <v>134</v>
      </c>
      <c r="BE191" s="168">
        <f>IF(N191="základná",J191,0)</f>
        <v>0</v>
      </c>
      <c r="BF191" s="168">
        <f>IF(N191="znížená",J191,0)</f>
        <v>0</v>
      </c>
      <c r="BG191" s="168">
        <f>IF(N191="zákl. prenesená",J191,0)</f>
        <v>0</v>
      </c>
      <c r="BH191" s="168">
        <f>IF(N191="zníž. prenesená",J191,0)</f>
        <v>0</v>
      </c>
      <c r="BI191" s="168">
        <f>IF(N191="nulová",J191,0)</f>
        <v>0</v>
      </c>
      <c r="BJ191" s="16" t="s">
        <v>80</v>
      </c>
      <c r="BK191" s="168">
        <f>ROUND(I191*H191,2)</f>
        <v>0</v>
      </c>
      <c r="BL191" s="16" t="s">
        <v>138</v>
      </c>
      <c r="BM191" s="167" t="s">
        <v>300</v>
      </c>
    </row>
    <row r="192" spans="2:65" s="12" customFormat="1">
      <c r="B192" s="169"/>
      <c r="D192" s="170" t="s">
        <v>139</v>
      </c>
      <c r="E192" s="171" t="s">
        <v>1</v>
      </c>
      <c r="F192" s="172" t="s">
        <v>301</v>
      </c>
      <c r="H192" s="173">
        <v>1399.412</v>
      </c>
      <c r="I192" s="174"/>
      <c r="L192" s="169"/>
      <c r="M192" s="175"/>
      <c r="N192" s="176"/>
      <c r="O192" s="176"/>
      <c r="P192" s="176"/>
      <c r="Q192" s="176"/>
      <c r="R192" s="176"/>
      <c r="S192" s="176"/>
      <c r="T192" s="177"/>
      <c r="AT192" s="171" t="s">
        <v>139</v>
      </c>
      <c r="AU192" s="171" t="s">
        <v>80</v>
      </c>
      <c r="AV192" s="12" t="s">
        <v>80</v>
      </c>
      <c r="AW192" s="12" t="s">
        <v>27</v>
      </c>
      <c r="AX192" s="12" t="s">
        <v>74</v>
      </c>
      <c r="AY192" s="171" t="s">
        <v>134</v>
      </c>
    </row>
    <row r="193" spans="2:65" s="1" customFormat="1" ht="24" customHeight="1">
      <c r="B193" s="155"/>
      <c r="C193" s="156" t="s">
        <v>172</v>
      </c>
      <c r="D193" s="156" t="s">
        <v>136</v>
      </c>
      <c r="E193" s="157" t="s">
        <v>302</v>
      </c>
      <c r="F193" s="158" t="s">
        <v>303</v>
      </c>
      <c r="G193" s="159" t="s">
        <v>146</v>
      </c>
      <c r="H193" s="160">
        <v>699.70600000000002</v>
      </c>
      <c r="I193" s="161"/>
      <c r="J193" s="162">
        <f>ROUND(I193*H193,2)</f>
        <v>0</v>
      </c>
      <c r="K193" s="158" t="s">
        <v>1</v>
      </c>
      <c r="L193" s="31"/>
      <c r="M193" s="163" t="s">
        <v>1</v>
      </c>
      <c r="N193" s="164" t="s">
        <v>36</v>
      </c>
      <c r="O193" s="54"/>
      <c r="P193" s="165">
        <f>O193*H193</f>
        <v>0</v>
      </c>
      <c r="Q193" s="165">
        <v>2.572E-2</v>
      </c>
      <c r="R193" s="165">
        <f>Q193*H193</f>
        <v>17.996438319999999</v>
      </c>
      <c r="S193" s="165">
        <v>0</v>
      </c>
      <c r="T193" s="166">
        <f>S193*H193</f>
        <v>0</v>
      </c>
      <c r="AR193" s="167" t="s">
        <v>138</v>
      </c>
      <c r="AT193" s="167" t="s">
        <v>136</v>
      </c>
      <c r="AU193" s="167" t="s">
        <v>80</v>
      </c>
      <c r="AY193" s="16" t="s">
        <v>134</v>
      </c>
      <c r="BE193" s="168">
        <f>IF(N193="základná",J193,0)</f>
        <v>0</v>
      </c>
      <c r="BF193" s="168">
        <f>IF(N193="znížená",J193,0)</f>
        <v>0</v>
      </c>
      <c r="BG193" s="168">
        <f>IF(N193="zákl. prenesená",J193,0)</f>
        <v>0</v>
      </c>
      <c r="BH193" s="168">
        <f>IF(N193="zníž. prenesená",J193,0)</f>
        <v>0</v>
      </c>
      <c r="BI193" s="168">
        <f>IF(N193="nulová",J193,0)</f>
        <v>0</v>
      </c>
      <c r="BJ193" s="16" t="s">
        <v>80</v>
      </c>
      <c r="BK193" s="168">
        <f>ROUND(I193*H193,2)</f>
        <v>0</v>
      </c>
      <c r="BL193" s="16" t="s">
        <v>138</v>
      </c>
      <c r="BM193" s="167" t="s">
        <v>304</v>
      </c>
    </row>
    <row r="194" spans="2:65" s="12" customFormat="1">
      <c r="B194" s="169"/>
      <c r="D194" s="170" t="s">
        <v>139</v>
      </c>
      <c r="E194" s="171" t="s">
        <v>1</v>
      </c>
      <c r="F194" s="172" t="s">
        <v>297</v>
      </c>
      <c r="H194" s="173">
        <v>699.70600000000002</v>
      </c>
      <c r="I194" s="174"/>
      <c r="L194" s="169"/>
      <c r="M194" s="175"/>
      <c r="N194" s="176"/>
      <c r="O194" s="176"/>
      <c r="P194" s="176"/>
      <c r="Q194" s="176"/>
      <c r="R194" s="176"/>
      <c r="S194" s="176"/>
      <c r="T194" s="177"/>
      <c r="AT194" s="171" t="s">
        <v>139</v>
      </c>
      <c r="AU194" s="171" t="s">
        <v>80</v>
      </c>
      <c r="AV194" s="12" t="s">
        <v>80</v>
      </c>
      <c r="AW194" s="12" t="s">
        <v>27</v>
      </c>
      <c r="AX194" s="12" t="s">
        <v>74</v>
      </c>
      <c r="AY194" s="171" t="s">
        <v>134</v>
      </c>
    </row>
    <row r="195" spans="2:65" s="1" customFormat="1" ht="24" customHeight="1">
      <c r="B195" s="155"/>
      <c r="C195" s="156" t="s">
        <v>7</v>
      </c>
      <c r="D195" s="156" t="s">
        <v>136</v>
      </c>
      <c r="E195" s="157" t="s">
        <v>305</v>
      </c>
      <c r="F195" s="158" t="s">
        <v>306</v>
      </c>
      <c r="G195" s="159" t="s">
        <v>146</v>
      </c>
      <c r="H195" s="160">
        <v>699.70600000000002</v>
      </c>
      <c r="I195" s="161"/>
      <c r="J195" s="162">
        <f>ROUND(I195*H195,2)</f>
        <v>0</v>
      </c>
      <c r="K195" s="158" t="s">
        <v>1</v>
      </c>
      <c r="L195" s="31"/>
      <c r="M195" s="163" t="s">
        <v>1</v>
      </c>
      <c r="N195" s="164" t="s">
        <v>36</v>
      </c>
      <c r="O195" s="54"/>
      <c r="P195" s="165">
        <f>O195*H195</f>
        <v>0</v>
      </c>
      <c r="Q195" s="165">
        <v>1.92E-3</v>
      </c>
      <c r="R195" s="165">
        <f>Q195*H195</f>
        <v>1.3434355200000001</v>
      </c>
      <c r="S195" s="165">
        <v>0</v>
      </c>
      <c r="T195" s="166">
        <f>S195*H195</f>
        <v>0</v>
      </c>
      <c r="AR195" s="167" t="s">
        <v>138</v>
      </c>
      <c r="AT195" s="167" t="s">
        <v>136</v>
      </c>
      <c r="AU195" s="167" t="s">
        <v>80</v>
      </c>
      <c r="AY195" s="16" t="s">
        <v>134</v>
      </c>
      <c r="BE195" s="168">
        <f>IF(N195="základná",J195,0)</f>
        <v>0</v>
      </c>
      <c r="BF195" s="168">
        <f>IF(N195="znížená",J195,0)</f>
        <v>0</v>
      </c>
      <c r="BG195" s="168">
        <f>IF(N195="zákl. prenesená",J195,0)</f>
        <v>0</v>
      </c>
      <c r="BH195" s="168">
        <f>IF(N195="zníž. prenesená",J195,0)</f>
        <v>0</v>
      </c>
      <c r="BI195" s="168">
        <f>IF(N195="nulová",J195,0)</f>
        <v>0</v>
      </c>
      <c r="BJ195" s="16" t="s">
        <v>80</v>
      </c>
      <c r="BK195" s="168">
        <f>ROUND(I195*H195,2)</f>
        <v>0</v>
      </c>
      <c r="BL195" s="16" t="s">
        <v>138</v>
      </c>
      <c r="BM195" s="167" t="s">
        <v>307</v>
      </c>
    </row>
    <row r="196" spans="2:65" s="12" customFormat="1">
      <c r="B196" s="169"/>
      <c r="D196" s="170" t="s">
        <v>139</v>
      </c>
      <c r="E196" s="171" t="s">
        <v>1</v>
      </c>
      <c r="F196" s="172" t="s">
        <v>297</v>
      </c>
      <c r="H196" s="173">
        <v>699.70600000000002</v>
      </c>
      <c r="I196" s="174"/>
      <c r="L196" s="169"/>
      <c r="M196" s="175"/>
      <c r="N196" s="176"/>
      <c r="O196" s="176"/>
      <c r="P196" s="176"/>
      <c r="Q196" s="176"/>
      <c r="R196" s="176"/>
      <c r="S196" s="176"/>
      <c r="T196" s="177"/>
      <c r="AT196" s="171" t="s">
        <v>139</v>
      </c>
      <c r="AU196" s="171" t="s">
        <v>80</v>
      </c>
      <c r="AV196" s="12" t="s">
        <v>80</v>
      </c>
      <c r="AW196" s="12" t="s">
        <v>27</v>
      </c>
      <c r="AX196" s="12" t="s">
        <v>74</v>
      </c>
      <c r="AY196" s="171" t="s">
        <v>134</v>
      </c>
    </row>
    <row r="197" spans="2:65" s="11" customFormat="1" ht="22.95" customHeight="1">
      <c r="B197" s="142"/>
      <c r="D197" s="143" t="s">
        <v>69</v>
      </c>
      <c r="E197" s="153" t="s">
        <v>200</v>
      </c>
      <c r="F197" s="153" t="s">
        <v>201</v>
      </c>
      <c r="I197" s="145"/>
      <c r="J197" s="154">
        <f>BK197</f>
        <v>0</v>
      </c>
      <c r="L197" s="142"/>
      <c r="M197" s="147"/>
      <c r="N197" s="148"/>
      <c r="O197" s="148"/>
      <c r="P197" s="149">
        <f>P198</f>
        <v>0</v>
      </c>
      <c r="Q197" s="148"/>
      <c r="R197" s="149">
        <f>R198</f>
        <v>0</v>
      </c>
      <c r="S197" s="148"/>
      <c r="T197" s="150">
        <f>T198</f>
        <v>0</v>
      </c>
      <c r="AR197" s="143" t="s">
        <v>74</v>
      </c>
      <c r="AT197" s="151" t="s">
        <v>69</v>
      </c>
      <c r="AU197" s="151" t="s">
        <v>74</v>
      </c>
      <c r="AY197" s="143" t="s">
        <v>134</v>
      </c>
      <c r="BK197" s="152">
        <f>BK198</f>
        <v>0</v>
      </c>
    </row>
    <row r="198" spans="2:65" s="1" customFormat="1" ht="16.5" customHeight="1">
      <c r="B198" s="155"/>
      <c r="C198" s="156" t="s">
        <v>173</v>
      </c>
      <c r="D198" s="156" t="s">
        <v>136</v>
      </c>
      <c r="E198" s="157" t="s">
        <v>203</v>
      </c>
      <c r="F198" s="158" t="s">
        <v>204</v>
      </c>
      <c r="G198" s="159" t="s">
        <v>152</v>
      </c>
      <c r="H198" s="160">
        <v>181.77600000000001</v>
      </c>
      <c r="I198" s="161"/>
      <c r="J198" s="162">
        <f>ROUND(I198*H198,2)</f>
        <v>0</v>
      </c>
      <c r="K198" s="158" t="s">
        <v>1</v>
      </c>
      <c r="L198" s="31"/>
      <c r="M198" s="163" t="s">
        <v>1</v>
      </c>
      <c r="N198" s="164" t="s">
        <v>36</v>
      </c>
      <c r="O198" s="54"/>
      <c r="P198" s="165">
        <f>O198*H198</f>
        <v>0</v>
      </c>
      <c r="Q198" s="165">
        <v>0</v>
      </c>
      <c r="R198" s="165">
        <f>Q198*H198</f>
        <v>0</v>
      </c>
      <c r="S198" s="165">
        <v>0</v>
      </c>
      <c r="T198" s="166">
        <f>S198*H198</f>
        <v>0</v>
      </c>
      <c r="AR198" s="167" t="s">
        <v>138</v>
      </c>
      <c r="AT198" s="167" t="s">
        <v>136</v>
      </c>
      <c r="AU198" s="167" t="s">
        <v>80</v>
      </c>
      <c r="AY198" s="16" t="s">
        <v>134</v>
      </c>
      <c r="BE198" s="168">
        <f>IF(N198="základná",J198,0)</f>
        <v>0</v>
      </c>
      <c r="BF198" s="168">
        <f>IF(N198="znížená",J198,0)</f>
        <v>0</v>
      </c>
      <c r="BG198" s="168">
        <f>IF(N198="zákl. prenesená",J198,0)</f>
        <v>0</v>
      </c>
      <c r="BH198" s="168">
        <f>IF(N198="zníž. prenesená",J198,0)</f>
        <v>0</v>
      </c>
      <c r="BI198" s="168">
        <f>IF(N198="nulová",J198,0)</f>
        <v>0</v>
      </c>
      <c r="BJ198" s="16" t="s">
        <v>80</v>
      </c>
      <c r="BK198" s="168">
        <f>ROUND(I198*H198,2)</f>
        <v>0</v>
      </c>
      <c r="BL198" s="16" t="s">
        <v>138</v>
      </c>
      <c r="BM198" s="167" t="s">
        <v>308</v>
      </c>
    </row>
    <row r="199" spans="2:65" s="11" customFormat="1" ht="25.95" customHeight="1">
      <c r="B199" s="142"/>
      <c r="D199" s="143" t="s">
        <v>69</v>
      </c>
      <c r="E199" s="144" t="s">
        <v>205</v>
      </c>
      <c r="F199" s="144" t="s">
        <v>206</v>
      </c>
      <c r="I199" s="145"/>
      <c r="J199" s="146">
        <f>BK199</f>
        <v>0</v>
      </c>
      <c r="L199" s="142"/>
      <c r="M199" s="147"/>
      <c r="N199" s="148"/>
      <c r="O199" s="148"/>
      <c r="P199" s="149">
        <f>P200+P205+P217+P223+P298+P327+P357+P408+P426+P434+P444+P448</f>
        <v>0</v>
      </c>
      <c r="Q199" s="148"/>
      <c r="R199" s="149">
        <f>R200+R205+R217+R223+R298+R327+R357+R408+R426+R434+R444+R448</f>
        <v>39.930223529999992</v>
      </c>
      <c r="S199" s="148"/>
      <c r="T199" s="150">
        <f>T200+T205+T217+T223+T298+T327+T357+T408+T426+T434+T444+T448</f>
        <v>0</v>
      </c>
      <c r="AR199" s="143" t="s">
        <v>80</v>
      </c>
      <c r="AT199" s="151" t="s">
        <v>69</v>
      </c>
      <c r="AU199" s="151" t="s">
        <v>70</v>
      </c>
      <c r="AY199" s="143" t="s">
        <v>134</v>
      </c>
      <c r="BK199" s="152">
        <f>BK200+BK205+BK217+BK223+BK298+BK327+BK357+BK408+BK426+BK434+BK444+BK448</f>
        <v>0</v>
      </c>
    </row>
    <row r="200" spans="2:65" s="11" customFormat="1" ht="22.95" customHeight="1">
      <c r="B200" s="142"/>
      <c r="D200" s="143" t="s">
        <v>69</v>
      </c>
      <c r="E200" s="153" t="s">
        <v>207</v>
      </c>
      <c r="F200" s="153" t="s">
        <v>208</v>
      </c>
      <c r="I200" s="145"/>
      <c r="J200" s="154">
        <f>BK200</f>
        <v>0</v>
      </c>
      <c r="L200" s="142"/>
      <c r="M200" s="147"/>
      <c r="N200" s="148"/>
      <c r="O200" s="148"/>
      <c r="P200" s="149">
        <f>SUM(P201:P204)</f>
        <v>0</v>
      </c>
      <c r="Q200" s="148"/>
      <c r="R200" s="149">
        <f>SUM(R201:R204)</f>
        <v>9.4208880000000009E-2</v>
      </c>
      <c r="S200" s="148"/>
      <c r="T200" s="150">
        <f>SUM(T201:T204)</f>
        <v>0</v>
      </c>
      <c r="AR200" s="143" t="s">
        <v>80</v>
      </c>
      <c r="AT200" s="151" t="s">
        <v>69</v>
      </c>
      <c r="AU200" s="151" t="s">
        <v>74</v>
      </c>
      <c r="AY200" s="143" t="s">
        <v>134</v>
      </c>
      <c r="BK200" s="152">
        <f>SUM(BK201:BK204)</f>
        <v>0</v>
      </c>
    </row>
    <row r="201" spans="2:65" s="1" customFormat="1" ht="60" customHeight="1">
      <c r="B201" s="155"/>
      <c r="C201" s="156" t="s">
        <v>174</v>
      </c>
      <c r="D201" s="156" t="s">
        <v>136</v>
      </c>
      <c r="E201" s="157" t="s">
        <v>309</v>
      </c>
      <c r="F201" s="158" t="s">
        <v>310</v>
      </c>
      <c r="G201" s="159" t="s">
        <v>146</v>
      </c>
      <c r="H201" s="160">
        <v>54.456000000000003</v>
      </c>
      <c r="I201" s="161"/>
      <c r="J201" s="162">
        <f>ROUND(I201*H201,2)</f>
        <v>0</v>
      </c>
      <c r="K201" s="158" t="s">
        <v>141</v>
      </c>
      <c r="L201" s="31"/>
      <c r="M201" s="163" t="s">
        <v>1</v>
      </c>
      <c r="N201" s="164" t="s">
        <v>36</v>
      </c>
      <c r="O201" s="54"/>
      <c r="P201" s="165">
        <f>O201*H201</f>
        <v>0</v>
      </c>
      <c r="Q201" s="165">
        <v>1.73E-3</v>
      </c>
      <c r="R201" s="165">
        <f>Q201*H201</f>
        <v>9.4208880000000009E-2</v>
      </c>
      <c r="S201" s="165">
        <v>0</v>
      </c>
      <c r="T201" s="166">
        <f>S201*H201</f>
        <v>0</v>
      </c>
      <c r="AR201" s="167" t="s">
        <v>162</v>
      </c>
      <c r="AT201" s="167" t="s">
        <v>136</v>
      </c>
      <c r="AU201" s="167" t="s">
        <v>80</v>
      </c>
      <c r="AY201" s="16" t="s">
        <v>134</v>
      </c>
      <c r="BE201" s="168">
        <f>IF(N201="základná",J201,0)</f>
        <v>0</v>
      </c>
      <c r="BF201" s="168">
        <f>IF(N201="znížená",J201,0)</f>
        <v>0</v>
      </c>
      <c r="BG201" s="168">
        <f>IF(N201="zákl. prenesená",J201,0)</f>
        <v>0</v>
      </c>
      <c r="BH201" s="168">
        <f>IF(N201="zníž. prenesená",J201,0)</f>
        <v>0</v>
      </c>
      <c r="BI201" s="168">
        <f>IF(N201="nulová",J201,0)</f>
        <v>0</v>
      </c>
      <c r="BJ201" s="16" t="s">
        <v>80</v>
      </c>
      <c r="BK201" s="168">
        <f>ROUND(I201*H201,2)</f>
        <v>0</v>
      </c>
      <c r="BL201" s="16" t="s">
        <v>162</v>
      </c>
      <c r="BM201" s="167" t="s">
        <v>311</v>
      </c>
    </row>
    <row r="202" spans="2:65" s="1" customFormat="1" ht="28.8">
      <c r="B202" s="31"/>
      <c r="D202" s="170" t="s">
        <v>143</v>
      </c>
      <c r="F202" s="186" t="s">
        <v>312</v>
      </c>
      <c r="I202" s="95"/>
      <c r="L202" s="31"/>
      <c r="M202" s="187"/>
      <c r="N202" s="54"/>
      <c r="O202" s="54"/>
      <c r="P202" s="54"/>
      <c r="Q202" s="54"/>
      <c r="R202" s="54"/>
      <c r="S202" s="54"/>
      <c r="T202" s="55"/>
      <c r="AT202" s="16" t="s">
        <v>143</v>
      </c>
      <c r="AU202" s="16" t="s">
        <v>80</v>
      </c>
    </row>
    <row r="203" spans="2:65" s="12" customFormat="1">
      <c r="B203" s="169"/>
      <c r="D203" s="170" t="s">
        <v>139</v>
      </c>
      <c r="E203" s="171" t="s">
        <v>1</v>
      </c>
      <c r="F203" s="172" t="s">
        <v>313</v>
      </c>
      <c r="H203" s="173">
        <v>54.456000000000003</v>
      </c>
      <c r="I203" s="174"/>
      <c r="L203" s="169"/>
      <c r="M203" s="175"/>
      <c r="N203" s="176"/>
      <c r="O203" s="176"/>
      <c r="P203" s="176"/>
      <c r="Q203" s="176"/>
      <c r="R203" s="176"/>
      <c r="S203" s="176"/>
      <c r="T203" s="177"/>
      <c r="AT203" s="171" t="s">
        <v>139</v>
      </c>
      <c r="AU203" s="171" t="s">
        <v>80</v>
      </c>
      <c r="AV203" s="12" t="s">
        <v>80</v>
      </c>
      <c r="AW203" s="12" t="s">
        <v>27</v>
      </c>
      <c r="AX203" s="12" t="s">
        <v>74</v>
      </c>
      <c r="AY203" s="171" t="s">
        <v>134</v>
      </c>
    </row>
    <row r="204" spans="2:65" s="1" customFormat="1" ht="24" customHeight="1">
      <c r="B204" s="155"/>
      <c r="C204" s="156" t="s">
        <v>175</v>
      </c>
      <c r="D204" s="156" t="s">
        <v>136</v>
      </c>
      <c r="E204" s="157" t="s">
        <v>212</v>
      </c>
      <c r="F204" s="158" t="s">
        <v>213</v>
      </c>
      <c r="G204" s="159" t="s">
        <v>214</v>
      </c>
      <c r="H204" s="205"/>
      <c r="I204" s="161"/>
      <c r="J204" s="162">
        <f>ROUND(I204*H204,2)</f>
        <v>0</v>
      </c>
      <c r="K204" s="158" t="s">
        <v>141</v>
      </c>
      <c r="L204" s="31"/>
      <c r="M204" s="163" t="s">
        <v>1</v>
      </c>
      <c r="N204" s="164" t="s">
        <v>36</v>
      </c>
      <c r="O204" s="54"/>
      <c r="P204" s="165">
        <f>O204*H204</f>
        <v>0</v>
      </c>
      <c r="Q204" s="165">
        <v>0</v>
      </c>
      <c r="R204" s="165">
        <f>Q204*H204</f>
        <v>0</v>
      </c>
      <c r="S204" s="165">
        <v>0</v>
      </c>
      <c r="T204" s="166">
        <f>S204*H204</f>
        <v>0</v>
      </c>
      <c r="AR204" s="167" t="s">
        <v>162</v>
      </c>
      <c r="AT204" s="167" t="s">
        <v>136</v>
      </c>
      <c r="AU204" s="167" t="s">
        <v>80</v>
      </c>
      <c r="AY204" s="16" t="s">
        <v>134</v>
      </c>
      <c r="BE204" s="168">
        <f>IF(N204="základná",J204,0)</f>
        <v>0</v>
      </c>
      <c r="BF204" s="168">
        <f>IF(N204="znížená",J204,0)</f>
        <v>0</v>
      </c>
      <c r="BG204" s="168">
        <f>IF(N204="zákl. prenesená",J204,0)</f>
        <v>0</v>
      </c>
      <c r="BH204" s="168">
        <f>IF(N204="zníž. prenesená",J204,0)</f>
        <v>0</v>
      </c>
      <c r="BI204" s="168">
        <f>IF(N204="nulová",J204,0)</f>
        <v>0</v>
      </c>
      <c r="BJ204" s="16" t="s">
        <v>80</v>
      </c>
      <c r="BK204" s="168">
        <f>ROUND(I204*H204,2)</f>
        <v>0</v>
      </c>
      <c r="BL204" s="16" t="s">
        <v>162</v>
      </c>
      <c r="BM204" s="167" t="s">
        <v>314</v>
      </c>
    </row>
    <row r="205" spans="2:65" s="11" customFormat="1" ht="22.95" customHeight="1">
      <c r="B205" s="142"/>
      <c r="D205" s="143" t="s">
        <v>69</v>
      </c>
      <c r="E205" s="153" t="s">
        <v>315</v>
      </c>
      <c r="F205" s="153" t="s">
        <v>316</v>
      </c>
      <c r="I205" s="145"/>
      <c r="J205" s="154">
        <f>BK205</f>
        <v>0</v>
      </c>
      <c r="L205" s="142"/>
      <c r="M205" s="147"/>
      <c r="N205" s="148"/>
      <c r="O205" s="148"/>
      <c r="P205" s="149">
        <f>SUM(P206:P216)</f>
        <v>0</v>
      </c>
      <c r="Q205" s="148"/>
      <c r="R205" s="149">
        <f>SUM(R206:R216)</f>
        <v>10.64317904</v>
      </c>
      <c r="S205" s="148"/>
      <c r="T205" s="150">
        <f>SUM(T206:T216)</f>
        <v>0</v>
      </c>
      <c r="AR205" s="143" t="s">
        <v>80</v>
      </c>
      <c r="AT205" s="151" t="s">
        <v>69</v>
      </c>
      <c r="AU205" s="151" t="s">
        <v>74</v>
      </c>
      <c r="AY205" s="143" t="s">
        <v>134</v>
      </c>
      <c r="BK205" s="152">
        <f>SUM(BK206:BK216)</f>
        <v>0</v>
      </c>
    </row>
    <row r="206" spans="2:65" s="1" customFormat="1" ht="36" customHeight="1">
      <c r="B206" s="155"/>
      <c r="C206" s="156" t="s">
        <v>176</v>
      </c>
      <c r="D206" s="156" t="s">
        <v>136</v>
      </c>
      <c r="E206" s="157" t="s">
        <v>317</v>
      </c>
      <c r="F206" s="158" t="s">
        <v>318</v>
      </c>
      <c r="G206" s="159" t="s">
        <v>146</v>
      </c>
      <c r="H206" s="160">
        <v>771.8</v>
      </c>
      <c r="I206" s="161"/>
      <c r="J206" s="162">
        <f>ROUND(I206*H206,2)</f>
        <v>0</v>
      </c>
      <c r="K206" s="158" t="s">
        <v>141</v>
      </c>
      <c r="L206" s="31"/>
      <c r="M206" s="163" t="s">
        <v>1</v>
      </c>
      <c r="N206" s="164" t="s">
        <v>36</v>
      </c>
      <c r="O206" s="54"/>
      <c r="P206" s="165">
        <f>O206*H206</f>
        <v>0</v>
      </c>
      <c r="Q206" s="165">
        <v>5.9999999999999995E-4</v>
      </c>
      <c r="R206" s="165">
        <f>Q206*H206</f>
        <v>0.46307999999999994</v>
      </c>
      <c r="S206" s="165">
        <v>0</v>
      </c>
      <c r="T206" s="166">
        <f>S206*H206</f>
        <v>0</v>
      </c>
      <c r="AR206" s="167" t="s">
        <v>162</v>
      </c>
      <c r="AT206" s="167" t="s">
        <v>136</v>
      </c>
      <c r="AU206" s="167" t="s">
        <v>80</v>
      </c>
      <c r="AY206" s="16" t="s">
        <v>134</v>
      </c>
      <c r="BE206" s="168">
        <f>IF(N206="základná",J206,0)</f>
        <v>0</v>
      </c>
      <c r="BF206" s="168">
        <f>IF(N206="znížená",J206,0)</f>
        <v>0</v>
      </c>
      <c r="BG206" s="168">
        <f>IF(N206="zákl. prenesená",J206,0)</f>
        <v>0</v>
      </c>
      <c r="BH206" s="168">
        <f>IF(N206="zníž. prenesená",J206,0)</f>
        <v>0</v>
      </c>
      <c r="BI206" s="168">
        <f>IF(N206="nulová",J206,0)</f>
        <v>0</v>
      </c>
      <c r="BJ206" s="16" t="s">
        <v>80</v>
      </c>
      <c r="BK206" s="168">
        <f>ROUND(I206*H206,2)</f>
        <v>0</v>
      </c>
      <c r="BL206" s="16" t="s">
        <v>162</v>
      </c>
      <c r="BM206" s="167" t="s">
        <v>319</v>
      </c>
    </row>
    <row r="207" spans="2:65" s="12" customFormat="1">
      <c r="B207" s="169"/>
      <c r="D207" s="170" t="s">
        <v>139</v>
      </c>
      <c r="E207" s="171" t="s">
        <v>1</v>
      </c>
      <c r="F207" s="172" t="s">
        <v>320</v>
      </c>
      <c r="H207" s="173">
        <v>771.8</v>
      </c>
      <c r="I207" s="174"/>
      <c r="L207" s="169"/>
      <c r="M207" s="175"/>
      <c r="N207" s="176"/>
      <c r="O207" s="176"/>
      <c r="P207" s="176"/>
      <c r="Q207" s="176"/>
      <c r="R207" s="176"/>
      <c r="S207" s="176"/>
      <c r="T207" s="177"/>
      <c r="AT207" s="171" t="s">
        <v>139</v>
      </c>
      <c r="AU207" s="171" t="s">
        <v>80</v>
      </c>
      <c r="AV207" s="12" t="s">
        <v>80</v>
      </c>
      <c r="AW207" s="12" t="s">
        <v>27</v>
      </c>
      <c r="AX207" s="12" t="s">
        <v>70</v>
      </c>
      <c r="AY207" s="171" t="s">
        <v>134</v>
      </c>
    </row>
    <row r="208" spans="2:65" s="13" customFormat="1">
      <c r="B208" s="178"/>
      <c r="D208" s="170" t="s">
        <v>139</v>
      </c>
      <c r="E208" s="179" t="s">
        <v>1</v>
      </c>
      <c r="F208" s="180" t="s">
        <v>140</v>
      </c>
      <c r="H208" s="181">
        <v>771.8</v>
      </c>
      <c r="I208" s="182"/>
      <c r="L208" s="178"/>
      <c r="M208" s="183"/>
      <c r="N208" s="184"/>
      <c r="O208" s="184"/>
      <c r="P208" s="184"/>
      <c r="Q208" s="184"/>
      <c r="R208" s="184"/>
      <c r="S208" s="184"/>
      <c r="T208" s="185"/>
      <c r="AT208" s="179" t="s">
        <v>139</v>
      </c>
      <c r="AU208" s="179" t="s">
        <v>80</v>
      </c>
      <c r="AV208" s="13" t="s">
        <v>138</v>
      </c>
      <c r="AW208" s="13" t="s">
        <v>27</v>
      </c>
      <c r="AX208" s="13" t="s">
        <v>74</v>
      </c>
      <c r="AY208" s="179" t="s">
        <v>134</v>
      </c>
    </row>
    <row r="209" spans="2:65" s="1" customFormat="1" ht="24" customHeight="1">
      <c r="B209" s="155"/>
      <c r="C209" s="195" t="s">
        <v>177</v>
      </c>
      <c r="D209" s="195" t="s">
        <v>151</v>
      </c>
      <c r="E209" s="196" t="s">
        <v>321</v>
      </c>
      <c r="F209" s="197" t="s">
        <v>322</v>
      </c>
      <c r="G209" s="198" t="s">
        <v>146</v>
      </c>
      <c r="H209" s="199">
        <v>787.23599999999999</v>
      </c>
      <c r="I209" s="200"/>
      <c r="J209" s="201">
        <f>ROUND(I209*H209,2)</f>
        <v>0</v>
      </c>
      <c r="K209" s="197" t="s">
        <v>1</v>
      </c>
      <c r="L209" s="202"/>
      <c r="M209" s="203" t="s">
        <v>1</v>
      </c>
      <c r="N209" s="204" t="s">
        <v>36</v>
      </c>
      <c r="O209" s="54"/>
      <c r="P209" s="165">
        <f>O209*H209</f>
        <v>0</v>
      </c>
      <c r="Q209" s="165">
        <v>7.0000000000000001E-3</v>
      </c>
      <c r="R209" s="165">
        <f>Q209*H209</f>
        <v>5.5106520000000003</v>
      </c>
      <c r="S209" s="165">
        <v>0</v>
      </c>
      <c r="T209" s="166">
        <f>S209*H209</f>
        <v>0</v>
      </c>
      <c r="AR209" s="167" t="s">
        <v>184</v>
      </c>
      <c r="AT209" s="167" t="s">
        <v>151</v>
      </c>
      <c r="AU209" s="167" t="s">
        <v>80</v>
      </c>
      <c r="AY209" s="16" t="s">
        <v>134</v>
      </c>
      <c r="BE209" s="168">
        <f>IF(N209="základná",J209,0)</f>
        <v>0</v>
      </c>
      <c r="BF209" s="168">
        <f>IF(N209="znížená",J209,0)</f>
        <v>0</v>
      </c>
      <c r="BG209" s="168">
        <f>IF(N209="zákl. prenesená",J209,0)</f>
        <v>0</v>
      </c>
      <c r="BH209" s="168">
        <f>IF(N209="zníž. prenesená",J209,0)</f>
        <v>0</v>
      </c>
      <c r="BI209" s="168">
        <f>IF(N209="nulová",J209,0)</f>
        <v>0</v>
      </c>
      <c r="BJ209" s="16" t="s">
        <v>80</v>
      </c>
      <c r="BK209" s="168">
        <f>ROUND(I209*H209,2)</f>
        <v>0</v>
      </c>
      <c r="BL209" s="16" t="s">
        <v>162</v>
      </c>
      <c r="BM209" s="167" t="s">
        <v>323</v>
      </c>
    </row>
    <row r="210" spans="2:65" s="12" customFormat="1">
      <c r="B210" s="169"/>
      <c r="D210" s="170" t="s">
        <v>139</v>
      </c>
      <c r="F210" s="172" t="s">
        <v>324</v>
      </c>
      <c r="H210" s="173">
        <v>787.23599999999999</v>
      </c>
      <c r="I210" s="174"/>
      <c r="L210" s="169"/>
      <c r="M210" s="175"/>
      <c r="N210" s="176"/>
      <c r="O210" s="176"/>
      <c r="P210" s="176"/>
      <c r="Q210" s="176"/>
      <c r="R210" s="176"/>
      <c r="S210" s="176"/>
      <c r="T210" s="177"/>
      <c r="AT210" s="171" t="s">
        <v>139</v>
      </c>
      <c r="AU210" s="171" t="s">
        <v>80</v>
      </c>
      <c r="AV210" s="12" t="s">
        <v>80</v>
      </c>
      <c r="AW210" s="12" t="s">
        <v>3</v>
      </c>
      <c r="AX210" s="12" t="s">
        <v>74</v>
      </c>
      <c r="AY210" s="171" t="s">
        <v>134</v>
      </c>
    </row>
    <row r="211" spans="2:65" s="1" customFormat="1" ht="24" customHeight="1">
      <c r="B211" s="155"/>
      <c r="C211" s="156" t="s">
        <v>178</v>
      </c>
      <c r="D211" s="156" t="s">
        <v>136</v>
      </c>
      <c r="E211" s="157" t="s">
        <v>325</v>
      </c>
      <c r="F211" s="158" t="s">
        <v>326</v>
      </c>
      <c r="G211" s="159" t="s">
        <v>146</v>
      </c>
      <c r="H211" s="160">
        <v>385.9</v>
      </c>
      <c r="I211" s="161"/>
      <c r="J211" s="162">
        <f>ROUND(I211*H211,2)</f>
        <v>0</v>
      </c>
      <c r="K211" s="158" t="s">
        <v>1</v>
      </c>
      <c r="L211" s="31"/>
      <c r="M211" s="163" t="s">
        <v>1</v>
      </c>
      <c r="N211" s="164" t="s">
        <v>36</v>
      </c>
      <c r="O211" s="54"/>
      <c r="P211" s="165">
        <f>O211*H211</f>
        <v>0</v>
      </c>
      <c r="Q211" s="165">
        <v>0</v>
      </c>
      <c r="R211" s="165">
        <f>Q211*H211</f>
        <v>0</v>
      </c>
      <c r="S211" s="165">
        <v>0</v>
      </c>
      <c r="T211" s="166">
        <f>S211*H211</f>
        <v>0</v>
      </c>
      <c r="AR211" s="167" t="s">
        <v>162</v>
      </c>
      <c r="AT211" s="167" t="s">
        <v>136</v>
      </c>
      <c r="AU211" s="167" t="s">
        <v>80</v>
      </c>
      <c r="AY211" s="16" t="s">
        <v>134</v>
      </c>
      <c r="BE211" s="168">
        <f>IF(N211="základná",J211,0)</f>
        <v>0</v>
      </c>
      <c r="BF211" s="168">
        <f>IF(N211="znížená",J211,0)</f>
        <v>0</v>
      </c>
      <c r="BG211" s="168">
        <f>IF(N211="zákl. prenesená",J211,0)</f>
        <v>0</v>
      </c>
      <c r="BH211" s="168">
        <f>IF(N211="zníž. prenesená",J211,0)</f>
        <v>0</v>
      </c>
      <c r="BI211" s="168">
        <f>IF(N211="nulová",J211,0)</f>
        <v>0</v>
      </c>
      <c r="BJ211" s="16" t="s">
        <v>80</v>
      </c>
      <c r="BK211" s="168">
        <f>ROUND(I211*H211,2)</f>
        <v>0</v>
      </c>
      <c r="BL211" s="16" t="s">
        <v>162</v>
      </c>
      <c r="BM211" s="167" t="s">
        <v>327</v>
      </c>
    </row>
    <row r="212" spans="2:65" s="1" customFormat="1" ht="36" customHeight="1">
      <c r="B212" s="155"/>
      <c r="C212" s="156" t="s">
        <v>179</v>
      </c>
      <c r="D212" s="156" t="s">
        <v>136</v>
      </c>
      <c r="E212" s="157" t="s">
        <v>328</v>
      </c>
      <c r="F212" s="158" t="s">
        <v>329</v>
      </c>
      <c r="G212" s="159" t="s">
        <v>146</v>
      </c>
      <c r="H212" s="160">
        <v>385.93</v>
      </c>
      <c r="I212" s="161"/>
      <c r="J212" s="162">
        <f>ROUND(I212*H212,2)</f>
        <v>0</v>
      </c>
      <c r="K212" s="158" t="s">
        <v>141</v>
      </c>
      <c r="L212" s="31"/>
      <c r="M212" s="163" t="s">
        <v>1</v>
      </c>
      <c r="N212" s="164" t="s">
        <v>36</v>
      </c>
      <c r="O212" s="54"/>
      <c r="P212" s="165">
        <f>O212*H212</f>
        <v>0</v>
      </c>
      <c r="Q212" s="165">
        <v>5.0000000000000001E-3</v>
      </c>
      <c r="R212" s="165">
        <f>Q212*H212</f>
        <v>1.9296500000000001</v>
      </c>
      <c r="S212" s="165">
        <v>0</v>
      </c>
      <c r="T212" s="166">
        <f>S212*H212</f>
        <v>0</v>
      </c>
      <c r="AR212" s="167" t="s">
        <v>162</v>
      </c>
      <c r="AT212" s="167" t="s">
        <v>136</v>
      </c>
      <c r="AU212" s="167" t="s">
        <v>80</v>
      </c>
      <c r="AY212" s="16" t="s">
        <v>134</v>
      </c>
      <c r="BE212" s="168">
        <f>IF(N212="základná",J212,0)</f>
        <v>0</v>
      </c>
      <c r="BF212" s="168">
        <f>IF(N212="znížená",J212,0)</f>
        <v>0</v>
      </c>
      <c r="BG212" s="168">
        <f>IF(N212="zákl. prenesená",J212,0)</f>
        <v>0</v>
      </c>
      <c r="BH212" s="168">
        <f>IF(N212="zníž. prenesená",J212,0)</f>
        <v>0</v>
      </c>
      <c r="BI212" s="168">
        <f>IF(N212="nulová",J212,0)</f>
        <v>0</v>
      </c>
      <c r="BJ212" s="16" t="s">
        <v>80</v>
      </c>
      <c r="BK212" s="168">
        <f>ROUND(I212*H212,2)</f>
        <v>0</v>
      </c>
      <c r="BL212" s="16" t="s">
        <v>162</v>
      </c>
      <c r="BM212" s="167" t="s">
        <v>330</v>
      </c>
    </row>
    <row r="213" spans="2:65" s="1" customFormat="1" ht="24" customHeight="1">
      <c r="B213" s="155"/>
      <c r="C213" s="195" t="s">
        <v>180</v>
      </c>
      <c r="D213" s="195" t="s">
        <v>151</v>
      </c>
      <c r="E213" s="196" t="s">
        <v>331</v>
      </c>
      <c r="F213" s="197" t="s">
        <v>332</v>
      </c>
      <c r="G213" s="198" t="s">
        <v>146</v>
      </c>
      <c r="H213" s="199">
        <v>393.649</v>
      </c>
      <c r="I213" s="200"/>
      <c r="J213" s="201">
        <f>ROUND(I213*H213,2)</f>
        <v>0</v>
      </c>
      <c r="K213" s="197" t="s">
        <v>1</v>
      </c>
      <c r="L213" s="202"/>
      <c r="M213" s="203" t="s">
        <v>1</v>
      </c>
      <c r="N213" s="204" t="s">
        <v>36</v>
      </c>
      <c r="O213" s="54"/>
      <c r="P213" s="165">
        <f>O213*H213</f>
        <v>0</v>
      </c>
      <c r="Q213" s="165">
        <v>6.96E-3</v>
      </c>
      <c r="R213" s="165">
        <f>Q213*H213</f>
        <v>2.73979704</v>
      </c>
      <c r="S213" s="165">
        <v>0</v>
      </c>
      <c r="T213" s="166">
        <f>S213*H213</f>
        <v>0</v>
      </c>
      <c r="AR213" s="167" t="s">
        <v>184</v>
      </c>
      <c r="AT213" s="167" t="s">
        <v>151</v>
      </c>
      <c r="AU213" s="167" t="s">
        <v>80</v>
      </c>
      <c r="AY213" s="16" t="s">
        <v>134</v>
      </c>
      <c r="BE213" s="168">
        <f>IF(N213="základná",J213,0)</f>
        <v>0</v>
      </c>
      <c r="BF213" s="168">
        <f>IF(N213="znížená",J213,0)</f>
        <v>0</v>
      </c>
      <c r="BG213" s="168">
        <f>IF(N213="zákl. prenesená",J213,0)</f>
        <v>0</v>
      </c>
      <c r="BH213" s="168">
        <f>IF(N213="zníž. prenesená",J213,0)</f>
        <v>0</v>
      </c>
      <c r="BI213" s="168">
        <f>IF(N213="nulová",J213,0)</f>
        <v>0</v>
      </c>
      <c r="BJ213" s="16" t="s">
        <v>80</v>
      </c>
      <c r="BK213" s="168">
        <f>ROUND(I213*H213,2)</f>
        <v>0</v>
      </c>
      <c r="BL213" s="16" t="s">
        <v>162</v>
      </c>
      <c r="BM213" s="167" t="s">
        <v>333</v>
      </c>
    </row>
    <row r="214" spans="2:65" s="1" customFormat="1" ht="19.2">
      <c r="B214" s="31"/>
      <c r="D214" s="170" t="s">
        <v>143</v>
      </c>
      <c r="F214" s="186" t="s">
        <v>334</v>
      </c>
      <c r="I214" s="95"/>
      <c r="L214" s="31"/>
      <c r="M214" s="187"/>
      <c r="N214" s="54"/>
      <c r="O214" s="54"/>
      <c r="P214" s="54"/>
      <c r="Q214" s="54"/>
      <c r="R214" s="54"/>
      <c r="S214" s="54"/>
      <c r="T214" s="55"/>
      <c r="AT214" s="16" t="s">
        <v>143</v>
      </c>
      <c r="AU214" s="16" t="s">
        <v>80</v>
      </c>
    </row>
    <row r="215" spans="2:65" s="12" customFormat="1">
      <c r="B215" s="169"/>
      <c r="D215" s="170" t="s">
        <v>139</v>
      </c>
      <c r="F215" s="172" t="s">
        <v>335</v>
      </c>
      <c r="H215" s="173">
        <v>393.649</v>
      </c>
      <c r="I215" s="174"/>
      <c r="L215" s="169"/>
      <c r="M215" s="175"/>
      <c r="N215" s="176"/>
      <c r="O215" s="176"/>
      <c r="P215" s="176"/>
      <c r="Q215" s="176"/>
      <c r="R215" s="176"/>
      <c r="S215" s="176"/>
      <c r="T215" s="177"/>
      <c r="AT215" s="171" t="s">
        <v>139</v>
      </c>
      <c r="AU215" s="171" t="s">
        <v>80</v>
      </c>
      <c r="AV215" s="12" t="s">
        <v>80</v>
      </c>
      <c r="AW215" s="12" t="s">
        <v>3</v>
      </c>
      <c r="AX215" s="12" t="s">
        <v>74</v>
      </c>
      <c r="AY215" s="171" t="s">
        <v>134</v>
      </c>
    </row>
    <row r="216" spans="2:65" s="1" customFormat="1" ht="24" customHeight="1">
      <c r="B216" s="155"/>
      <c r="C216" s="156" t="s">
        <v>181</v>
      </c>
      <c r="D216" s="156" t="s">
        <v>136</v>
      </c>
      <c r="E216" s="157" t="s">
        <v>336</v>
      </c>
      <c r="F216" s="158" t="s">
        <v>337</v>
      </c>
      <c r="G216" s="159" t="s">
        <v>214</v>
      </c>
      <c r="H216" s="205"/>
      <c r="I216" s="161"/>
      <c r="J216" s="162">
        <f>ROUND(I216*H216,2)</f>
        <v>0</v>
      </c>
      <c r="K216" s="158" t="s">
        <v>1</v>
      </c>
      <c r="L216" s="31"/>
      <c r="M216" s="163" t="s">
        <v>1</v>
      </c>
      <c r="N216" s="164" t="s">
        <v>36</v>
      </c>
      <c r="O216" s="54"/>
      <c r="P216" s="165">
        <f>O216*H216</f>
        <v>0</v>
      </c>
      <c r="Q216" s="165">
        <v>0</v>
      </c>
      <c r="R216" s="165">
        <f>Q216*H216</f>
        <v>0</v>
      </c>
      <c r="S216" s="165">
        <v>0</v>
      </c>
      <c r="T216" s="166">
        <f>S216*H216</f>
        <v>0</v>
      </c>
      <c r="AR216" s="167" t="s">
        <v>162</v>
      </c>
      <c r="AT216" s="167" t="s">
        <v>136</v>
      </c>
      <c r="AU216" s="167" t="s">
        <v>80</v>
      </c>
      <c r="AY216" s="16" t="s">
        <v>134</v>
      </c>
      <c r="BE216" s="168">
        <f>IF(N216="základná",J216,0)</f>
        <v>0</v>
      </c>
      <c r="BF216" s="168">
        <f>IF(N216="znížená",J216,0)</f>
        <v>0</v>
      </c>
      <c r="BG216" s="168">
        <f>IF(N216="zákl. prenesená",J216,0)</f>
        <v>0</v>
      </c>
      <c r="BH216" s="168">
        <f>IF(N216="zníž. prenesená",J216,0)</f>
        <v>0</v>
      </c>
      <c r="BI216" s="168">
        <f>IF(N216="nulová",J216,0)</f>
        <v>0</v>
      </c>
      <c r="BJ216" s="16" t="s">
        <v>80</v>
      </c>
      <c r="BK216" s="168">
        <f>ROUND(I216*H216,2)</f>
        <v>0</v>
      </c>
      <c r="BL216" s="16" t="s">
        <v>162</v>
      </c>
      <c r="BM216" s="167" t="s">
        <v>338</v>
      </c>
    </row>
    <row r="217" spans="2:65" s="11" customFormat="1" ht="22.95" customHeight="1">
      <c r="B217" s="142"/>
      <c r="D217" s="143" t="s">
        <v>69</v>
      </c>
      <c r="E217" s="153" t="s">
        <v>339</v>
      </c>
      <c r="F217" s="153" t="s">
        <v>340</v>
      </c>
      <c r="I217" s="145"/>
      <c r="J217" s="154">
        <f>BK217</f>
        <v>0</v>
      </c>
      <c r="L217" s="142"/>
      <c r="M217" s="147"/>
      <c r="N217" s="148"/>
      <c r="O217" s="148"/>
      <c r="P217" s="149">
        <f>SUM(P218:P222)</f>
        <v>0</v>
      </c>
      <c r="Q217" s="148"/>
      <c r="R217" s="149">
        <f>SUM(R218:R222)</f>
        <v>1.48E-3</v>
      </c>
      <c r="S217" s="148"/>
      <c r="T217" s="150">
        <f>SUM(T218:T222)</f>
        <v>0</v>
      </c>
      <c r="AR217" s="143" t="s">
        <v>80</v>
      </c>
      <c r="AT217" s="151" t="s">
        <v>69</v>
      </c>
      <c r="AU217" s="151" t="s">
        <v>74</v>
      </c>
      <c r="AY217" s="143" t="s">
        <v>134</v>
      </c>
      <c r="BK217" s="152">
        <f>SUM(BK218:BK222)</f>
        <v>0</v>
      </c>
    </row>
    <row r="218" spans="2:65" s="1" customFormat="1" ht="60" customHeight="1">
      <c r="B218" s="155"/>
      <c r="C218" s="156" t="s">
        <v>182</v>
      </c>
      <c r="D218" s="156" t="s">
        <v>136</v>
      </c>
      <c r="E218" s="157" t="s">
        <v>341</v>
      </c>
      <c r="F218" s="158" t="s">
        <v>342</v>
      </c>
      <c r="G218" s="159" t="s">
        <v>198</v>
      </c>
      <c r="H218" s="160">
        <v>1</v>
      </c>
      <c r="I218" s="161"/>
      <c r="J218" s="162">
        <f>ROUND(I218*H218,2)</f>
        <v>0</v>
      </c>
      <c r="K218" s="158" t="s">
        <v>1</v>
      </c>
      <c r="L218" s="31"/>
      <c r="M218" s="163" t="s">
        <v>1</v>
      </c>
      <c r="N218" s="164" t="s">
        <v>36</v>
      </c>
      <c r="O218" s="54"/>
      <c r="P218" s="165">
        <f>O218*H218</f>
        <v>0</v>
      </c>
      <c r="Q218" s="165">
        <v>3.6999999999999999E-4</v>
      </c>
      <c r="R218" s="165">
        <f>Q218*H218</f>
        <v>3.6999999999999999E-4</v>
      </c>
      <c r="S218" s="165">
        <v>0</v>
      </c>
      <c r="T218" s="166">
        <f>S218*H218</f>
        <v>0</v>
      </c>
      <c r="AR218" s="167" t="s">
        <v>162</v>
      </c>
      <c r="AT218" s="167" t="s">
        <v>136</v>
      </c>
      <c r="AU218" s="167" t="s">
        <v>80</v>
      </c>
      <c r="AY218" s="16" t="s">
        <v>134</v>
      </c>
      <c r="BE218" s="168">
        <f>IF(N218="základná",J218,0)</f>
        <v>0</v>
      </c>
      <c r="BF218" s="168">
        <f>IF(N218="znížená",J218,0)</f>
        <v>0</v>
      </c>
      <c r="BG218" s="168">
        <f>IF(N218="zákl. prenesená",J218,0)</f>
        <v>0</v>
      </c>
      <c r="BH218" s="168">
        <f>IF(N218="zníž. prenesená",J218,0)</f>
        <v>0</v>
      </c>
      <c r="BI218" s="168">
        <f>IF(N218="nulová",J218,0)</f>
        <v>0</v>
      </c>
      <c r="BJ218" s="16" t="s">
        <v>80</v>
      </c>
      <c r="BK218" s="168">
        <f>ROUND(I218*H218,2)</f>
        <v>0</v>
      </c>
      <c r="BL218" s="16" t="s">
        <v>162</v>
      </c>
      <c r="BM218" s="167" t="s">
        <v>343</v>
      </c>
    </row>
    <row r="219" spans="2:65" s="1" customFormat="1" ht="60" customHeight="1">
      <c r="B219" s="155"/>
      <c r="C219" s="156" t="s">
        <v>183</v>
      </c>
      <c r="D219" s="156" t="s">
        <v>136</v>
      </c>
      <c r="E219" s="157" t="s">
        <v>344</v>
      </c>
      <c r="F219" s="158" t="s">
        <v>345</v>
      </c>
      <c r="G219" s="159" t="s">
        <v>198</v>
      </c>
      <c r="H219" s="160">
        <v>1</v>
      </c>
      <c r="I219" s="161"/>
      <c r="J219" s="162">
        <f>ROUND(I219*H219,2)</f>
        <v>0</v>
      </c>
      <c r="K219" s="158" t="s">
        <v>1</v>
      </c>
      <c r="L219" s="31"/>
      <c r="M219" s="163" t="s">
        <v>1</v>
      </c>
      <c r="N219" s="164" t="s">
        <v>36</v>
      </c>
      <c r="O219" s="54"/>
      <c r="P219" s="165">
        <f>O219*H219</f>
        <v>0</v>
      </c>
      <c r="Q219" s="165">
        <v>3.6999999999999999E-4</v>
      </c>
      <c r="R219" s="165">
        <f>Q219*H219</f>
        <v>3.6999999999999999E-4</v>
      </c>
      <c r="S219" s="165">
        <v>0</v>
      </c>
      <c r="T219" s="166">
        <f>S219*H219</f>
        <v>0</v>
      </c>
      <c r="AR219" s="167" t="s">
        <v>162</v>
      </c>
      <c r="AT219" s="167" t="s">
        <v>136</v>
      </c>
      <c r="AU219" s="167" t="s">
        <v>80</v>
      </c>
      <c r="AY219" s="16" t="s">
        <v>134</v>
      </c>
      <c r="BE219" s="168">
        <f>IF(N219="základná",J219,0)</f>
        <v>0</v>
      </c>
      <c r="BF219" s="168">
        <f>IF(N219="znížená",J219,0)</f>
        <v>0</v>
      </c>
      <c r="BG219" s="168">
        <f>IF(N219="zákl. prenesená",J219,0)</f>
        <v>0</v>
      </c>
      <c r="BH219" s="168">
        <f>IF(N219="zníž. prenesená",J219,0)</f>
        <v>0</v>
      </c>
      <c r="BI219" s="168">
        <f>IF(N219="nulová",J219,0)</f>
        <v>0</v>
      </c>
      <c r="BJ219" s="16" t="s">
        <v>80</v>
      </c>
      <c r="BK219" s="168">
        <f>ROUND(I219*H219,2)</f>
        <v>0</v>
      </c>
      <c r="BL219" s="16" t="s">
        <v>162</v>
      </c>
      <c r="BM219" s="167" t="s">
        <v>346</v>
      </c>
    </row>
    <row r="220" spans="2:65" s="1" customFormat="1" ht="60" customHeight="1">
      <c r="B220" s="155"/>
      <c r="C220" s="156" t="s">
        <v>184</v>
      </c>
      <c r="D220" s="156" t="s">
        <v>136</v>
      </c>
      <c r="E220" s="157" t="s">
        <v>347</v>
      </c>
      <c r="F220" s="158" t="s">
        <v>348</v>
      </c>
      <c r="G220" s="159" t="s">
        <v>198</v>
      </c>
      <c r="H220" s="160">
        <v>1</v>
      </c>
      <c r="I220" s="161"/>
      <c r="J220" s="162">
        <f>ROUND(I220*H220,2)</f>
        <v>0</v>
      </c>
      <c r="K220" s="158" t="s">
        <v>1</v>
      </c>
      <c r="L220" s="31"/>
      <c r="M220" s="163" t="s">
        <v>1</v>
      </c>
      <c r="N220" s="164" t="s">
        <v>36</v>
      </c>
      <c r="O220" s="54"/>
      <c r="P220" s="165">
        <f>O220*H220</f>
        <v>0</v>
      </c>
      <c r="Q220" s="165">
        <v>3.6999999999999999E-4</v>
      </c>
      <c r="R220" s="165">
        <f>Q220*H220</f>
        <v>3.6999999999999999E-4</v>
      </c>
      <c r="S220" s="165">
        <v>0</v>
      </c>
      <c r="T220" s="166">
        <f>S220*H220</f>
        <v>0</v>
      </c>
      <c r="AR220" s="167" t="s">
        <v>162</v>
      </c>
      <c r="AT220" s="167" t="s">
        <v>136</v>
      </c>
      <c r="AU220" s="167" t="s">
        <v>80</v>
      </c>
      <c r="AY220" s="16" t="s">
        <v>134</v>
      </c>
      <c r="BE220" s="168">
        <f>IF(N220="základná",J220,0)</f>
        <v>0</v>
      </c>
      <c r="BF220" s="168">
        <f>IF(N220="znížená",J220,0)</f>
        <v>0</v>
      </c>
      <c r="BG220" s="168">
        <f>IF(N220="zákl. prenesená",J220,0)</f>
        <v>0</v>
      </c>
      <c r="BH220" s="168">
        <f>IF(N220="zníž. prenesená",J220,0)</f>
        <v>0</v>
      </c>
      <c r="BI220" s="168">
        <f>IF(N220="nulová",J220,0)</f>
        <v>0</v>
      </c>
      <c r="BJ220" s="16" t="s">
        <v>80</v>
      </c>
      <c r="BK220" s="168">
        <f>ROUND(I220*H220,2)</f>
        <v>0</v>
      </c>
      <c r="BL220" s="16" t="s">
        <v>162</v>
      </c>
      <c r="BM220" s="167" t="s">
        <v>349</v>
      </c>
    </row>
    <row r="221" spans="2:65" s="1" customFormat="1" ht="60" customHeight="1">
      <c r="B221" s="155"/>
      <c r="C221" s="156" t="s">
        <v>186</v>
      </c>
      <c r="D221" s="156" t="s">
        <v>136</v>
      </c>
      <c r="E221" s="157" t="s">
        <v>350</v>
      </c>
      <c r="F221" s="158" t="s">
        <v>351</v>
      </c>
      <c r="G221" s="159" t="s">
        <v>198</v>
      </c>
      <c r="H221" s="160">
        <v>1</v>
      </c>
      <c r="I221" s="161"/>
      <c r="J221" s="162">
        <f>ROUND(I221*H221,2)</f>
        <v>0</v>
      </c>
      <c r="K221" s="158" t="s">
        <v>1</v>
      </c>
      <c r="L221" s="31"/>
      <c r="M221" s="163" t="s">
        <v>1</v>
      </c>
      <c r="N221" s="164" t="s">
        <v>36</v>
      </c>
      <c r="O221" s="54"/>
      <c r="P221" s="165">
        <f>O221*H221</f>
        <v>0</v>
      </c>
      <c r="Q221" s="165">
        <v>3.6999999999999999E-4</v>
      </c>
      <c r="R221" s="165">
        <f>Q221*H221</f>
        <v>3.6999999999999999E-4</v>
      </c>
      <c r="S221" s="165">
        <v>0</v>
      </c>
      <c r="T221" s="166">
        <f>S221*H221</f>
        <v>0</v>
      </c>
      <c r="AR221" s="167" t="s">
        <v>162</v>
      </c>
      <c r="AT221" s="167" t="s">
        <v>136</v>
      </c>
      <c r="AU221" s="167" t="s">
        <v>80</v>
      </c>
      <c r="AY221" s="16" t="s">
        <v>134</v>
      </c>
      <c r="BE221" s="168">
        <f>IF(N221="základná",J221,0)</f>
        <v>0</v>
      </c>
      <c r="BF221" s="168">
        <f>IF(N221="znížená",J221,0)</f>
        <v>0</v>
      </c>
      <c r="BG221" s="168">
        <f>IF(N221="zákl. prenesená",J221,0)</f>
        <v>0</v>
      </c>
      <c r="BH221" s="168">
        <f>IF(N221="zníž. prenesená",J221,0)</f>
        <v>0</v>
      </c>
      <c r="BI221" s="168">
        <f>IF(N221="nulová",J221,0)</f>
        <v>0</v>
      </c>
      <c r="BJ221" s="16" t="s">
        <v>80</v>
      </c>
      <c r="BK221" s="168">
        <f>ROUND(I221*H221,2)</f>
        <v>0</v>
      </c>
      <c r="BL221" s="16" t="s">
        <v>162</v>
      </c>
      <c r="BM221" s="167" t="s">
        <v>352</v>
      </c>
    </row>
    <row r="222" spans="2:65" s="1" customFormat="1" ht="24" customHeight="1">
      <c r="B222" s="155"/>
      <c r="C222" s="156" t="s">
        <v>187</v>
      </c>
      <c r="D222" s="156" t="s">
        <v>136</v>
      </c>
      <c r="E222" s="157" t="s">
        <v>353</v>
      </c>
      <c r="F222" s="158" t="s">
        <v>354</v>
      </c>
      <c r="G222" s="159" t="s">
        <v>214</v>
      </c>
      <c r="H222" s="205"/>
      <c r="I222" s="161"/>
      <c r="J222" s="162">
        <f>ROUND(I222*H222,2)</f>
        <v>0</v>
      </c>
      <c r="K222" s="158" t="s">
        <v>141</v>
      </c>
      <c r="L222" s="31"/>
      <c r="M222" s="163" t="s">
        <v>1</v>
      </c>
      <c r="N222" s="164" t="s">
        <v>36</v>
      </c>
      <c r="O222" s="54"/>
      <c r="P222" s="165">
        <f>O222*H222</f>
        <v>0</v>
      </c>
      <c r="Q222" s="165">
        <v>0</v>
      </c>
      <c r="R222" s="165">
        <f>Q222*H222</f>
        <v>0</v>
      </c>
      <c r="S222" s="165">
        <v>0</v>
      </c>
      <c r="T222" s="166">
        <f>S222*H222</f>
        <v>0</v>
      </c>
      <c r="AR222" s="167" t="s">
        <v>162</v>
      </c>
      <c r="AT222" s="167" t="s">
        <v>136</v>
      </c>
      <c r="AU222" s="167" t="s">
        <v>80</v>
      </c>
      <c r="AY222" s="16" t="s">
        <v>134</v>
      </c>
      <c r="BE222" s="168">
        <f>IF(N222="základná",J222,0)</f>
        <v>0</v>
      </c>
      <c r="BF222" s="168">
        <f>IF(N222="znížená",J222,0)</f>
        <v>0</v>
      </c>
      <c r="BG222" s="168">
        <f>IF(N222="zákl. prenesená",J222,0)</f>
        <v>0</v>
      </c>
      <c r="BH222" s="168">
        <f>IF(N222="zníž. prenesená",J222,0)</f>
        <v>0</v>
      </c>
      <c r="BI222" s="168">
        <f>IF(N222="nulová",J222,0)</f>
        <v>0</v>
      </c>
      <c r="BJ222" s="16" t="s">
        <v>80</v>
      </c>
      <c r="BK222" s="168">
        <f>ROUND(I222*H222,2)</f>
        <v>0</v>
      </c>
      <c r="BL222" s="16" t="s">
        <v>162</v>
      </c>
      <c r="BM222" s="167" t="s">
        <v>355</v>
      </c>
    </row>
    <row r="223" spans="2:65" s="11" customFormat="1" ht="22.95" customHeight="1">
      <c r="B223" s="142"/>
      <c r="D223" s="143" t="s">
        <v>69</v>
      </c>
      <c r="E223" s="153" t="s">
        <v>356</v>
      </c>
      <c r="F223" s="153" t="s">
        <v>357</v>
      </c>
      <c r="I223" s="145"/>
      <c r="J223" s="154">
        <f>BK223</f>
        <v>0</v>
      </c>
      <c r="L223" s="142"/>
      <c r="M223" s="147"/>
      <c r="N223" s="148"/>
      <c r="O223" s="148"/>
      <c r="P223" s="149">
        <f>SUM(P224:P297)</f>
        <v>0</v>
      </c>
      <c r="Q223" s="148"/>
      <c r="R223" s="149">
        <f>SUM(R224:R297)</f>
        <v>0.71972519999999995</v>
      </c>
      <c r="S223" s="148"/>
      <c r="T223" s="150">
        <f>SUM(T224:T297)</f>
        <v>0</v>
      </c>
      <c r="AR223" s="143" t="s">
        <v>80</v>
      </c>
      <c r="AT223" s="151" t="s">
        <v>69</v>
      </c>
      <c r="AU223" s="151" t="s">
        <v>74</v>
      </c>
      <c r="AY223" s="143" t="s">
        <v>134</v>
      </c>
      <c r="BK223" s="152">
        <f>SUM(BK224:BK297)</f>
        <v>0</v>
      </c>
    </row>
    <row r="224" spans="2:65" s="1" customFormat="1" ht="24" customHeight="1">
      <c r="B224" s="155"/>
      <c r="C224" s="156" t="s">
        <v>188</v>
      </c>
      <c r="D224" s="156" t="s">
        <v>136</v>
      </c>
      <c r="E224" s="157" t="s">
        <v>358</v>
      </c>
      <c r="F224" s="158" t="s">
        <v>359</v>
      </c>
      <c r="G224" s="159" t="s">
        <v>146</v>
      </c>
      <c r="H224" s="160">
        <v>426.52199999999999</v>
      </c>
      <c r="I224" s="161"/>
      <c r="J224" s="162">
        <f>ROUND(I224*H224,2)</f>
        <v>0</v>
      </c>
      <c r="K224" s="158" t="s">
        <v>1</v>
      </c>
      <c r="L224" s="31"/>
      <c r="M224" s="163" t="s">
        <v>1</v>
      </c>
      <c r="N224" s="164" t="s">
        <v>36</v>
      </c>
      <c r="O224" s="54"/>
      <c r="P224" s="165">
        <f>O224*H224</f>
        <v>0</v>
      </c>
      <c r="Q224" s="165">
        <v>0</v>
      </c>
      <c r="R224" s="165">
        <f>Q224*H224</f>
        <v>0</v>
      </c>
      <c r="S224" s="165">
        <v>0</v>
      </c>
      <c r="T224" s="166">
        <f>S224*H224</f>
        <v>0</v>
      </c>
      <c r="AR224" s="167" t="s">
        <v>162</v>
      </c>
      <c r="AT224" s="167" t="s">
        <v>136</v>
      </c>
      <c r="AU224" s="167" t="s">
        <v>80</v>
      </c>
      <c r="AY224" s="16" t="s">
        <v>134</v>
      </c>
      <c r="BE224" s="168">
        <f>IF(N224="základná",J224,0)</f>
        <v>0</v>
      </c>
      <c r="BF224" s="168">
        <f>IF(N224="znížená",J224,0)</f>
        <v>0</v>
      </c>
      <c r="BG224" s="168">
        <f>IF(N224="zákl. prenesená",J224,0)</f>
        <v>0</v>
      </c>
      <c r="BH224" s="168">
        <f>IF(N224="zníž. prenesená",J224,0)</f>
        <v>0</v>
      </c>
      <c r="BI224" s="168">
        <f>IF(N224="nulová",J224,0)</f>
        <v>0</v>
      </c>
      <c r="BJ224" s="16" t="s">
        <v>80</v>
      </c>
      <c r="BK224" s="168">
        <f>ROUND(I224*H224,2)</f>
        <v>0</v>
      </c>
      <c r="BL224" s="16" t="s">
        <v>162</v>
      </c>
      <c r="BM224" s="167" t="s">
        <v>360</v>
      </c>
    </row>
    <row r="225" spans="2:65" s="1" customFormat="1" ht="105.6">
      <c r="B225" s="31"/>
      <c r="D225" s="170" t="s">
        <v>143</v>
      </c>
      <c r="F225" s="186" t="s">
        <v>361</v>
      </c>
      <c r="I225" s="95"/>
      <c r="L225" s="31"/>
      <c r="M225" s="187"/>
      <c r="N225" s="54"/>
      <c r="O225" s="54"/>
      <c r="P225" s="54"/>
      <c r="Q225" s="54"/>
      <c r="R225" s="54"/>
      <c r="S225" s="54"/>
      <c r="T225" s="55"/>
      <c r="AT225" s="16" t="s">
        <v>143</v>
      </c>
      <c r="AU225" s="16" t="s">
        <v>80</v>
      </c>
    </row>
    <row r="226" spans="2:65" s="12" customFormat="1" ht="30.6">
      <c r="B226" s="169"/>
      <c r="D226" s="170" t="s">
        <v>139</v>
      </c>
      <c r="E226" s="171" t="s">
        <v>1</v>
      </c>
      <c r="F226" s="172" t="s">
        <v>362</v>
      </c>
      <c r="H226" s="173">
        <v>426.52199999999999</v>
      </c>
      <c r="I226" s="174"/>
      <c r="L226" s="169"/>
      <c r="M226" s="175"/>
      <c r="N226" s="176"/>
      <c r="O226" s="176"/>
      <c r="P226" s="176"/>
      <c r="Q226" s="176"/>
      <c r="R226" s="176"/>
      <c r="S226" s="176"/>
      <c r="T226" s="177"/>
      <c r="AT226" s="171" t="s">
        <v>139</v>
      </c>
      <c r="AU226" s="171" t="s">
        <v>80</v>
      </c>
      <c r="AV226" s="12" t="s">
        <v>80</v>
      </c>
      <c r="AW226" s="12" t="s">
        <v>27</v>
      </c>
      <c r="AX226" s="12" t="s">
        <v>70</v>
      </c>
      <c r="AY226" s="171" t="s">
        <v>134</v>
      </c>
    </row>
    <row r="227" spans="2:65" s="13" customFormat="1">
      <c r="B227" s="178"/>
      <c r="D227" s="170" t="s">
        <v>139</v>
      </c>
      <c r="E227" s="179" t="s">
        <v>1</v>
      </c>
      <c r="F227" s="180" t="s">
        <v>140</v>
      </c>
      <c r="H227" s="181">
        <v>426.52199999999999</v>
      </c>
      <c r="I227" s="182"/>
      <c r="L227" s="178"/>
      <c r="M227" s="183"/>
      <c r="N227" s="184"/>
      <c r="O227" s="184"/>
      <c r="P227" s="184"/>
      <c r="Q227" s="184"/>
      <c r="R227" s="184"/>
      <c r="S227" s="184"/>
      <c r="T227" s="185"/>
      <c r="AT227" s="179" t="s">
        <v>139</v>
      </c>
      <c r="AU227" s="179" t="s">
        <v>80</v>
      </c>
      <c r="AV227" s="13" t="s">
        <v>138</v>
      </c>
      <c r="AW227" s="13" t="s">
        <v>27</v>
      </c>
      <c r="AX227" s="13" t="s">
        <v>74</v>
      </c>
      <c r="AY227" s="179" t="s">
        <v>134</v>
      </c>
    </row>
    <row r="228" spans="2:65" s="1" customFormat="1" ht="36" customHeight="1">
      <c r="B228" s="155"/>
      <c r="C228" s="156" t="s">
        <v>190</v>
      </c>
      <c r="D228" s="156" t="s">
        <v>136</v>
      </c>
      <c r="E228" s="157" t="s">
        <v>363</v>
      </c>
      <c r="F228" s="158" t="s">
        <v>364</v>
      </c>
      <c r="G228" s="159" t="s">
        <v>146</v>
      </c>
      <c r="H228" s="160">
        <v>80.867999999999995</v>
      </c>
      <c r="I228" s="161"/>
      <c r="J228" s="162">
        <f>ROUND(I228*H228,2)</f>
        <v>0</v>
      </c>
      <c r="K228" s="158" t="s">
        <v>1</v>
      </c>
      <c r="L228" s="31"/>
      <c r="M228" s="163" t="s">
        <v>1</v>
      </c>
      <c r="N228" s="164" t="s">
        <v>36</v>
      </c>
      <c r="O228" s="54"/>
      <c r="P228" s="165">
        <f>O228*H228</f>
        <v>0</v>
      </c>
      <c r="Q228" s="165">
        <v>8.8999999999999999E-3</v>
      </c>
      <c r="R228" s="165">
        <f>Q228*H228</f>
        <v>0.71972519999999995</v>
      </c>
      <c r="S228" s="165">
        <v>0</v>
      </c>
      <c r="T228" s="166">
        <f>S228*H228</f>
        <v>0</v>
      </c>
      <c r="AR228" s="167" t="s">
        <v>162</v>
      </c>
      <c r="AT228" s="167" t="s">
        <v>136</v>
      </c>
      <c r="AU228" s="167" t="s">
        <v>80</v>
      </c>
      <c r="AY228" s="16" t="s">
        <v>134</v>
      </c>
      <c r="BE228" s="168">
        <f>IF(N228="základná",J228,0)</f>
        <v>0</v>
      </c>
      <c r="BF228" s="168">
        <f>IF(N228="znížená",J228,0)</f>
        <v>0</v>
      </c>
      <c r="BG228" s="168">
        <f>IF(N228="zákl. prenesená",J228,0)</f>
        <v>0</v>
      </c>
      <c r="BH228" s="168">
        <f>IF(N228="zníž. prenesená",J228,0)</f>
        <v>0</v>
      </c>
      <c r="BI228" s="168">
        <f>IF(N228="nulová",J228,0)</f>
        <v>0</v>
      </c>
      <c r="BJ228" s="16" t="s">
        <v>80</v>
      </c>
      <c r="BK228" s="168">
        <f>ROUND(I228*H228,2)</f>
        <v>0</v>
      </c>
      <c r="BL228" s="16" t="s">
        <v>162</v>
      </c>
      <c r="BM228" s="167" t="s">
        <v>365</v>
      </c>
    </row>
    <row r="229" spans="2:65" s="1" customFormat="1" ht="38.4">
      <c r="B229" s="31"/>
      <c r="D229" s="170" t="s">
        <v>143</v>
      </c>
      <c r="F229" s="186" t="s">
        <v>366</v>
      </c>
      <c r="I229" s="95"/>
      <c r="L229" s="31"/>
      <c r="M229" s="187"/>
      <c r="N229" s="54"/>
      <c r="O229" s="54"/>
      <c r="P229" s="54"/>
      <c r="Q229" s="54"/>
      <c r="R229" s="54"/>
      <c r="S229" s="54"/>
      <c r="T229" s="55"/>
      <c r="AT229" s="16" t="s">
        <v>143</v>
      </c>
      <c r="AU229" s="16" t="s">
        <v>80</v>
      </c>
    </row>
    <row r="230" spans="2:65" s="12" customFormat="1" ht="20.399999999999999">
      <c r="B230" s="169"/>
      <c r="D230" s="170" t="s">
        <v>139</v>
      </c>
      <c r="E230" s="171" t="s">
        <v>1</v>
      </c>
      <c r="F230" s="172" t="s">
        <v>367</v>
      </c>
      <c r="H230" s="173">
        <v>80.867999999999995</v>
      </c>
      <c r="I230" s="174"/>
      <c r="L230" s="169"/>
      <c r="M230" s="175"/>
      <c r="N230" s="176"/>
      <c r="O230" s="176"/>
      <c r="P230" s="176"/>
      <c r="Q230" s="176"/>
      <c r="R230" s="176"/>
      <c r="S230" s="176"/>
      <c r="T230" s="177"/>
      <c r="AT230" s="171" t="s">
        <v>139</v>
      </c>
      <c r="AU230" s="171" t="s">
        <v>80</v>
      </c>
      <c r="AV230" s="12" t="s">
        <v>80</v>
      </c>
      <c r="AW230" s="12" t="s">
        <v>27</v>
      </c>
      <c r="AX230" s="12" t="s">
        <v>70</v>
      </c>
      <c r="AY230" s="171" t="s">
        <v>134</v>
      </c>
    </row>
    <row r="231" spans="2:65" s="13" customFormat="1">
      <c r="B231" s="178"/>
      <c r="D231" s="170" t="s">
        <v>139</v>
      </c>
      <c r="E231" s="179" t="s">
        <v>1</v>
      </c>
      <c r="F231" s="180" t="s">
        <v>140</v>
      </c>
      <c r="H231" s="181">
        <v>80.867999999999995</v>
      </c>
      <c r="I231" s="182"/>
      <c r="L231" s="178"/>
      <c r="M231" s="183"/>
      <c r="N231" s="184"/>
      <c r="O231" s="184"/>
      <c r="P231" s="184"/>
      <c r="Q231" s="184"/>
      <c r="R231" s="184"/>
      <c r="S231" s="184"/>
      <c r="T231" s="185"/>
      <c r="AT231" s="179" t="s">
        <v>139</v>
      </c>
      <c r="AU231" s="179" t="s">
        <v>80</v>
      </c>
      <c r="AV231" s="13" t="s">
        <v>138</v>
      </c>
      <c r="AW231" s="13" t="s">
        <v>27</v>
      </c>
      <c r="AX231" s="13" t="s">
        <v>74</v>
      </c>
      <c r="AY231" s="179" t="s">
        <v>134</v>
      </c>
    </row>
    <row r="232" spans="2:65" s="1" customFormat="1" ht="24" customHeight="1">
      <c r="B232" s="155"/>
      <c r="C232" s="156" t="s">
        <v>191</v>
      </c>
      <c r="D232" s="156" t="s">
        <v>136</v>
      </c>
      <c r="E232" s="157" t="s">
        <v>368</v>
      </c>
      <c r="F232" s="158" t="s">
        <v>369</v>
      </c>
      <c r="G232" s="159" t="s">
        <v>146</v>
      </c>
      <c r="H232" s="160">
        <v>346.10500000000002</v>
      </c>
      <c r="I232" s="161"/>
      <c r="J232" s="162">
        <f>ROUND(I232*H232,2)</f>
        <v>0</v>
      </c>
      <c r="K232" s="158" t="s">
        <v>1</v>
      </c>
      <c r="L232" s="31"/>
      <c r="M232" s="163" t="s">
        <v>1</v>
      </c>
      <c r="N232" s="164" t="s">
        <v>36</v>
      </c>
      <c r="O232" s="54"/>
      <c r="P232" s="165">
        <f>O232*H232</f>
        <v>0</v>
      </c>
      <c r="Q232" s="165">
        <v>0</v>
      </c>
      <c r="R232" s="165">
        <f>Q232*H232</f>
        <v>0</v>
      </c>
      <c r="S232" s="165">
        <v>0</v>
      </c>
      <c r="T232" s="166">
        <f>S232*H232</f>
        <v>0</v>
      </c>
      <c r="AR232" s="167" t="s">
        <v>162</v>
      </c>
      <c r="AT232" s="167" t="s">
        <v>136</v>
      </c>
      <c r="AU232" s="167" t="s">
        <v>80</v>
      </c>
      <c r="AY232" s="16" t="s">
        <v>134</v>
      </c>
      <c r="BE232" s="168">
        <f>IF(N232="základná",J232,0)</f>
        <v>0</v>
      </c>
      <c r="BF232" s="168">
        <f>IF(N232="znížená",J232,0)</f>
        <v>0</v>
      </c>
      <c r="BG232" s="168">
        <f>IF(N232="zákl. prenesená",J232,0)</f>
        <v>0</v>
      </c>
      <c r="BH232" s="168">
        <f>IF(N232="zníž. prenesená",J232,0)</f>
        <v>0</v>
      </c>
      <c r="BI232" s="168">
        <f>IF(N232="nulová",J232,0)</f>
        <v>0</v>
      </c>
      <c r="BJ232" s="16" t="s">
        <v>80</v>
      </c>
      <c r="BK232" s="168">
        <f>ROUND(I232*H232,2)</f>
        <v>0</v>
      </c>
      <c r="BL232" s="16" t="s">
        <v>162</v>
      </c>
      <c r="BM232" s="167" t="s">
        <v>370</v>
      </c>
    </row>
    <row r="233" spans="2:65" s="1" customFormat="1" ht="201.6">
      <c r="B233" s="31"/>
      <c r="D233" s="170" t="s">
        <v>143</v>
      </c>
      <c r="F233" s="186" t="s">
        <v>371</v>
      </c>
      <c r="I233" s="95"/>
      <c r="L233" s="31"/>
      <c r="M233" s="187"/>
      <c r="N233" s="54"/>
      <c r="O233" s="54"/>
      <c r="P233" s="54"/>
      <c r="Q233" s="54"/>
      <c r="R233" s="54"/>
      <c r="S233" s="54"/>
      <c r="T233" s="55"/>
      <c r="AT233" s="16" t="s">
        <v>143</v>
      </c>
      <c r="AU233" s="16" t="s">
        <v>80</v>
      </c>
    </row>
    <row r="234" spans="2:65" s="12" customFormat="1" ht="20.399999999999999">
      <c r="B234" s="169"/>
      <c r="D234" s="170" t="s">
        <v>139</v>
      </c>
      <c r="E234" s="171" t="s">
        <v>1</v>
      </c>
      <c r="F234" s="172" t="s">
        <v>372</v>
      </c>
      <c r="H234" s="173">
        <v>346.10500000000002</v>
      </c>
      <c r="I234" s="174"/>
      <c r="L234" s="169"/>
      <c r="M234" s="175"/>
      <c r="N234" s="176"/>
      <c r="O234" s="176"/>
      <c r="P234" s="176"/>
      <c r="Q234" s="176"/>
      <c r="R234" s="176"/>
      <c r="S234" s="176"/>
      <c r="T234" s="177"/>
      <c r="AT234" s="171" t="s">
        <v>139</v>
      </c>
      <c r="AU234" s="171" t="s">
        <v>80</v>
      </c>
      <c r="AV234" s="12" t="s">
        <v>80</v>
      </c>
      <c r="AW234" s="12" t="s">
        <v>27</v>
      </c>
      <c r="AX234" s="12" t="s">
        <v>70</v>
      </c>
      <c r="AY234" s="171" t="s">
        <v>134</v>
      </c>
    </row>
    <row r="235" spans="2:65" s="13" customFormat="1">
      <c r="B235" s="178"/>
      <c r="D235" s="170" t="s">
        <v>139</v>
      </c>
      <c r="E235" s="179" t="s">
        <v>1</v>
      </c>
      <c r="F235" s="180" t="s">
        <v>140</v>
      </c>
      <c r="H235" s="181">
        <v>346.10500000000002</v>
      </c>
      <c r="I235" s="182"/>
      <c r="L235" s="178"/>
      <c r="M235" s="183"/>
      <c r="N235" s="184"/>
      <c r="O235" s="184"/>
      <c r="P235" s="184"/>
      <c r="Q235" s="184"/>
      <c r="R235" s="184"/>
      <c r="S235" s="184"/>
      <c r="T235" s="185"/>
      <c r="AT235" s="179" t="s">
        <v>139</v>
      </c>
      <c r="AU235" s="179" t="s">
        <v>80</v>
      </c>
      <c r="AV235" s="13" t="s">
        <v>138</v>
      </c>
      <c r="AW235" s="13" t="s">
        <v>27</v>
      </c>
      <c r="AX235" s="13" t="s">
        <v>74</v>
      </c>
      <c r="AY235" s="179" t="s">
        <v>134</v>
      </c>
    </row>
    <row r="236" spans="2:65" s="1" customFormat="1" ht="24" customHeight="1">
      <c r="B236" s="155"/>
      <c r="C236" s="156" t="s">
        <v>192</v>
      </c>
      <c r="D236" s="156" t="s">
        <v>136</v>
      </c>
      <c r="E236" s="157" t="s">
        <v>373</v>
      </c>
      <c r="F236" s="158" t="s">
        <v>374</v>
      </c>
      <c r="G236" s="159" t="s">
        <v>146</v>
      </c>
      <c r="H236" s="160">
        <v>252.61500000000001</v>
      </c>
      <c r="I236" s="161"/>
      <c r="J236" s="162">
        <f>ROUND(I236*H236,2)</f>
        <v>0</v>
      </c>
      <c r="K236" s="158" t="s">
        <v>1</v>
      </c>
      <c r="L236" s="31"/>
      <c r="M236" s="163" t="s">
        <v>1</v>
      </c>
      <c r="N236" s="164" t="s">
        <v>36</v>
      </c>
      <c r="O236" s="54"/>
      <c r="P236" s="165">
        <f>O236*H236</f>
        <v>0</v>
      </c>
      <c r="Q236" s="165">
        <v>0</v>
      </c>
      <c r="R236" s="165">
        <f>Q236*H236</f>
        <v>0</v>
      </c>
      <c r="S236" s="165">
        <v>0</v>
      </c>
      <c r="T236" s="166">
        <f>S236*H236</f>
        <v>0</v>
      </c>
      <c r="AR236" s="167" t="s">
        <v>162</v>
      </c>
      <c r="AT236" s="167" t="s">
        <v>136</v>
      </c>
      <c r="AU236" s="167" t="s">
        <v>80</v>
      </c>
      <c r="AY236" s="16" t="s">
        <v>134</v>
      </c>
      <c r="BE236" s="168">
        <f>IF(N236="základná",J236,0)</f>
        <v>0</v>
      </c>
      <c r="BF236" s="168">
        <f>IF(N236="znížená",J236,0)</f>
        <v>0</v>
      </c>
      <c r="BG236" s="168">
        <f>IF(N236="zákl. prenesená",J236,0)</f>
        <v>0</v>
      </c>
      <c r="BH236" s="168">
        <f>IF(N236="zníž. prenesená",J236,0)</f>
        <v>0</v>
      </c>
      <c r="BI236" s="168">
        <f>IF(N236="nulová",J236,0)</f>
        <v>0</v>
      </c>
      <c r="BJ236" s="16" t="s">
        <v>80</v>
      </c>
      <c r="BK236" s="168">
        <f>ROUND(I236*H236,2)</f>
        <v>0</v>
      </c>
      <c r="BL236" s="16" t="s">
        <v>162</v>
      </c>
      <c r="BM236" s="167" t="s">
        <v>375</v>
      </c>
    </row>
    <row r="237" spans="2:65" s="1" customFormat="1" ht="192">
      <c r="B237" s="31"/>
      <c r="D237" s="170" t="s">
        <v>143</v>
      </c>
      <c r="F237" s="186" t="s">
        <v>376</v>
      </c>
      <c r="I237" s="95"/>
      <c r="L237" s="31"/>
      <c r="M237" s="187"/>
      <c r="N237" s="54"/>
      <c r="O237" s="54"/>
      <c r="P237" s="54"/>
      <c r="Q237" s="54"/>
      <c r="R237" s="54"/>
      <c r="S237" s="54"/>
      <c r="T237" s="55"/>
      <c r="AT237" s="16" t="s">
        <v>143</v>
      </c>
      <c r="AU237" s="16" t="s">
        <v>80</v>
      </c>
    </row>
    <row r="238" spans="2:65" s="12" customFormat="1">
      <c r="B238" s="169"/>
      <c r="D238" s="170" t="s">
        <v>139</v>
      </c>
      <c r="E238" s="171" t="s">
        <v>1</v>
      </c>
      <c r="F238" s="172" t="s">
        <v>377</v>
      </c>
      <c r="H238" s="173">
        <v>252.61500000000001</v>
      </c>
      <c r="I238" s="174"/>
      <c r="L238" s="169"/>
      <c r="M238" s="175"/>
      <c r="N238" s="176"/>
      <c r="O238" s="176"/>
      <c r="P238" s="176"/>
      <c r="Q238" s="176"/>
      <c r="R238" s="176"/>
      <c r="S238" s="176"/>
      <c r="T238" s="177"/>
      <c r="AT238" s="171" t="s">
        <v>139</v>
      </c>
      <c r="AU238" s="171" t="s">
        <v>80</v>
      </c>
      <c r="AV238" s="12" t="s">
        <v>80</v>
      </c>
      <c r="AW238" s="12" t="s">
        <v>27</v>
      </c>
      <c r="AX238" s="12" t="s">
        <v>70</v>
      </c>
      <c r="AY238" s="171" t="s">
        <v>134</v>
      </c>
    </row>
    <row r="239" spans="2:65" s="13" customFormat="1">
      <c r="B239" s="178"/>
      <c r="D239" s="170" t="s">
        <v>139</v>
      </c>
      <c r="E239" s="179" t="s">
        <v>1</v>
      </c>
      <c r="F239" s="180" t="s">
        <v>140</v>
      </c>
      <c r="H239" s="181">
        <v>252.61500000000001</v>
      </c>
      <c r="I239" s="182"/>
      <c r="L239" s="178"/>
      <c r="M239" s="183"/>
      <c r="N239" s="184"/>
      <c r="O239" s="184"/>
      <c r="P239" s="184"/>
      <c r="Q239" s="184"/>
      <c r="R239" s="184"/>
      <c r="S239" s="184"/>
      <c r="T239" s="185"/>
      <c r="AT239" s="179" t="s">
        <v>139</v>
      </c>
      <c r="AU239" s="179" t="s">
        <v>80</v>
      </c>
      <c r="AV239" s="13" t="s">
        <v>138</v>
      </c>
      <c r="AW239" s="13" t="s">
        <v>27</v>
      </c>
      <c r="AX239" s="13" t="s">
        <v>74</v>
      </c>
      <c r="AY239" s="179" t="s">
        <v>134</v>
      </c>
    </row>
    <row r="240" spans="2:65" s="1" customFormat="1" ht="24" customHeight="1">
      <c r="B240" s="155"/>
      <c r="C240" s="156" t="s">
        <v>193</v>
      </c>
      <c r="D240" s="156" t="s">
        <v>136</v>
      </c>
      <c r="E240" s="157" t="s">
        <v>378</v>
      </c>
      <c r="F240" s="158" t="s">
        <v>379</v>
      </c>
      <c r="G240" s="159" t="s">
        <v>146</v>
      </c>
      <c r="H240" s="160">
        <v>106.38</v>
      </c>
      <c r="I240" s="161"/>
      <c r="J240" s="162">
        <f>ROUND(I240*H240,2)</f>
        <v>0</v>
      </c>
      <c r="K240" s="158" t="s">
        <v>1</v>
      </c>
      <c r="L240" s="31"/>
      <c r="M240" s="163" t="s">
        <v>1</v>
      </c>
      <c r="N240" s="164" t="s">
        <v>36</v>
      </c>
      <c r="O240" s="54"/>
      <c r="P240" s="165">
        <f>O240*H240</f>
        <v>0</v>
      </c>
      <c r="Q240" s="165">
        <v>0</v>
      </c>
      <c r="R240" s="165">
        <f>Q240*H240</f>
        <v>0</v>
      </c>
      <c r="S240" s="165">
        <v>0</v>
      </c>
      <c r="T240" s="166">
        <f>S240*H240</f>
        <v>0</v>
      </c>
      <c r="AR240" s="167" t="s">
        <v>162</v>
      </c>
      <c r="AT240" s="167" t="s">
        <v>136</v>
      </c>
      <c r="AU240" s="167" t="s">
        <v>80</v>
      </c>
      <c r="AY240" s="16" t="s">
        <v>134</v>
      </c>
      <c r="BE240" s="168">
        <f>IF(N240="základná",J240,0)</f>
        <v>0</v>
      </c>
      <c r="BF240" s="168">
        <f>IF(N240="znížená",J240,0)</f>
        <v>0</v>
      </c>
      <c r="BG240" s="168">
        <f>IF(N240="zákl. prenesená",J240,0)</f>
        <v>0</v>
      </c>
      <c r="BH240" s="168">
        <f>IF(N240="zníž. prenesená",J240,0)</f>
        <v>0</v>
      </c>
      <c r="BI240" s="168">
        <f>IF(N240="nulová",J240,0)</f>
        <v>0</v>
      </c>
      <c r="BJ240" s="16" t="s">
        <v>80</v>
      </c>
      <c r="BK240" s="168">
        <f>ROUND(I240*H240,2)</f>
        <v>0</v>
      </c>
      <c r="BL240" s="16" t="s">
        <v>162</v>
      </c>
      <c r="BM240" s="167" t="s">
        <v>380</v>
      </c>
    </row>
    <row r="241" spans="2:65" s="1" customFormat="1" ht="182.4">
      <c r="B241" s="31"/>
      <c r="D241" s="170" t="s">
        <v>143</v>
      </c>
      <c r="F241" s="186" t="s">
        <v>381</v>
      </c>
      <c r="I241" s="95"/>
      <c r="L241" s="31"/>
      <c r="M241" s="187"/>
      <c r="N241" s="54"/>
      <c r="O241" s="54"/>
      <c r="P241" s="54"/>
      <c r="Q241" s="54"/>
      <c r="R241" s="54"/>
      <c r="S241" s="54"/>
      <c r="T241" s="55"/>
      <c r="AT241" s="16" t="s">
        <v>143</v>
      </c>
      <c r="AU241" s="16" t="s">
        <v>80</v>
      </c>
    </row>
    <row r="242" spans="2:65" s="12" customFormat="1">
      <c r="B242" s="169"/>
      <c r="D242" s="170" t="s">
        <v>139</v>
      </c>
      <c r="E242" s="171" t="s">
        <v>1</v>
      </c>
      <c r="F242" s="172" t="s">
        <v>382</v>
      </c>
      <c r="H242" s="173">
        <v>106.38</v>
      </c>
      <c r="I242" s="174"/>
      <c r="L242" s="169"/>
      <c r="M242" s="175"/>
      <c r="N242" s="176"/>
      <c r="O242" s="176"/>
      <c r="P242" s="176"/>
      <c r="Q242" s="176"/>
      <c r="R242" s="176"/>
      <c r="S242" s="176"/>
      <c r="T242" s="177"/>
      <c r="AT242" s="171" t="s">
        <v>139</v>
      </c>
      <c r="AU242" s="171" t="s">
        <v>80</v>
      </c>
      <c r="AV242" s="12" t="s">
        <v>80</v>
      </c>
      <c r="AW242" s="12" t="s">
        <v>27</v>
      </c>
      <c r="AX242" s="12" t="s">
        <v>70</v>
      </c>
      <c r="AY242" s="171" t="s">
        <v>134</v>
      </c>
    </row>
    <row r="243" spans="2:65" s="13" customFormat="1">
      <c r="B243" s="178"/>
      <c r="D243" s="170" t="s">
        <v>139</v>
      </c>
      <c r="E243" s="179" t="s">
        <v>1</v>
      </c>
      <c r="F243" s="180" t="s">
        <v>140</v>
      </c>
      <c r="H243" s="181">
        <v>106.38</v>
      </c>
      <c r="I243" s="182"/>
      <c r="L243" s="178"/>
      <c r="M243" s="183"/>
      <c r="N243" s="184"/>
      <c r="O243" s="184"/>
      <c r="P243" s="184"/>
      <c r="Q243" s="184"/>
      <c r="R243" s="184"/>
      <c r="S243" s="184"/>
      <c r="T243" s="185"/>
      <c r="AT243" s="179" t="s">
        <v>139</v>
      </c>
      <c r="AU243" s="179" t="s">
        <v>80</v>
      </c>
      <c r="AV243" s="13" t="s">
        <v>138</v>
      </c>
      <c r="AW243" s="13" t="s">
        <v>27</v>
      </c>
      <c r="AX243" s="13" t="s">
        <v>74</v>
      </c>
      <c r="AY243" s="179" t="s">
        <v>134</v>
      </c>
    </row>
    <row r="244" spans="2:65" s="1" customFormat="1" ht="24" customHeight="1">
      <c r="B244" s="155"/>
      <c r="C244" s="156" t="s">
        <v>195</v>
      </c>
      <c r="D244" s="156" t="s">
        <v>136</v>
      </c>
      <c r="E244" s="157" t="s">
        <v>383</v>
      </c>
      <c r="F244" s="158" t="s">
        <v>384</v>
      </c>
      <c r="G244" s="159" t="s">
        <v>146</v>
      </c>
      <c r="H244" s="160">
        <v>24.853999999999999</v>
      </c>
      <c r="I244" s="161"/>
      <c r="J244" s="162">
        <f>ROUND(I244*H244,2)</f>
        <v>0</v>
      </c>
      <c r="K244" s="158" t="s">
        <v>1</v>
      </c>
      <c r="L244" s="31"/>
      <c r="M244" s="163" t="s">
        <v>1</v>
      </c>
      <c r="N244" s="164" t="s">
        <v>36</v>
      </c>
      <c r="O244" s="54"/>
      <c r="P244" s="165">
        <f>O244*H244</f>
        <v>0</v>
      </c>
      <c r="Q244" s="165">
        <v>0</v>
      </c>
      <c r="R244" s="165">
        <f>Q244*H244</f>
        <v>0</v>
      </c>
      <c r="S244" s="165">
        <v>0</v>
      </c>
      <c r="T244" s="166">
        <f>S244*H244</f>
        <v>0</v>
      </c>
      <c r="AR244" s="167" t="s">
        <v>162</v>
      </c>
      <c r="AT244" s="167" t="s">
        <v>136</v>
      </c>
      <c r="AU244" s="167" t="s">
        <v>80</v>
      </c>
      <c r="AY244" s="16" t="s">
        <v>134</v>
      </c>
      <c r="BE244" s="168">
        <f>IF(N244="základná",J244,0)</f>
        <v>0</v>
      </c>
      <c r="BF244" s="168">
        <f>IF(N244="znížená",J244,0)</f>
        <v>0</v>
      </c>
      <c r="BG244" s="168">
        <f>IF(N244="zákl. prenesená",J244,0)</f>
        <v>0</v>
      </c>
      <c r="BH244" s="168">
        <f>IF(N244="zníž. prenesená",J244,0)</f>
        <v>0</v>
      </c>
      <c r="BI244" s="168">
        <f>IF(N244="nulová",J244,0)</f>
        <v>0</v>
      </c>
      <c r="BJ244" s="16" t="s">
        <v>80</v>
      </c>
      <c r="BK244" s="168">
        <f>ROUND(I244*H244,2)</f>
        <v>0</v>
      </c>
      <c r="BL244" s="16" t="s">
        <v>162</v>
      </c>
      <c r="BM244" s="167" t="s">
        <v>385</v>
      </c>
    </row>
    <row r="245" spans="2:65" s="1" customFormat="1" ht="240">
      <c r="B245" s="31"/>
      <c r="D245" s="170" t="s">
        <v>143</v>
      </c>
      <c r="F245" s="186" t="s">
        <v>386</v>
      </c>
      <c r="I245" s="95"/>
      <c r="L245" s="31"/>
      <c r="M245" s="187"/>
      <c r="N245" s="54"/>
      <c r="O245" s="54"/>
      <c r="P245" s="54"/>
      <c r="Q245" s="54"/>
      <c r="R245" s="54"/>
      <c r="S245" s="54"/>
      <c r="T245" s="55"/>
      <c r="AT245" s="16" t="s">
        <v>143</v>
      </c>
      <c r="AU245" s="16" t="s">
        <v>80</v>
      </c>
    </row>
    <row r="246" spans="2:65" s="12" customFormat="1">
      <c r="B246" s="169"/>
      <c r="D246" s="170" t="s">
        <v>139</v>
      </c>
      <c r="E246" s="171" t="s">
        <v>1</v>
      </c>
      <c r="F246" s="172" t="s">
        <v>387</v>
      </c>
      <c r="H246" s="173">
        <v>24.853999999999999</v>
      </c>
      <c r="I246" s="174"/>
      <c r="L246" s="169"/>
      <c r="M246" s="175"/>
      <c r="N246" s="176"/>
      <c r="O246" s="176"/>
      <c r="P246" s="176"/>
      <c r="Q246" s="176"/>
      <c r="R246" s="176"/>
      <c r="S246" s="176"/>
      <c r="T246" s="177"/>
      <c r="AT246" s="171" t="s">
        <v>139</v>
      </c>
      <c r="AU246" s="171" t="s">
        <v>80</v>
      </c>
      <c r="AV246" s="12" t="s">
        <v>80</v>
      </c>
      <c r="AW246" s="12" t="s">
        <v>27</v>
      </c>
      <c r="AX246" s="12" t="s">
        <v>70</v>
      </c>
      <c r="AY246" s="171" t="s">
        <v>134</v>
      </c>
    </row>
    <row r="247" spans="2:65" s="13" customFormat="1">
      <c r="B247" s="178"/>
      <c r="D247" s="170" t="s">
        <v>139</v>
      </c>
      <c r="E247" s="179" t="s">
        <v>1</v>
      </c>
      <c r="F247" s="180" t="s">
        <v>140</v>
      </c>
      <c r="H247" s="181">
        <v>24.853999999999999</v>
      </c>
      <c r="I247" s="182"/>
      <c r="L247" s="178"/>
      <c r="M247" s="183"/>
      <c r="N247" s="184"/>
      <c r="O247" s="184"/>
      <c r="P247" s="184"/>
      <c r="Q247" s="184"/>
      <c r="R247" s="184"/>
      <c r="S247" s="184"/>
      <c r="T247" s="185"/>
      <c r="AT247" s="179" t="s">
        <v>139</v>
      </c>
      <c r="AU247" s="179" t="s">
        <v>80</v>
      </c>
      <c r="AV247" s="13" t="s">
        <v>138</v>
      </c>
      <c r="AW247" s="13" t="s">
        <v>27</v>
      </c>
      <c r="AX247" s="13" t="s">
        <v>74</v>
      </c>
      <c r="AY247" s="179" t="s">
        <v>134</v>
      </c>
    </row>
    <row r="248" spans="2:65" s="1" customFormat="1" ht="24" customHeight="1">
      <c r="B248" s="155"/>
      <c r="C248" s="156" t="s">
        <v>197</v>
      </c>
      <c r="D248" s="156" t="s">
        <v>136</v>
      </c>
      <c r="E248" s="157" t="s">
        <v>388</v>
      </c>
      <c r="F248" s="158" t="s">
        <v>389</v>
      </c>
      <c r="G248" s="159" t="s">
        <v>146</v>
      </c>
      <c r="H248" s="160">
        <v>53.375999999999998</v>
      </c>
      <c r="I248" s="161"/>
      <c r="J248" s="162">
        <f>ROUND(I248*H248,2)</f>
        <v>0</v>
      </c>
      <c r="K248" s="158" t="s">
        <v>1</v>
      </c>
      <c r="L248" s="31"/>
      <c r="M248" s="163" t="s">
        <v>1</v>
      </c>
      <c r="N248" s="164" t="s">
        <v>36</v>
      </c>
      <c r="O248" s="54"/>
      <c r="P248" s="165">
        <f>O248*H248</f>
        <v>0</v>
      </c>
      <c r="Q248" s="165">
        <v>0</v>
      </c>
      <c r="R248" s="165">
        <f>Q248*H248</f>
        <v>0</v>
      </c>
      <c r="S248" s="165">
        <v>0</v>
      </c>
      <c r="T248" s="166">
        <f>S248*H248</f>
        <v>0</v>
      </c>
      <c r="AR248" s="167" t="s">
        <v>162</v>
      </c>
      <c r="AT248" s="167" t="s">
        <v>136</v>
      </c>
      <c r="AU248" s="167" t="s">
        <v>80</v>
      </c>
      <c r="AY248" s="16" t="s">
        <v>134</v>
      </c>
      <c r="BE248" s="168">
        <f>IF(N248="základná",J248,0)</f>
        <v>0</v>
      </c>
      <c r="BF248" s="168">
        <f>IF(N248="znížená",J248,0)</f>
        <v>0</v>
      </c>
      <c r="BG248" s="168">
        <f>IF(N248="zákl. prenesená",J248,0)</f>
        <v>0</v>
      </c>
      <c r="BH248" s="168">
        <f>IF(N248="zníž. prenesená",J248,0)</f>
        <v>0</v>
      </c>
      <c r="BI248" s="168">
        <f>IF(N248="nulová",J248,0)</f>
        <v>0</v>
      </c>
      <c r="BJ248" s="16" t="s">
        <v>80</v>
      </c>
      <c r="BK248" s="168">
        <f>ROUND(I248*H248,2)</f>
        <v>0</v>
      </c>
      <c r="BL248" s="16" t="s">
        <v>162</v>
      </c>
      <c r="BM248" s="167" t="s">
        <v>390</v>
      </c>
    </row>
    <row r="249" spans="2:65" s="1" customFormat="1" ht="86.4">
      <c r="B249" s="31"/>
      <c r="D249" s="170" t="s">
        <v>143</v>
      </c>
      <c r="F249" s="186" t="s">
        <v>391</v>
      </c>
      <c r="I249" s="95"/>
      <c r="L249" s="31"/>
      <c r="M249" s="187"/>
      <c r="N249" s="54"/>
      <c r="O249" s="54"/>
      <c r="P249" s="54"/>
      <c r="Q249" s="54"/>
      <c r="R249" s="54"/>
      <c r="S249" s="54"/>
      <c r="T249" s="55"/>
      <c r="AT249" s="16" t="s">
        <v>143</v>
      </c>
      <c r="AU249" s="16" t="s">
        <v>80</v>
      </c>
    </row>
    <row r="250" spans="2:65" s="12" customFormat="1" ht="20.399999999999999">
      <c r="B250" s="169"/>
      <c r="D250" s="170" t="s">
        <v>139</v>
      </c>
      <c r="E250" s="171" t="s">
        <v>1</v>
      </c>
      <c r="F250" s="172" t="s">
        <v>392</v>
      </c>
      <c r="H250" s="173">
        <v>53.375999999999998</v>
      </c>
      <c r="I250" s="174"/>
      <c r="L250" s="169"/>
      <c r="M250" s="175"/>
      <c r="N250" s="176"/>
      <c r="O250" s="176"/>
      <c r="P250" s="176"/>
      <c r="Q250" s="176"/>
      <c r="R250" s="176"/>
      <c r="S250" s="176"/>
      <c r="T250" s="177"/>
      <c r="AT250" s="171" t="s">
        <v>139</v>
      </c>
      <c r="AU250" s="171" t="s">
        <v>80</v>
      </c>
      <c r="AV250" s="12" t="s">
        <v>80</v>
      </c>
      <c r="AW250" s="12" t="s">
        <v>27</v>
      </c>
      <c r="AX250" s="12" t="s">
        <v>70</v>
      </c>
      <c r="AY250" s="171" t="s">
        <v>134</v>
      </c>
    </row>
    <row r="251" spans="2:65" s="13" customFormat="1">
      <c r="B251" s="178"/>
      <c r="D251" s="170" t="s">
        <v>139</v>
      </c>
      <c r="E251" s="179" t="s">
        <v>1</v>
      </c>
      <c r="F251" s="180" t="s">
        <v>140</v>
      </c>
      <c r="H251" s="181">
        <v>53.375999999999998</v>
      </c>
      <c r="I251" s="182"/>
      <c r="L251" s="178"/>
      <c r="M251" s="183"/>
      <c r="N251" s="184"/>
      <c r="O251" s="184"/>
      <c r="P251" s="184"/>
      <c r="Q251" s="184"/>
      <c r="R251" s="184"/>
      <c r="S251" s="184"/>
      <c r="T251" s="185"/>
      <c r="AT251" s="179" t="s">
        <v>139</v>
      </c>
      <c r="AU251" s="179" t="s">
        <v>80</v>
      </c>
      <c r="AV251" s="13" t="s">
        <v>138</v>
      </c>
      <c r="AW251" s="13" t="s">
        <v>27</v>
      </c>
      <c r="AX251" s="13" t="s">
        <v>74</v>
      </c>
      <c r="AY251" s="179" t="s">
        <v>134</v>
      </c>
    </row>
    <row r="252" spans="2:65" s="1" customFormat="1" ht="24" customHeight="1">
      <c r="B252" s="155"/>
      <c r="C252" s="156" t="s">
        <v>199</v>
      </c>
      <c r="D252" s="156" t="s">
        <v>136</v>
      </c>
      <c r="E252" s="157" t="s">
        <v>393</v>
      </c>
      <c r="F252" s="158" t="s">
        <v>394</v>
      </c>
      <c r="G252" s="159" t="s">
        <v>146</v>
      </c>
      <c r="H252" s="160">
        <v>202.77</v>
      </c>
      <c r="I252" s="161"/>
      <c r="J252" s="162">
        <f>ROUND(I252*H252,2)</f>
        <v>0</v>
      </c>
      <c r="K252" s="158" t="s">
        <v>1</v>
      </c>
      <c r="L252" s="31"/>
      <c r="M252" s="163" t="s">
        <v>1</v>
      </c>
      <c r="N252" s="164" t="s">
        <v>36</v>
      </c>
      <c r="O252" s="54"/>
      <c r="P252" s="165">
        <f>O252*H252</f>
        <v>0</v>
      </c>
      <c r="Q252" s="165">
        <v>0</v>
      </c>
      <c r="R252" s="165">
        <f>Q252*H252</f>
        <v>0</v>
      </c>
      <c r="S252" s="165">
        <v>0</v>
      </c>
      <c r="T252" s="166">
        <f>S252*H252</f>
        <v>0</v>
      </c>
      <c r="AR252" s="167" t="s">
        <v>162</v>
      </c>
      <c r="AT252" s="167" t="s">
        <v>136</v>
      </c>
      <c r="AU252" s="167" t="s">
        <v>80</v>
      </c>
      <c r="AY252" s="16" t="s">
        <v>134</v>
      </c>
      <c r="BE252" s="168">
        <f>IF(N252="základná",J252,0)</f>
        <v>0</v>
      </c>
      <c r="BF252" s="168">
        <f>IF(N252="znížená",J252,0)</f>
        <v>0</v>
      </c>
      <c r="BG252" s="168">
        <f>IF(N252="zákl. prenesená",J252,0)</f>
        <v>0</v>
      </c>
      <c r="BH252" s="168">
        <f>IF(N252="zníž. prenesená",J252,0)</f>
        <v>0</v>
      </c>
      <c r="BI252" s="168">
        <f>IF(N252="nulová",J252,0)</f>
        <v>0</v>
      </c>
      <c r="BJ252" s="16" t="s">
        <v>80</v>
      </c>
      <c r="BK252" s="168">
        <f>ROUND(I252*H252,2)</f>
        <v>0</v>
      </c>
      <c r="BL252" s="16" t="s">
        <v>162</v>
      </c>
      <c r="BM252" s="167" t="s">
        <v>395</v>
      </c>
    </row>
    <row r="253" spans="2:65" s="1" customFormat="1" ht="192">
      <c r="B253" s="31"/>
      <c r="D253" s="170" t="s">
        <v>143</v>
      </c>
      <c r="F253" s="186" t="s">
        <v>396</v>
      </c>
      <c r="I253" s="95"/>
      <c r="L253" s="31"/>
      <c r="M253" s="187"/>
      <c r="N253" s="54"/>
      <c r="O253" s="54"/>
      <c r="P253" s="54"/>
      <c r="Q253" s="54"/>
      <c r="R253" s="54"/>
      <c r="S253" s="54"/>
      <c r="T253" s="55"/>
      <c r="AT253" s="16" t="s">
        <v>143</v>
      </c>
      <c r="AU253" s="16" t="s">
        <v>80</v>
      </c>
    </row>
    <row r="254" spans="2:65" s="12" customFormat="1">
      <c r="B254" s="169"/>
      <c r="D254" s="170" t="s">
        <v>139</v>
      </c>
      <c r="E254" s="171" t="s">
        <v>1</v>
      </c>
      <c r="F254" s="172" t="s">
        <v>397</v>
      </c>
      <c r="H254" s="173">
        <v>202.77</v>
      </c>
      <c r="I254" s="174"/>
      <c r="L254" s="169"/>
      <c r="M254" s="175"/>
      <c r="N254" s="176"/>
      <c r="O254" s="176"/>
      <c r="P254" s="176"/>
      <c r="Q254" s="176"/>
      <c r="R254" s="176"/>
      <c r="S254" s="176"/>
      <c r="T254" s="177"/>
      <c r="AT254" s="171" t="s">
        <v>139</v>
      </c>
      <c r="AU254" s="171" t="s">
        <v>80</v>
      </c>
      <c r="AV254" s="12" t="s">
        <v>80</v>
      </c>
      <c r="AW254" s="12" t="s">
        <v>27</v>
      </c>
      <c r="AX254" s="12" t="s">
        <v>70</v>
      </c>
      <c r="AY254" s="171" t="s">
        <v>134</v>
      </c>
    </row>
    <row r="255" spans="2:65" s="13" customFormat="1">
      <c r="B255" s="178"/>
      <c r="D255" s="170" t="s">
        <v>139</v>
      </c>
      <c r="E255" s="179" t="s">
        <v>1</v>
      </c>
      <c r="F255" s="180" t="s">
        <v>140</v>
      </c>
      <c r="H255" s="181">
        <v>202.77</v>
      </c>
      <c r="I255" s="182"/>
      <c r="L255" s="178"/>
      <c r="M255" s="183"/>
      <c r="N255" s="184"/>
      <c r="O255" s="184"/>
      <c r="P255" s="184"/>
      <c r="Q255" s="184"/>
      <c r="R255" s="184"/>
      <c r="S255" s="184"/>
      <c r="T255" s="185"/>
      <c r="AT255" s="179" t="s">
        <v>139</v>
      </c>
      <c r="AU255" s="179" t="s">
        <v>80</v>
      </c>
      <c r="AV255" s="13" t="s">
        <v>138</v>
      </c>
      <c r="AW255" s="13" t="s">
        <v>27</v>
      </c>
      <c r="AX255" s="13" t="s">
        <v>74</v>
      </c>
      <c r="AY255" s="179" t="s">
        <v>134</v>
      </c>
    </row>
    <row r="256" spans="2:65" s="1" customFormat="1" ht="36" customHeight="1">
      <c r="B256" s="155"/>
      <c r="C256" s="156" t="s">
        <v>202</v>
      </c>
      <c r="D256" s="156" t="s">
        <v>136</v>
      </c>
      <c r="E256" s="157" t="s">
        <v>398</v>
      </c>
      <c r="F256" s="158" t="s">
        <v>399</v>
      </c>
      <c r="G256" s="159" t="s">
        <v>146</v>
      </c>
      <c r="H256" s="160">
        <v>88.57</v>
      </c>
      <c r="I256" s="161"/>
      <c r="J256" s="162">
        <f>ROUND(I256*H256,2)</f>
        <v>0</v>
      </c>
      <c r="K256" s="158" t="s">
        <v>1</v>
      </c>
      <c r="L256" s="31"/>
      <c r="M256" s="163" t="s">
        <v>1</v>
      </c>
      <c r="N256" s="164" t="s">
        <v>36</v>
      </c>
      <c r="O256" s="54"/>
      <c r="P256" s="165">
        <f>O256*H256</f>
        <v>0</v>
      </c>
      <c r="Q256" s="165">
        <v>0</v>
      </c>
      <c r="R256" s="165">
        <f>Q256*H256</f>
        <v>0</v>
      </c>
      <c r="S256" s="165">
        <v>0</v>
      </c>
      <c r="T256" s="166">
        <f>S256*H256</f>
        <v>0</v>
      </c>
      <c r="AR256" s="167" t="s">
        <v>162</v>
      </c>
      <c r="AT256" s="167" t="s">
        <v>136</v>
      </c>
      <c r="AU256" s="167" t="s">
        <v>80</v>
      </c>
      <c r="AY256" s="16" t="s">
        <v>134</v>
      </c>
      <c r="BE256" s="168">
        <f>IF(N256="základná",J256,0)</f>
        <v>0</v>
      </c>
      <c r="BF256" s="168">
        <f>IF(N256="znížená",J256,0)</f>
        <v>0</v>
      </c>
      <c r="BG256" s="168">
        <f>IF(N256="zákl. prenesená",J256,0)</f>
        <v>0</v>
      </c>
      <c r="BH256" s="168">
        <f>IF(N256="zníž. prenesená",J256,0)</f>
        <v>0</v>
      </c>
      <c r="BI256" s="168">
        <f>IF(N256="nulová",J256,0)</f>
        <v>0</v>
      </c>
      <c r="BJ256" s="16" t="s">
        <v>80</v>
      </c>
      <c r="BK256" s="168">
        <f>ROUND(I256*H256,2)</f>
        <v>0</v>
      </c>
      <c r="BL256" s="16" t="s">
        <v>162</v>
      </c>
      <c r="BM256" s="167" t="s">
        <v>400</v>
      </c>
    </row>
    <row r="257" spans="2:65" s="1" customFormat="1" ht="163.19999999999999">
      <c r="B257" s="31"/>
      <c r="D257" s="170" t="s">
        <v>143</v>
      </c>
      <c r="F257" s="186" t="s">
        <v>401</v>
      </c>
      <c r="I257" s="95"/>
      <c r="L257" s="31"/>
      <c r="M257" s="187"/>
      <c r="N257" s="54"/>
      <c r="O257" s="54"/>
      <c r="P257" s="54"/>
      <c r="Q257" s="54"/>
      <c r="R257" s="54"/>
      <c r="S257" s="54"/>
      <c r="T257" s="55"/>
      <c r="AT257" s="16" t="s">
        <v>143</v>
      </c>
      <c r="AU257" s="16" t="s">
        <v>80</v>
      </c>
    </row>
    <row r="258" spans="2:65" s="12" customFormat="1">
      <c r="B258" s="169"/>
      <c r="D258" s="170" t="s">
        <v>139</v>
      </c>
      <c r="E258" s="171" t="s">
        <v>1</v>
      </c>
      <c r="F258" s="172" t="s">
        <v>402</v>
      </c>
      <c r="H258" s="173">
        <v>88.57</v>
      </c>
      <c r="I258" s="174"/>
      <c r="L258" s="169"/>
      <c r="M258" s="175"/>
      <c r="N258" s="176"/>
      <c r="O258" s="176"/>
      <c r="P258" s="176"/>
      <c r="Q258" s="176"/>
      <c r="R258" s="176"/>
      <c r="S258" s="176"/>
      <c r="T258" s="177"/>
      <c r="AT258" s="171" t="s">
        <v>139</v>
      </c>
      <c r="AU258" s="171" t="s">
        <v>80</v>
      </c>
      <c r="AV258" s="12" t="s">
        <v>80</v>
      </c>
      <c r="AW258" s="12" t="s">
        <v>27</v>
      </c>
      <c r="AX258" s="12" t="s">
        <v>70</v>
      </c>
      <c r="AY258" s="171" t="s">
        <v>134</v>
      </c>
    </row>
    <row r="259" spans="2:65" s="13" customFormat="1">
      <c r="B259" s="178"/>
      <c r="D259" s="170" t="s">
        <v>139</v>
      </c>
      <c r="E259" s="179" t="s">
        <v>1</v>
      </c>
      <c r="F259" s="180" t="s">
        <v>140</v>
      </c>
      <c r="H259" s="181">
        <v>88.57</v>
      </c>
      <c r="I259" s="182"/>
      <c r="L259" s="178"/>
      <c r="M259" s="183"/>
      <c r="N259" s="184"/>
      <c r="O259" s="184"/>
      <c r="P259" s="184"/>
      <c r="Q259" s="184"/>
      <c r="R259" s="184"/>
      <c r="S259" s="184"/>
      <c r="T259" s="185"/>
      <c r="AT259" s="179" t="s">
        <v>139</v>
      </c>
      <c r="AU259" s="179" t="s">
        <v>80</v>
      </c>
      <c r="AV259" s="13" t="s">
        <v>138</v>
      </c>
      <c r="AW259" s="13" t="s">
        <v>27</v>
      </c>
      <c r="AX259" s="13" t="s">
        <v>74</v>
      </c>
      <c r="AY259" s="179" t="s">
        <v>134</v>
      </c>
    </row>
    <row r="260" spans="2:65" s="1" customFormat="1" ht="36" customHeight="1">
      <c r="B260" s="155"/>
      <c r="C260" s="156" t="s">
        <v>209</v>
      </c>
      <c r="D260" s="156" t="s">
        <v>136</v>
      </c>
      <c r="E260" s="157" t="s">
        <v>403</v>
      </c>
      <c r="F260" s="158" t="s">
        <v>404</v>
      </c>
      <c r="G260" s="159" t="s">
        <v>146</v>
      </c>
      <c r="H260" s="160">
        <v>88.57</v>
      </c>
      <c r="I260" s="161"/>
      <c r="J260" s="162">
        <f>ROUND(I260*H260,2)</f>
        <v>0</v>
      </c>
      <c r="K260" s="158" t="s">
        <v>1</v>
      </c>
      <c r="L260" s="31"/>
      <c r="M260" s="163" t="s">
        <v>1</v>
      </c>
      <c r="N260" s="164" t="s">
        <v>36</v>
      </c>
      <c r="O260" s="54"/>
      <c r="P260" s="165">
        <f>O260*H260</f>
        <v>0</v>
      </c>
      <c r="Q260" s="165">
        <v>0</v>
      </c>
      <c r="R260" s="165">
        <f>Q260*H260</f>
        <v>0</v>
      </c>
      <c r="S260" s="165">
        <v>0</v>
      </c>
      <c r="T260" s="166">
        <f>S260*H260</f>
        <v>0</v>
      </c>
      <c r="AR260" s="167" t="s">
        <v>162</v>
      </c>
      <c r="AT260" s="167" t="s">
        <v>136</v>
      </c>
      <c r="AU260" s="167" t="s">
        <v>80</v>
      </c>
      <c r="AY260" s="16" t="s">
        <v>134</v>
      </c>
      <c r="BE260" s="168">
        <f>IF(N260="základná",J260,0)</f>
        <v>0</v>
      </c>
      <c r="BF260" s="168">
        <f>IF(N260="znížená",J260,0)</f>
        <v>0</v>
      </c>
      <c r="BG260" s="168">
        <f>IF(N260="zákl. prenesená",J260,0)</f>
        <v>0</v>
      </c>
      <c r="BH260" s="168">
        <f>IF(N260="zníž. prenesená",J260,0)</f>
        <v>0</v>
      </c>
      <c r="BI260" s="168">
        <f>IF(N260="nulová",J260,0)</f>
        <v>0</v>
      </c>
      <c r="BJ260" s="16" t="s">
        <v>80</v>
      </c>
      <c r="BK260" s="168">
        <f>ROUND(I260*H260,2)</f>
        <v>0</v>
      </c>
      <c r="BL260" s="16" t="s">
        <v>162</v>
      </c>
      <c r="BM260" s="167" t="s">
        <v>405</v>
      </c>
    </row>
    <row r="261" spans="2:65" s="1" customFormat="1" ht="105.6">
      <c r="B261" s="31"/>
      <c r="D261" s="170" t="s">
        <v>143</v>
      </c>
      <c r="F261" s="186" t="s">
        <v>406</v>
      </c>
      <c r="I261" s="95"/>
      <c r="L261" s="31"/>
      <c r="M261" s="187"/>
      <c r="N261" s="54"/>
      <c r="O261" s="54"/>
      <c r="P261" s="54"/>
      <c r="Q261" s="54"/>
      <c r="R261" s="54"/>
      <c r="S261" s="54"/>
      <c r="T261" s="55"/>
      <c r="AT261" s="16" t="s">
        <v>143</v>
      </c>
      <c r="AU261" s="16" t="s">
        <v>80</v>
      </c>
    </row>
    <row r="262" spans="2:65" s="12" customFormat="1">
      <c r="B262" s="169"/>
      <c r="D262" s="170" t="s">
        <v>139</v>
      </c>
      <c r="E262" s="171" t="s">
        <v>1</v>
      </c>
      <c r="F262" s="172" t="s">
        <v>402</v>
      </c>
      <c r="H262" s="173">
        <v>88.57</v>
      </c>
      <c r="I262" s="174"/>
      <c r="L262" s="169"/>
      <c r="M262" s="175"/>
      <c r="N262" s="176"/>
      <c r="O262" s="176"/>
      <c r="P262" s="176"/>
      <c r="Q262" s="176"/>
      <c r="R262" s="176"/>
      <c r="S262" s="176"/>
      <c r="T262" s="177"/>
      <c r="AT262" s="171" t="s">
        <v>139</v>
      </c>
      <c r="AU262" s="171" t="s">
        <v>80</v>
      </c>
      <c r="AV262" s="12" t="s">
        <v>80</v>
      </c>
      <c r="AW262" s="12" t="s">
        <v>27</v>
      </c>
      <c r="AX262" s="12" t="s">
        <v>70</v>
      </c>
      <c r="AY262" s="171" t="s">
        <v>134</v>
      </c>
    </row>
    <row r="263" spans="2:65" s="13" customFormat="1">
      <c r="B263" s="178"/>
      <c r="D263" s="170" t="s">
        <v>139</v>
      </c>
      <c r="E263" s="179" t="s">
        <v>1</v>
      </c>
      <c r="F263" s="180" t="s">
        <v>140</v>
      </c>
      <c r="H263" s="181">
        <v>88.57</v>
      </c>
      <c r="I263" s="182"/>
      <c r="L263" s="178"/>
      <c r="M263" s="183"/>
      <c r="N263" s="184"/>
      <c r="O263" s="184"/>
      <c r="P263" s="184"/>
      <c r="Q263" s="184"/>
      <c r="R263" s="184"/>
      <c r="S263" s="184"/>
      <c r="T263" s="185"/>
      <c r="AT263" s="179" t="s">
        <v>139</v>
      </c>
      <c r="AU263" s="179" t="s">
        <v>80</v>
      </c>
      <c r="AV263" s="13" t="s">
        <v>138</v>
      </c>
      <c r="AW263" s="13" t="s">
        <v>27</v>
      </c>
      <c r="AX263" s="13" t="s">
        <v>74</v>
      </c>
      <c r="AY263" s="179" t="s">
        <v>134</v>
      </c>
    </row>
    <row r="264" spans="2:65" s="1" customFormat="1" ht="24" customHeight="1">
      <c r="B264" s="155"/>
      <c r="C264" s="156" t="s">
        <v>211</v>
      </c>
      <c r="D264" s="156" t="s">
        <v>136</v>
      </c>
      <c r="E264" s="157" t="s">
        <v>407</v>
      </c>
      <c r="F264" s="158" t="s">
        <v>408</v>
      </c>
      <c r="G264" s="159" t="s">
        <v>146</v>
      </c>
      <c r="H264" s="160">
        <v>211.76</v>
      </c>
      <c r="I264" s="161"/>
      <c r="J264" s="162">
        <f>ROUND(I264*H264,2)</f>
        <v>0</v>
      </c>
      <c r="K264" s="158" t="s">
        <v>1</v>
      </c>
      <c r="L264" s="31"/>
      <c r="M264" s="163" t="s">
        <v>1</v>
      </c>
      <c r="N264" s="164" t="s">
        <v>36</v>
      </c>
      <c r="O264" s="54"/>
      <c r="P264" s="165">
        <f>O264*H264</f>
        <v>0</v>
      </c>
      <c r="Q264" s="165">
        <v>0</v>
      </c>
      <c r="R264" s="165">
        <f>Q264*H264</f>
        <v>0</v>
      </c>
      <c r="S264" s="165">
        <v>0</v>
      </c>
      <c r="T264" s="166">
        <f>S264*H264</f>
        <v>0</v>
      </c>
      <c r="AR264" s="167" t="s">
        <v>162</v>
      </c>
      <c r="AT264" s="167" t="s">
        <v>136</v>
      </c>
      <c r="AU264" s="167" t="s">
        <v>80</v>
      </c>
      <c r="AY264" s="16" t="s">
        <v>134</v>
      </c>
      <c r="BE264" s="168">
        <f>IF(N264="základná",J264,0)</f>
        <v>0</v>
      </c>
      <c r="BF264" s="168">
        <f>IF(N264="znížená",J264,0)</f>
        <v>0</v>
      </c>
      <c r="BG264" s="168">
        <f>IF(N264="zákl. prenesená",J264,0)</f>
        <v>0</v>
      </c>
      <c r="BH264" s="168">
        <f>IF(N264="zníž. prenesená",J264,0)</f>
        <v>0</v>
      </c>
      <c r="BI264" s="168">
        <f>IF(N264="nulová",J264,0)</f>
        <v>0</v>
      </c>
      <c r="BJ264" s="16" t="s">
        <v>80</v>
      </c>
      <c r="BK264" s="168">
        <f>ROUND(I264*H264,2)</f>
        <v>0</v>
      </c>
      <c r="BL264" s="16" t="s">
        <v>162</v>
      </c>
      <c r="BM264" s="167" t="s">
        <v>409</v>
      </c>
    </row>
    <row r="265" spans="2:65" s="1" customFormat="1" ht="220.8">
      <c r="B265" s="31"/>
      <c r="D265" s="170" t="s">
        <v>143</v>
      </c>
      <c r="F265" s="186" t="s">
        <v>410</v>
      </c>
      <c r="I265" s="95"/>
      <c r="L265" s="31"/>
      <c r="M265" s="187"/>
      <c r="N265" s="54"/>
      <c r="O265" s="54"/>
      <c r="P265" s="54"/>
      <c r="Q265" s="54"/>
      <c r="R265" s="54"/>
      <c r="S265" s="54"/>
      <c r="T265" s="55"/>
      <c r="AT265" s="16" t="s">
        <v>143</v>
      </c>
      <c r="AU265" s="16" t="s">
        <v>80</v>
      </c>
    </row>
    <row r="266" spans="2:65" s="12" customFormat="1">
      <c r="B266" s="169"/>
      <c r="D266" s="170" t="s">
        <v>139</v>
      </c>
      <c r="E266" s="171" t="s">
        <v>1</v>
      </c>
      <c r="F266" s="172" t="s">
        <v>411</v>
      </c>
      <c r="H266" s="173">
        <v>211.76</v>
      </c>
      <c r="I266" s="174"/>
      <c r="L266" s="169"/>
      <c r="M266" s="175"/>
      <c r="N266" s="176"/>
      <c r="O266" s="176"/>
      <c r="P266" s="176"/>
      <c r="Q266" s="176"/>
      <c r="R266" s="176"/>
      <c r="S266" s="176"/>
      <c r="T266" s="177"/>
      <c r="AT266" s="171" t="s">
        <v>139</v>
      </c>
      <c r="AU266" s="171" t="s">
        <v>80</v>
      </c>
      <c r="AV266" s="12" t="s">
        <v>80</v>
      </c>
      <c r="AW266" s="12" t="s">
        <v>27</v>
      </c>
      <c r="AX266" s="12" t="s">
        <v>70</v>
      </c>
      <c r="AY266" s="171" t="s">
        <v>134</v>
      </c>
    </row>
    <row r="267" spans="2:65" s="13" customFormat="1">
      <c r="B267" s="178"/>
      <c r="D267" s="170" t="s">
        <v>139</v>
      </c>
      <c r="E267" s="179" t="s">
        <v>1</v>
      </c>
      <c r="F267" s="180" t="s">
        <v>140</v>
      </c>
      <c r="H267" s="181">
        <v>211.76</v>
      </c>
      <c r="I267" s="182"/>
      <c r="L267" s="178"/>
      <c r="M267" s="183"/>
      <c r="N267" s="184"/>
      <c r="O267" s="184"/>
      <c r="P267" s="184"/>
      <c r="Q267" s="184"/>
      <c r="R267" s="184"/>
      <c r="S267" s="184"/>
      <c r="T267" s="185"/>
      <c r="AT267" s="179" t="s">
        <v>139</v>
      </c>
      <c r="AU267" s="179" t="s">
        <v>80</v>
      </c>
      <c r="AV267" s="13" t="s">
        <v>138</v>
      </c>
      <c r="AW267" s="13" t="s">
        <v>27</v>
      </c>
      <c r="AX267" s="13" t="s">
        <v>74</v>
      </c>
      <c r="AY267" s="179" t="s">
        <v>134</v>
      </c>
    </row>
    <row r="268" spans="2:65" s="1" customFormat="1" ht="24" customHeight="1">
      <c r="B268" s="155"/>
      <c r="C268" s="156" t="s">
        <v>217</v>
      </c>
      <c r="D268" s="156" t="s">
        <v>136</v>
      </c>
      <c r="E268" s="157" t="s">
        <v>412</v>
      </c>
      <c r="F268" s="158" t="s">
        <v>413</v>
      </c>
      <c r="G268" s="159" t="s">
        <v>146</v>
      </c>
      <c r="H268" s="160">
        <v>90.22</v>
      </c>
      <c r="I268" s="161"/>
      <c r="J268" s="162">
        <f>ROUND(I268*H268,2)</f>
        <v>0</v>
      </c>
      <c r="K268" s="158" t="s">
        <v>1</v>
      </c>
      <c r="L268" s="31"/>
      <c r="M268" s="163" t="s">
        <v>1</v>
      </c>
      <c r="N268" s="164" t="s">
        <v>36</v>
      </c>
      <c r="O268" s="54"/>
      <c r="P268" s="165">
        <f>O268*H268</f>
        <v>0</v>
      </c>
      <c r="Q268" s="165">
        <v>0</v>
      </c>
      <c r="R268" s="165">
        <f>Q268*H268</f>
        <v>0</v>
      </c>
      <c r="S268" s="165">
        <v>0</v>
      </c>
      <c r="T268" s="166">
        <f>S268*H268</f>
        <v>0</v>
      </c>
      <c r="AR268" s="167" t="s">
        <v>162</v>
      </c>
      <c r="AT268" s="167" t="s">
        <v>136</v>
      </c>
      <c r="AU268" s="167" t="s">
        <v>80</v>
      </c>
      <c r="AY268" s="16" t="s">
        <v>134</v>
      </c>
      <c r="BE268" s="168">
        <f>IF(N268="základná",J268,0)</f>
        <v>0</v>
      </c>
      <c r="BF268" s="168">
        <f>IF(N268="znížená",J268,0)</f>
        <v>0</v>
      </c>
      <c r="BG268" s="168">
        <f>IF(N268="zákl. prenesená",J268,0)</f>
        <v>0</v>
      </c>
      <c r="BH268" s="168">
        <f>IF(N268="zníž. prenesená",J268,0)</f>
        <v>0</v>
      </c>
      <c r="BI268" s="168">
        <f>IF(N268="nulová",J268,0)</f>
        <v>0</v>
      </c>
      <c r="BJ268" s="16" t="s">
        <v>80</v>
      </c>
      <c r="BK268" s="168">
        <f>ROUND(I268*H268,2)</f>
        <v>0</v>
      </c>
      <c r="BL268" s="16" t="s">
        <v>162</v>
      </c>
      <c r="BM268" s="167" t="s">
        <v>414</v>
      </c>
    </row>
    <row r="269" spans="2:65" s="1" customFormat="1" ht="192">
      <c r="B269" s="31"/>
      <c r="D269" s="170" t="s">
        <v>143</v>
      </c>
      <c r="F269" s="186" t="s">
        <v>415</v>
      </c>
      <c r="I269" s="95"/>
      <c r="L269" s="31"/>
      <c r="M269" s="187"/>
      <c r="N269" s="54"/>
      <c r="O269" s="54"/>
      <c r="P269" s="54"/>
      <c r="Q269" s="54"/>
      <c r="R269" s="54"/>
      <c r="S269" s="54"/>
      <c r="T269" s="55"/>
      <c r="AT269" s="16" t="s">
        <v>143</v>
      </c>
      <c r="AU269" s="16" t="s">
        <v>80</v>
      </c>
    </row>
    <row r="270" spans="2:65" s="12" customFormat="1">
      <c r="B270" s="169"/>
      <c r="D270" s="170" t="s">
        <v>139</v>
      </c>
      <c r="E270" s="171" t="s">
        <v>1</v>
      </c>
      <c r="F270" s="172" t="s">
        <v>416</v>
      </c>
      <c r="H270" s="173">
        <v>90.22</v>
      </c>
      <c r="I270" s="174"/>
      <c r="L270" s="169"/>
      <c r="M270" s="175"/>
      <c r="N270" s="176"/>
      <c r="O270" s="176"/>
      <c r="P270" s="176"/>
      <c r="Q270" s="176"/>
      <c r="R270" s="176"/>
      <c r="S270" s="176"/>
      <c r="T270" s="177"/>
      <c r="AT270" s="171" t="s">
        <v>139</v>
      </c>
      <c r="AU270" s="171" t="s">
        <v>80</v>
      </c>
      <c r="AV270" s="12" t="s">
        <v>80</v>
      </c>
      <c r="AW270" s="12" t="s">
        <v>27</v>
      </c>
      <c r="AX270" s="12" t="s">
        <v>70</v>
      </c>
      <c r="AY270" s="171" t="s">
        <v>134</v>
      </c>
    </row>
    <row r="271" spans="2:65" s="13" customFormat="1">
      <c r="B271" s="178"/>
      <c r="D271" s="170" t="s">
        <v>139</v>
      </c>
      <c r="E271" s="179" t="s">
        <v>1</v>
      </c>
      <c r="F271" s="180" t="s">
        <v>140</v>
      </c>
      <c r="H271" s="181">
        <v>90.22</v>
      </c>
      <c r="I271" s="182"/>
      <c r="L271" s="178"/>
      <c r="M271" s="183"/>
      <c r="N271" s="184"/>
      <c r="O271" s="184"/>
      <c r="P271" s="184"/>
      <c r="Q271" s="184"/>
      <c r="R271" s="184"/>
      <c r="S271" s="184"/>
      <c r="T271" s="185"/>
      <c r="AT271" s="179" t="s">
        <v>139</v>
      </c>
      <c r="AU271" s="179" t="s">
        <v>80</v>
      </c>
      <c r="AV271" s="13" t="s">
        <v>138</v>
      </c>
      <c r="AW271" s="13" t="s">
        <v>27</v>
      </c>
      <c r="AX271" s="13" t="s">
        <v>74</v>
      </c>
      <c r="AY271" s="179" t="s">
        <v>134</v>
      </c>
    </row>
    <row r="272" spans="2:65" s="1" customFormat="1" ht="24" customHeight="1">
      <c r="B272" s="155"/>
      <c r="C272" s="156" t="s">
        <v>218</v>
      </c>
      <c r="D272" s="156" t="s">
        <v>136</v>
      </c>
      <c r="E272" s="157" t="s">
        <v>417</v>
      </c>
      <c r="F272" s="158" t="s">
        <v>418</v>
      </c>
      <c r="G272" s="159" t="s">
        <v>146</v>
      </c>
      <c r="H272" s="160">
        <v>3.3479999999999999</v>
      </c>
      <c r="I272" s="161"/>
      <c r="J272" s="162">
        <f>ROUND(I272*H272,2)</f>
        <v>0</v>
      </c>
      <c r="K272" s="158" t="s">
        <v>1</v>
      </c>
      <c r="L272" s="31"/>
      <c r="M272" s="163" t="s">
        <v>1</v>
      </c>
      <c r="N272" s="164" t="s">
        <v>36</v>
      </c>
      <c r="O272" s="54"/>
      <c r="P272" s="165">
        <f>O272*H272</f>
        <v>0</v>
      </c>
      <c r="Q272" s="165">
        <v>0</v>
      </c>
      <c r="R272" s="165">
        <f>Q272*H272</f>
        <v>0</v>
      </c>
      <c r="S272" s="165">
        <v>0</v>
      </c>
      <c r="T272" s="166">
        <f>S272*H272</f>
        <v>0</v>
      </c>
      <c r="AR272" s="167" t="s">
        <v>162</v>
      </c>
      <c r="AT272" s="167" t="s">
        <v>136</v>
      </c>
      <c r="AU272" s="167" t="s">
        <v>80</v>
      </c>
      <c r="AY272" s="16" t="s">
        <v>134</v>
      </c>
      <c r="BE272" s="168">
        <f>IF(N272="základná",J272,0)</f>
        <v>0</v>
      </c>
      <c r="BF272" s="168">
        <f>IF(N272="znížená",J272,0)</f>
        <v>0</v>
      </c>
      <c r="BG272" s="168">
        <f>IF(N272="zákl. prenesená",J272,0)</f>
        <v>0</v>
      </c>
      <c r="BH272" s="168">
        <f>IF(N272="zníž. prenesená",J272,0)</f>
        <v>0</v>
      </c>
      <c r="BI272" s="168">
        <f>IF(N272="nulová",J272,0)</f>
        <v>0</v>
      </c>
      <c r="BJ272" s="16" t="s">
        <v>80</v>
      </c>
      <c r="BK272" s="168">
        <f>ROUND(I272*H272,2)</f>
        <v>0</v>
      </c>
      <c r="BL272" s="16" t="s">
        <v>162</v>
      </c>
      <c r="BM272" s="167" t="s">
        <v>419</v>
      </c>
    </row>
    <row r="273" spans="2:65" s="1" customFormat="1" ht="86.4">
      <c r="B273" s="31"/>
      <c r="D273" s="170" t="s">
        <v>143</v>
      </c>
      <c r="F273" s="186" t="s">
        <v>420</v>
      </c>
      <c r="I273" s="95"/>
      <c r="L273" s="31"/>
      <c r="M273" s="187"/>
      <c r="N273" s="54"/>
      <c r="O273" s="54"/>
      <c r="P273" s="54"/>
      <c r="Q273" s="54"/>
      <c r="R273" s="54"/>
      <c r="S273" s="54"/>
      <c r="T273" s="55"/>
      <c r="AT273" s="16" t="s">
        <v>143</v>
      </c>
      <c r="AU273" s="16" t="s">
        <v>80</v>
      </c>
    </row>
    <row r="274" spans="2:65" s="12" customFormat="1">
      <c r="B274" s="169"/>
      <c r="D274" s="170" t="s">
        <v>139</v>
      </c>
      <c r="E274" s="171" t="s">
        <v>1</v>
      </c>
      <c r="F274" s="172" t="s">
        <v>421</v>
      </c>
      <c r="H274" s="173">
        <v>3.3479999999999999</v>
      </c>
      <c r="I274" s="174"/>
      <c r="L274" s="169"/>
      <c r="M274" s="175"/>
      <c r="N274" s="176"/>
      <c r="O274" s="176"/>
      <c r="P274" s="176"/>
      <c r="Q274" s="176"/>
      <c r="R274" s="176"/>
      <c r="S274" s="176"/>
      <c r="T274" s="177"/>
      <c r="AT274" s="171" t="s">
        <v>139</v>
      </c>
      <c r="AU274" s="171" t="s">
        <v>80</v>
      </c>
      <c r="AV274" s="12" t="s">
        <v>80</v>
      </c>
      <c r="AW274" s="12" t="s">
        <v>27</v>
      </c>
      <c r="AX274" s="12" t="s">
        <v>74</v>
      </c>
      <c r="AY274" s="171" t="s">
        <v>134</v>
      </c>
    </row>
    <row r="275" spans="2:65" s="1" customFormat="1" ht="24" customHeight="1">
      <c r="B275" s="155"/>
      <c r="C275" s="156" t="s">
        <v>422</v>
      </c>
      <c r="D275" s="156" t="s">
        <v>136</v>
      </c>
      <c r="E275" s="157" t="s">
        <v>423</v>
      </c>
      <c r="F275" s="158" t="s">
        <v>424</v>
      </c>
      <c r="G275" s="159" t="s">
        <v>146</v>
      </c>
      <c r="H275" s="160">
        <v>36.270000000000003</v>
      </c>
      <c r="I275" s="161"/>
      <c r="J275" s="162">
        <f>ROUND(I275*H275,2)</f>
        <v>0</v>
      </c>
      <c r="K275" s="158" t="s">
        <v>1</v>
      </c>
      <c r="L275" s="31"/>
      <c r="M275" s="163" t="s">
        <v>1</v>
      </c>
      <c r="N275" s="164" t="s">
        <v>36</v>
      </c>
      <c r="O275" s="54"/>
      <c r="P275" s="165">
        <f>O275*H275</f>
        <v>0</v>
      </c>
      <c r="Q275" s="165">
        <v>0</v>
      </c>
      <c r="R275" s="165">
        <f>Q275*H275</f>
        <v>0</v>
      </c>
      <c r="S275" s="165">
        <v>0</v>
      </c>
      <c r="T275" s="166">
        <f>S275*H275</f>
        <v>0</v>
      </c>
      <c r="AR275" s="167" t="s">
        <v>162</v>
      </c>
      <c r="AT275" s="167" t="s">
        <v>136</v>
      </c>
      <c r="AU275" s="167" t="s">
        <v>80</v>
      </c>
      <c r="AY275" s="16" t="s">
        <v>134</v>
      </c>
      <c r="BE275" s="168">
        <f>IF(N275="základná",J275,0)</f>
        <v>0</v>
      </c>
      <c r="BF275" s="168">
        <f>IF(N275="znížená",J275,0)</f>
        <v>0</v>
      </c>
      <c r="BG275" s="168">
        <f>IF(N275="zákl. prenesená",J275,0)</f>
        <v>0</v>
      </c>
      <c r="BH275" s="168">
        <f>IF(N275="zníž. prenesená",J275,0)</f>
        <v>0</v>
      </c>
      <c r="BI275" s="168">
        <f>IF(N275="nulová",J275,0)</f>
        <v>0</v>
      </c>
      <c r="BJ275" s="16" t="s">
        <v>80</v>
      </c>
      <c r="BK275" s="168">
        <f>ROUND(I275*H275,2)</f>
        <v>0</v>
      </c>
      <c r="BL275" s="16" t="s">
        <v>162</v>
      </c>
      <c r="BM275" s="167" t="s">
        <v>425</v>
      </c>
    </row>
    <row r="276" spans="2:65" s="1" customFormat="1" ht="153.6">
      <c r="B276" s="31"/>
      <c r="D276" s="170" t="s">
        <v>143</v>
      </c>
      <c r="F276" s="186" t="s">
        <v>426</v>
      </c>
      <c r="I276" s="95"/>
      <c r="L276" s="31"/>
      <c r="M276" s="187"/>
      <c r="N276" s="54"/>
      <c r="O276" s="54"/>
      <c r="P276" s="54"/>
      <c r="Q276" s="54"/>
      <c r="R276" s="54"/>
      <c r="S276" s="54"/>
      <c r="T276" s="55"/>
      <c r="AT276" s="16" t="s">
        <v>143</v>
      </c>
      <c r="AU276" s="16" t="s">
        <v>80</v>
      </c>
    </row>
    <row r="277" spans="2:65" s="12" customFormat="1">
      <c r="B277" s="169"/>
      <c r="D277" s="170" t="s">
        <v>139</v>
      </c>
      <c r="E277" s="171" t="s">
        <v>1</v>
      </c>
      <c r="F277" s="172" t="s">
        <v>427</v>
      </c>
      <c r="H277" s="173">
        <v>36.270000000000003</v>
      </c>
      <c r="I277" s="174"/>
      <c r="L277" s="169"/>
      <c r="M277" s="175"/>
      <c r="N277" s="176"/>
      <c r="O277" s="176"/>
      <c r="P277" s="176"/>
      <c r="Q277" s="176"/>
      <c r="R277" s="176"/>
      <c r="S277" s="176"/>
      <c r="T277" s="177"/>
      <c r="AT277" s="171" t="s">
        <v>139</v>
      </c>
      <c r="AU277" s="171" t="s">
        <v>80</v>
      </c>
      <c r="AV277" s="12" t="s">
        <v>80</v>
      </c>
      <c r="AW277" s="12" t="s">
        <v>27</v>
      </c>
      <c r="AX277" s="12" t="s">
        <v>70</v>
      </c>
      <c r="AY277" s="171" t="s">
        <v>134</v>
      </c>
    </row>
    <row r="278" spans="2:65" s="13" customFormat="1">
      <c r="B278" s="178"/>
      <c r="D278" s="170" t="s">
        <v>139</v>
      </c>
      <c r="E278" s="179" t="s">
        <v>1</v>
      </c>
      <c r="F278" s="180" t="s">
        <v>140</v>
      </c>
      <c r="H278" s="181">
        <v>36.270000000000003</v>
      </c>
      <c r="I278" s="182"/>
      <c r="L278" s="178"/>
      <c r="M278" s="183"/>
      <c r="N278" s="184"/>
      <c r="O278" s="184"/>
      <c r="P278" s="184"/>
      <c r="Q278" s="184"/>
      <c r="R278" s="184"/>
      <c r="S278" s="184"/>
      <c r="T278" s="185"/>
      <c r="AT278" s="179" t="s">
        <v>139</v>
      </c>
      <c r="AU278" s="179" t="s">
        <v>80</v>
      </c>
      <c r="AV278" s="13" t="s">
        <v>138</v>
      </c>
      <c r="AW278" s="13" t="s">
        <v>27</v>
      </c>
      <c r="AX278" s="13" t="s">
        <v>74</v>
      </c>
      <c r="AY278" s="179" t="s">
        <v>134</v>
      </c>
    </row>
    <row r="279" spans="2:65" s="1" customFormat="1" ht="36" customHeight="1">
      <c r="B279" s="155"/>
      <c r="C279" s="156" t="s">
        <v>428</v>
      </c>
      <c r="D279" s="156" t="s">
        <v>136</v>
      </c>
      <c r="E279" s="157" t="s">
        <v>429</v>
      </c>
      <c r="F279" s="158" t="s">
        <v>430</v>
      </c>
      <c r="G279" s="159" t="s">
        <v>146</v>
      </c>
      <c r="H279" s="160">
        <v>36.270000000000003</v>
      </c>
      <c r="I279" s="161"/>
      <c r="J279" s="162">
        <f>ROUND(I279*H279,2)</f>
        <v>0</v>
      </c>
      <c r="K279" s="158" t="s">
        <v>1</v>
      </c>
      <c r="L279" s="31"/>
      <c r="M279" s="163" t="s">
        <v>1</v>
      </c>
      <c r="N279" s="164" t="s">
        <v>36</v>
      </c>
      <c r="O279" s="54"/>
      <c r="P279" s="165">
        <f>O279*H279</f>
        <v>0</v>
      </c>
      <c r="Q279" s="165">
        <v>0</v>
      </c>
      <c r="R279" s="165">
        <f>Q279*H279</f>
        <v>0</v>
      </c>
      <c r="S279" s="165">
        <v>0</v>
      </c>
      <c r="T279" s="166">
        <f>S279*H279</f>
        <v>0</v>
      </c>
      <c r="AR279" s="167" t="s">
        <v>162</v>
      </c>
      <c r="AT279" s="167" t="s">
        <v>136</v>
      </c>
      <c r="AU279" s="167" t="s">
        <v>80</v>
      </c>
      <c r="AY279" s="16" t="s">
        <v>134</v>
      </c>
      <c r="BE279" s="168">
        <f>IF(N279="základná",J279,0)</f>
        <v>0</v>
      </c>
      <c r="BF279" s="168">
        <f>IF(N279="znížená",J279,0)</f>
        <v>0</v>
      </c>
      <c r="BG279" s="168">
        <f>IF(N279="zákl. prenesená",J279,0)</f>
        <v>0</v>
      </c>
      <c r="BH279" s="168">
        <f>IF(N279="zníž. prenesená",J279,0)</f>
        <v>0</v>
      </c>
      <c r="BI279" s="168">
        <f>IF(N279="nulová",J279,0)</f>
        <v>0</v>
      </c>
      <c r="BJ279" s="16" t="s">
        <v>80</v>
      </c>
      <c r="BK279" s="168">
        <f>ROUND(I279*H279,2)</f>
        <v>0</v>
      </c>
      <c r="BL279" s="16" t="s">
        <v>162</v>
      </c>
      <c r="BM279" s="167" t="s">
        <v>431</v>
      </c>
    </row>
    <row r="280" spans="2:65" s="1" customFormat="1" ht="134.4">
      <c r="B280" s="31"/>
      <c r="D280" s="170" t="s">
        <v>143</v>
      </c>
      <c r="F280" s="186" t="s">
        <v>432</v>
      </c>
      <c r="I280" s="95"/>
      <c r="L280" s="31"/>
      <c r="M280" s="187"/>
      <c r="N280" s="54"/>
      <c r="O280" s="54"/>
      <c r="P280" s="54"/>
      <c r="Q280" s="54"/>
      <c r="R280" s="54"/>
      <c r="S280" s="54"/>
      <c r="T280" s="55"/>
      <c r="AT280" s="16" t="s">
        <v>143</v>
      </c>
      <c r="AU280" s="16" t="s">
        <v>80</v>
      </c>
    </row>
    <row r="281" spans="2:65" s="12" customFormat="1">
      <c r="B281" s="169"/>
      <c r="D281" s="170" t="s">
        <v>139</v>
      </c>
      <c r="E281" s="171" t="s">
        <v>1</v>
      </c>
      <c r="F281" s="172" t="s">
        <v>427</v>
      </c>
      <c r="H281" s="173">
        <v>36.270000000000003</v>
      </c>
      <c r="I281" s="174"/>
      <c r="L281" s="169"/>
      <c r="M281" s="175"/>
      <c r="N281" s="176"/>
      <c r="O281" s="176"/>
      <c r="P281" s="176"/>
      <c r="Q281" s="176"/>
      <c r="R281" s="176"/>
      <c r="S281" s="176"/>
      <c r="T281" s="177"/>
      <c r="AT281" s="171" t="s">
        <v>139</v>
      </c>
      <c r="AU281" s="171" t="s">
        <v>80</v>
      </c>
      <c r="AV281" s="12" t="s">
        <v>80</v>
      </c>
      <c r="AW281" s="12" t="s">
        <v>27</v>
      </c>
      <c r="AX281" s="12" t="s">
        <v>70</v>
      </c>
      <c r="AY281" s="171" t="s">
        <v>134</v>
      </c>
    </row>
    <row r="282" spans="2:65" s="13" customFormat="1">
      <c r="B282" s="178"/>
      <c r="D282" s="170" t="s">
        <v>139</v>
      </c>
      <c r="E282" s="179" t="s">
        <v>1</v>
      </c>
      <c r="F282" s="180" t="s">
        <v>140</v>
      </c>
      <c r="H282" s="181">
        <v>36.270000000000003</v>
      </c>
      <c r="I282" s="182"/>
      <c r="L282" s="178"/>
      <c r="M282" s="183"/>
      <c r="N282" s="184"/>
      <c r="O282" s="184"/>
      <c r="P282" s="184"/>
      <c r="Q282" s="184"/>
      <c r="R282" s="184"/>
      <c r="S282" s="184"/>
      <c r="T282" s="185"/>
      <c r="AT282" s="179" t="s">
        <v>139</v>
      </c>
      <c r="AU282" s="179" t="s">
        <v>80</v>
      </c>
      <c r="AV282" s="13" t="s">
        <v>138</v>
      </c>
      <c r="AW282" s="13" t="s">
        <v>27</v>
      </c>
      <c r="AX282" s="13" t="s">
        <v>74</v>
      </c>
      <c r="AY282" s="179" t="s">
        <v>134</v>
      </c>
    </row>
    <row r="283" spans="2:65" s="1" customFormat="1" ht="24" customHeight="1">
      <c r="B283" s="155"/>
      <c r="C283" s="156" t="s">
        <v>433</v>
      </c>
      <c r="D283" s="156" t="s">
        <v>136</v>
      </c>
      <c r="E283" s="157" t="s">
        <v>434</v>
      </c>
      <c r="F283" s="158" t="s">
        <v>435</v>
      </c>
      <c r="G283" s="159" t="s">
        <v>146</v>
      </c>
      <c r="H283" s="160">
        <v>36.26</v>
      </c>
      <c r="I283" s="161"/>
      <c r="J283" s="162">
        <f>ROUND(I283*H283,2)</f>
        <v>0</v>
      </c>
      <c r="K283" s="158" t="s">
        <v>1</v>
      </c>
      <c r="L283" s="31"/>
      <c r="M283" s="163" t="s">
        <v>1</v>
      </c>
      <c r="N283" s="164" t="s">
        <v>36</v>
      </c>
      <c r="O283" s="54"/>
      <c r="P283" s="165">
        <f>O283*H283</f>
        <v>0</v>
      </c>
      <c r="Q283" s="165">
        <v>0</v>
      </c>
      <c r="R283" s="165">
        <f>Q283*H283</f>
        <v>0</v>
      </c>
      <c r="S283" s="165">
        <v>0</v>
      </c>
      <c r="T283" s="166">
        <f>S283*H283</f>
        <v>0</v>
      </c>
      <c r="AR283" s="167" t="s">
        <v>162</v>
      </c>
      <c r="AT283" s="167" t="s">
        <v>136</v>
      </c>
      <c r="AU283" s="167" t="s">
        <v>80</v>
      </c>
      <c r="AY283" s="16" t="s">
        <v>134</v>
      </c>
      <c r="BE283" s="168">
        <f>IF(N283="základná",J283,0)</f>
        <v>0</v>
      </c>
      <c r="BF283" s="168">
        <f>IF(N283="znížená",J283,0)</f>
        <v>0</v>
      </c>
      <c r="BG283" s="168">
        <f>IF(N283="zákl. prenesená",J283,0)</f>
        <v>0</v>
      </c>
      <c r="BH283" s="168">
        <f>IF(N283="zníž. prenesená",J283,0)</f>
        <v>0</v>
      </c>
      <c r="BI283" s="168">
        <f>IF(N283="nulová",J283,0)</f>
        <v>0</v>
      </c>
      <c r="BJ283" s="16" t="s">
        <v>80</v>
      </c>
      <c r="BK283" s="168">
        <f>ROUND(I283*H283,2)</f>
        <v>0</v>
      </c>
      <c r="BL283" s="16" t="s">
        <v>162</v>
      </c>
      <c r="BM283" s="167" t="s">
        <v>436</v>
      </c>
    </row>
    <row r="284" spans="2:65" s="1" customFormat="1" ht="192">
      <c r="B284" s="31"/>
      <c r="D284" s="170" t="s">
        <v>143</v>
      </c>
      <c r="F284" s="186" t="s">
        <v>415</v>
      </c>
      <c r="I284" s="95"/>
      <c r="L284" s="31"/>
      <c r="M284" s="187"/>
      <c r="N284" s="54"/>
      <c r="O284" s="54"/>
      <c r="P284" s="54"/>
      <c r="Q284" s="54"/>
      <c r="R284" s="54"/>
      <c r="S284" s="54"/>
      <c r="T284" s="55"/>
      <c r="AT284" s="16" t="s">
        <v>143</v>
      </c>
      <c r="AU284" s="16" t="s">
        <v>80</v>
      </c>
    </row>
    <row r="285" spans="2:65" s="12" customFormat="1">
      <c r="B285" s="169"/>
      <c r="D285" s="170" t="s">
        <v>139</v>
      </c>
      <c r="E285" s="171" t="s">
        <v>1</v>
      </c>
      <c r="F285" s="172" t="s">
        <v>437</v>
      </c>
      <c r="H285" s="173">
        <v>36.26</v>
      </c>
      <c r="I285" s="174"/>
      <c r="L285" s="169"/>
      <c r="M285" s="175"/>
      <c r="N285" s="176"/>
      <c r="O285" s="176"/>
      <c r="P285" s="176"/>
      <c r="Q285" s="176"/>
      <c r="R285" s="176"/>
      <c r="S285" s="176"/>
      <c r="T285" s="177"/>
      <c r="AT285" s="171" t="s">
        <v>139</v>
      </c>
      <c r="AU285" s="171" t="s">
        <v>80</v>
      </c>
      <c r="AV285" s="12" t="s">
        <v>80</v>
      </c>
      <c r="AW285" s="12" t="s">
        <v>27</v>
      </c>
      <c r="AX285" s="12" t="s">
        <v>70</v>
      </c>
      <c r="AY285" s="171" t="s">
        <v>134</v>
      </c>
    </row>
    <row r="286" spans="2:65" s="13" customFormat="1">
      <c r="B286" s="178"/>
      <c r="D286" s="170" t="s">
        <v>139</v>
      </c>
      <c r="E286" s="179" t="s">
        <v>1</v>
      </c>
      <c r="F286" s="180" t="s">
        <v>140</v>
      </c>
      <c r="H286" s="181">
        <v>36.26</v>
      </c>
      <c r="I286" s="182"/>
      <c r="L286" s="178"/>
      <c r="M286" s="183"/>
      <c r="N286" s="184"/>
      <c r="O286" s="184"/>
      <c r="P286" s="184"/>
      <c r="Q286" s="184"/>
      <c r="R286" s="184"/>
      <c r="S286" s="184"/>
      <c r="T286" s="185"/>
      <c r="AT286" s="179" t="s">
        <v>139</v>
      </c>
      <c r="AU286" s="179" t="s">
        <v>80</v>
      </c>
      <c r="AV286" s="13" t="s">
        <v>138</v>
      </c>
      <c r="AW286" s="13" t="s">
        <v>27</v>
      </c>
      <c r="AX286" s="13" t="s">
        <v>74</v>
      </c>
      <c r="AY286" s="179" t="s">
        <v>134</v>
      </c>
    </row>
    <row r="287" spans="2:65" s="1" customFormat="1" ht="24" customHeight="1">
      <c r="B287" s="155"/>
      <c r="C287" s="156" t="s">
        <v>438</v>
      </c>
      <c r="D287" s="156" t="s">
        <v>136</v>
      </c>
      <c r="E287" s="157" t="s">
        <v>439</v>
      </c>
      <c r="F287" s="158" t="s">
        <v>435</v>
      </c>
      <c r="G287" s="159" t="s">
        <v>146</v>
      </c>
      <c r="H287" s="160">
        <v>36.26</v>
      </c>
      <c r="I287" s="161"/>
      <c r="J287" s="162">
        <f>ROUND(I287*H287,2)</f>
        <v>0</v>
      </c>
      <c r="K287" s="158" t="s">
        <v>1</v>
      </c>
      <c r="L287" s="31"/>
      <c r="M287" s="163" t="s">
        <v>1</v>
      </c>
      <c r="N287" s="164" t="s">
        <v>36</v>
      </c>
      <c r="O287" s="54"/>
      <c r="P287" s="165">
        <f>O287*H287</f>
        <v>0</v>
      </c>
      <c r="Q287" s="165">
        <v>0</v>
      </c>
      <c r="R287" s="165">
        <f>Q287*H287</f>
        <v>0</v>
      </c>
      <c r="S287" s="165">
        <v>0</v>
      </c>
      <c r="T287" s="166">
        <f>S287*H287</f>
        <v>0</v>
      </c>
      <c r="AR287" s="167" t="s">
        <v>162</v>
      </c>
      <c r="AT287" s="167" t="s">
        <v>136</v>
      </c>
      <c r="AU287" s="167" t="s">
        <v>80</v>
      </c>
      <c r="AY287" s="16" t="s">
        <v>134</v>
      </c>
      <c r="BE287" s="168">
        <f>IF(N287="základná",J287,0)</f>
        <v>0</v>
      </c>
      <c r="BF287" s="168">
        <f>IF(N287="znížená",J287,0)</f>
        <v>0</v>
      </c>
      <c r="BG287" s="168">
        <f>IF(N287="zákl. prenesená",J287,0)</f>
        <v>0</v>
      </c>
      <c r="BH287" s="168">
        <f>IF(N287="zníž. prenesená",J287,0)</f>
        <v>0</v>
      </c>
      <c r="BI287" s="168">
        <f>IF(N287="nulová",J287,0)</f>
        <v>0</v>
      </c>
      <c r="BJ287" s="16" t="s">
        <v>80</v>
      </c>
      <c r="BK287" s="168">
        <f>ROUND(I287*H287,2)</f>
        <v>0</v>
      </c>
      <c r="BL287" s="16" t="s">
        <v>162</v>
      </c>
      <c r="BM287" s="167" t="s">
        <v>440</v>
      </c>
    </row>
    <row r="288" spans="2:65" s="1" customFormat="1" ht="134.4">
      <c r="B288" s="31"/>
      <c r="D288" s="170" t="s">
        <v>143</v>
      </c>
      <c r="F288" s="186" t="s">
        <v>432</v>
      </c>
      <c r="I288" s="95"/>
      <c r="L288" s="31"/>
      <c r="M288" s="187"/>
      <c r="N288" s="54"/>
      <c r="O288" s="54"/>
      <c r="P288" s="54"/>
      <c r="Q288" s="54"/>
      <c r="R288" s="54"/>
      <c r="S288" s="54"/>
      <c r="T288" s="55"/>
      <c r="AT288" s="16" t="s">
        <v>143</v>
      </c>
      <c r="AU288" s="16" t="s">
        <v>80</v>
      </c>
    </row>
    <row r="289" spans="2:65" s="12" customFormat="1">
      <c r="B289" s="169"/>
      <c r="D289" s="170" t="s">
        <v>139</v>
      </c>
      <c r="E289" s="171" t="s">
        <v>1</v>
      </c>
      <c r="F289" s="172" t="s">
        <v>437</v>
      </c>
      <c r="H289" s="173">
        <v>36.26</v>
      </c>
      <c r="I289" s="174"/>
      <c r="L289" s="169"/>
      <c r="M289" s="175"/>
      <c r="N289" s="176"/>
      <c r="O289" s="176"/>
      <c r="P289" s="176"/>
      <c r="Q289" s="176"/>
      <c r="R289" s="176"/>
      <c r="S289" s="176"/>
      <c r="T289" s="177"/>
      <c r="AT289" s="171" t="s">
        <v>139</v>
      </c>
      <c r="AU289" s="171" t="s">
        <v>80</v>
      </c>
      <c r="AV289" s="12" t="s">
        <v>80</v>
      </c>
      <c r="AW289" s="12" t="s">
        <v>27</v>
      </c>
      <c r="AX289" s="12" t="s">
        <v>70</v>
      </c>
      <c r="AY289" s="171" t="s">
        <v>134</v>
      </c>
    </row>
    <row r="290" spans="2:65" s="13" customFormat="1">
      <c r="B290" s="178"/>
      <c r="D290" s="170" t="s">
        <v>139</v>
      </c>
      <c r="E290" s="179" t="s">
        <v>1</v>
      </c>
      <c r="F290" s="180" t="s">
        <v>140</v>
      </c>
      <c r="H290" s="181">
        <v>36.26</v>
      </c>
      <c r="I290" s="182"/>
      <c r="L290" s="178"/>
      <c r="M290" s="183"/>
      <c r="N290" s="184"/>
      <c r="O290" s="184"/>
      <c r="P290" s="184"/>
      <c r="Q290" s="184"/>
      <c r="R290" s="184"/>
      <c r="S290" s="184"/>
      <c r="T290" s="185"/>
      <c r="AT290" s="179" t="s">
        <v>139</v>
      </c>
      <c r="AU290" s="179" t="s">
        <v>80</v>
      </c>
      <c r="AV290" s="13" t="s">
        <v>138</v>
      </c>
      <c r="AW290" s="13" t="s">
        <v>27</v>
      </c>
      <c r="AX290" s="13" t="s">
        <v>74</v>
      </c>
      <c r="AY290" s="179" t="s">
        <v>134</v>
      </c>
    </row>
    <row r="291" spans="2:65" s="1" customFormat="1" ht="36" customHeight="1">
      <c r="B291" s="155"/>
      <c r="C291" s="156" t="s">
        <v>441</v>
      </c>
      <c r="D291" s="156" t="s">
        <v>136</v>
      </c>
      <c r="E291" s="157" t="s">
        <v>442</v>
      </c>
      <c r="F291" s="158" t="s">
        <v>443</v>
      </c>
      <c r="G291" s="159" t="s">
        <v>198</v>
      </c>
      <c r="H291" s="160">
        <v>1</v>
      </c>
      <c r="I291" s="161"/>
      <c r="J291" s="162">
        <f t="shared" ref="J291:J297" si="0">ROUND(I291*H291,2)</f>
        <v>0</v>
      </c>
      <c r="K291" s="158" t="s">
        <v>1</v>
      </c>
      <c r="L291" s="31"/>
      <c r="M291" s="163" t="s">
        <v>1</v>
      </c>
      <c r="N291" s="164" t="s">
        <v>36</v>
      </c>
      <c r="O291" s="54"/>
      <c r="P291" s="165">
        <f t="shared" ref="P291:P297" si="1">O291*H291</f>
        <v>0</v>
      </c>
      <c r="Q291" s="165">
        <v>0</v>
      </c>
      <c r="R291" s="165">
        <f t="shared" ref="R291:R297" si="2">Q291*H291</f>
        <v>0</v>
      </c>
      <c r="S291" s="165">
        <v>0</v>
      </c>
      <c r="T291" s="166">
        <f t="shared" ref="T291:T297" si="3">S291*H291</f>
        <v>0</v>
      </c>
      <c r="AR291" s="167" t="s">
        <v>162</v>
      </c>
      <c r="AT291" s="167" t="s">
        <v>136</v>
      </c>
      <c r="AU291" s="167" t="s">
        <v>80</v>
      </c>
      <c r="AY291" s="16" t="s">
        <v>134</v>
      </c>
      <c r="BE291" s="168">
        <f t="shared" ref="BE291:BE297" si="4">IF(N291="základná",J291,0)</f>
        <v>0</v>
      </c>
      <c r="BF291" s="168">
        <f t="shared" ref="BF291:BF297" si="5">IF(N291="znížená",J291,0)</f>
        <v>0</v>
      </c>
      <c r="BG291" s="168">
        <f t="shared" ref="BG291:BG297" si="6">IF(N291="zákl. prenesená",J291,0)</f>
        <v>0</v>
      </c>
      <c r="BH291" s="168">
        <f t="shared" ref="BH291:BH297" si="7">IF(N291="zníž. prenesená",J291,0)</f>
        <v>0</v>
      </c>
      <c r="BI291" s="168">
        <f t="shared" ref="BI291:BI297" si="8">IF(N291="nulová",J291,0)</f>
        <v>0</v>
      </c>
      <c r="BJ291" s="16" t="s">
        <v>80</v>
      </c>
      <c r="BK291" s="168">
        <f t="shared" ref="BK291:BK297" si="9">ROUND(I291*H291,2)</f>
        <v>0</v>
      </c>
      <c r="BL291" s="16" t="s">
        <v>162</v>
      </c>
      <c r="BM291" s="167" t="s">
        <v>444</v>
      </c>
    </row>
    <row r="292" spans="2:65" s="1" customFormat="1" ht="36" customHeight="1">
      <c r="B292" s="155"/>
      <c r="C292" s="156" t="s">
        <v>445</v>
      </c>
      <c r="D292" s="156" t="s">
        <v>136</v>
      </c>
      <c r="E292" s="157" t="s">
        <v>446</v>
      </c>
      <c r="F292" s="158" t="s">
        <v>447</v>
      </c>
      <c r="G292" s="159" t="s">
        <v>198</v>
      </c>
      <c r="H292" s="160">
        <v>1</v>
      </c>
      <c r="I292" s="161"/>
      <c r="J292" s="162">
        <f t="shared" si="0"/>
        <v>0</v>
      </c>
      <c r="K292" s="158" t="s">
        <v>1</v>
      </c>
      <c r="L292" s="31"/>
      <c r="M292" s="163" t="s">
        <v>1</v>
      </c>
      <c r="N292" s="164" t="s">
        <v>36</v>
      </c>
      <c r="O292" s="54"/>
      <c r="P292" s="165">
        <f t="shared" si="1"/>
        <v>0</v>
      </c>
      <c r="Q292" s="165">
        <v>0</v>
      </c>
      <c r="R292" s="165">
        <f t="shared" si="2"/>
        <v>0</v>
      </c>
      <c r="S292" s="165">
        <v>0</v>
      </c>
      <c r="T292" s="166">
        <f t="shared" si="3"/>
        <v>0</v>
      </c>
      <c r="AR292" s="167" t="s">
        <v>162</v>
      </c>
      <c r="AT292" s="167" t="s">
        <v>136</v>
      </c>
      <c r="AU292" s="167" t="s">
        <v>80</v>
      </c>
      <c r="AY292" s="16" t="s">
        <v>134</v>
      </c>
      <c r="BE292" s="168">
        <f t="shared" si="4"/>
        <v>0</v>
      </c>
      <c r="BF292" s="168">
        <f t="shared" si="5"/>
        <v>0</v>
      </c>
      <c r="BG292" s="168">
        <f t="shared" si="6"/>
        <v>0</v>
      </c>
      <c r="BH292" s="168">
        <f t="shared" si="7"/>
        <v>0</v>
      </c>
      <c r="BI292" s="168">
        <f t="shared" si="8"/>
        <v>0</v>
      </c>
      <c r="BJ292" s="16" t="s">
        <v>80</v>
      </c>
      <c r="BK292" s="168">
        <f t="shared" si="9"/>
        <v>0</v>
      </c>
      <c r="BL292" s="16" t="s">
        <v>162</v>
      </c>
      <c r="BM292" s="167" t="s">
        <v>448</v>
      </c>
    </row>
    <row r="293" spans="2:65" s="1" customFormat="1" ht="36" customHeight="1">
      <c r="B293" s="155"/>
      <c r="C293" s="156" t="s">
        <v>449</v>
      </c>
      <c r="D293" s="156" t="s">
        <v>136</v>
      </c>
      <c r="E293" s="157" t="s">
        <v>450</v>
      </c>
      <c r="F293" s="158" t="s">
        <v>451</v>
      </c>
      <c r="G293" s="159" t="s">
        <v>198</v>
      </c>
      <c r="H293" s="160">
        <v>1</v>
      </c>
      <c r="I293" s="161"/>
      <c r="J293" s="162">
        <f t="shared" si="0"/>
        <v>0</v>
      </c>
      <c r="K293" s="158" t="s">
        <v>1</v>
      </c>
      <c r="L293" s="31"/>
      <c r="M293" s="163" t="s">
        <v>1</v>
      </c>
      <c r="N293" s="164" t="s">
        <v>36</v>
      </c>
      <c r="O293" s="54"/>
      <c r="P293" s="165">
        <f t="shared" si="1"/>
        <v>0</v>
      </c>
      <c r="Q293" s="165">
        <v>0</v>
      </c>
      <c r="R293" s="165">
        <f t="shared" si="2"/>
        <v>0</v>
      </c>
      <c r="S293" s="165">
        <v>0</v>
      </c>
      <c r="T293" s="166">
        <f t="shared" si="3"/>
        <v>0</v>
      </c>
      <c r="AR293" s="167" t="s">
        <v>162</v>
      </c>
      <c r="AT293" s="167" t="s">
        <v>136</v>
      </c>
      <c r="AU293" s="167" t="s">
        <v>80</v>
      </c>
      <c r="AY293" s="16" t="s">
        <v>134</v>
      </c>
      <c r="BE293" s="168">
        <f t="shared" si="4"/>
        <v>0</v>
      </c>
      <c r="BF293" s="168">
        <f t="shared" si="5"/>
        <v>0</v>
      </c>
      <c r="BG293" s="168">
        <f t="shared" si="6"/>
        <v>0</v>
      </c>
      <c r="BH293" s="168">
        <f t="shared" si="7"/>
        <v>0</v>
      </c>
      <c r="BI293" s="168">
        <f t="shared" si="8"/>
        <v>0</v>
      </c>
      <c r="BJ293" s="16" t="s">
        <v>80</v>
      </c>
      <c r="BK293" s="168">
        <f t="shared" si="9"/>
        <v>0</v>
      </c>
      <c r="BL293" s="16" t="s">
        <v>162</v>
      </c>
      <c r="BM293" s="167" t="s">
        <v>452</v>
      </c>
    </row>
    <row r="294" spans="2:65" s="1" customFormat="1" ht="36" customHeight="1">
      <c r="B294" s="155"/>
      <c r="C294" s="156" t="s">
        <v>453</v>
      </c>
      <c r="D294" s="156" t="s">
        <v>136</v>
      </c>
      <c r="E294" s="157" t="s">
        <v>454</v>
      </c>
      <c r="F294" s="158" t="s">
        <v>455</v>
      </c>
      <c r="G294" s="159" t="s">
        <v>198</v>
      </c>
      <c r="H294" s="160">
        <v>1</v>
      </c>
      <c r="I294" s="161"/>
      <c r="J294" s="162">
        <f t="shared" si="0"/>
        <v>0</v>
      </c>
      <c r="K294" s="158" t="s">
        <v>1</v>
      </c>
      <c r="L294" s="31"/>
      <c r="M294" s="163" t="s">
        <v>1</v>
      </c>
      <c r="N294" s="164" t="s">
        <v>36</v>
      </c>
      <c r="O294" s="54"/>
      <c r="P294" s="165">
        <f t="shared" si="1"/>
        <v>0</v>
      </c>
      <c r="Q294" s="165">
        <v>0</v>
      </c>
      <c r="R294" s="165">
        <f t="shared" si="2"/>
        <v>0</v>
      </c>
      <c r="S294" s="165">
        <v>0</v>
      </c>
      <c r="T294" s="166">
        <f t="shared" si="3"/>
        <v>0</v>
      </c>
      <c r="AR294" s="167" t="s">
        <v>162</v>
      </c>
      <c r="AT294" s="167" t="s">
        <v>136</v>
      </c>
      <c r="AU294" s="167" t="s">
        <v>80</v>
      </c>
      <c r="AY294" s="16" t="s">
        <v>134</v>
      </c>
      <c r="BE294" s="168">
        <f t="shared" si="4"/>
        <v>0</v>
      </c>
      <c r="BF294" s="168">
        <f t="shared" si="5"/>
        <v>0</v>
      </c>
      <c r="BG294" s="168">
        <f t="shared" si="6"/>
        <v>0</v>
      </c>
      <c r="BH294" s="168">
        <f t="shared" si="7"/>
        <v>0</v>
      </c>
      <c r="BI294" s="168">
        <f t="shared" si="8"/>
        <v>0</v>
      </c>
      <c r="BJ294" s="16" t="s">
        <v>80</v>
      </c>
      <c r="BK294" s="168">
        <f t="shared" si="9"/>
        <v>0</v>
      </c>
      <c r="BL294" s="16" t="s">
        <v>162</v>
      </c>
      <c r="BM294" s="167" t="s">
        <v>456</v>
      </c>
    </row>
    <row r="295" spans="2:65" s="1" customFormat="1" ht="36" customHeight="1">
      <c r="B295" s="155"/>
      <c r="C295" s="156" t="s">
        <v>457</v>
      </c>
      <c r="D295" s="156" t="s">
        <v>136</v>
      </c>
      <c r="E295" s="157" t="s">
        <v>458</v>
      </c>
      <c r="F295" s="158" t="s">
        <v>459</v>
      </c>
      <c r="G295" s="159" t="s">
        <v>198</v>
      </c>
      <c r="H295" s="160">
        <v>1</v>
      </c>
      <c r="I295" s="161"/>
      <c r="J295" s="162">
        <f t="shared" si="0"/>
        <v>0</v>
      </c>
      <c r="K295" s="158" t="s">
        <v>1</v>
      </c>
      <c r="L295" s="31"/>
      <c r="M295" s="163" t="s">
        <v>1</v>
      </c>
      <c r="N295" s="164" t="s">
        <v>36</v>
      </c>
      <c r="O295" s="54"/>
      <c r="P295" s="165">
        <f t="shared" si="1"/>
        <v>0</v>
      </c>
      <c r="Q295" s="165">
        <v>0</v>
      </c>
      <c r="R295" s="165">
        <f t="shared" si="2"/>
        <v>0</v>
      </c>
      <c r="S295" s="165">
        <v>0</v>
      </c>
      <c r="T295" s="166">
        <f t="shared" si="3"/>
        <v>0</v>
      </c>
      <c r="AR295" s="167" t="s">
        <v>162</v>
      </c>
      <c r="AT295" s="167" t="s">
        <v>136</v>
      </c>
      <c r="AU295" s="167" t="s">
        <v>80</v>
      </c>
      <c r="AY295" s="16" t="s">
        <v>134</v>
      </c>
      <c r="BE295" s="168">
        <f t="shared" si="4"/>
        <v>0</v>
      </c>
      <c r="BF295" s="168">
        <f t="shared" si="5"/>
        <v>0</v>
      </c>
      <c r="BG295" s="168">
        <f t="shared" si="6"/>
        <v>0</v>
      </c>
      <c r="BH295" s="168">
        <f t="shared" si="7"/>
        <v>0</v>
      </c>
      <c r="BI295" s="168">
        <f t="shared" si="8"/>
        <v>0</v>
      </c>
      <c r="BJ295" s="16" t="s">
        <v>80</v>
      </c>
      <c r="BK295" s="168">
        <f t="shared" si="9"/>
        <v>0</v>
      </c>
      <c r="BL295" s="16" t="s">
        <v>162</v>
      </c>
      <c r="BM295" s="167" t="s">
        <v>460</v>
      </c>
    </row>
    <row r="296" spans="2:65" s="1" customFormat="1" ht="36" customHeight="1">
      <c r="B296" s="155"/>
      <c r="C296" s="156" t="s">
        <v>461</v>
      </c>
      <c r="D296" s="156" t="s">
        <v>136</v>
      </c>
      <c r="E296" s="157" t="s">
        <v>462</v>
      </c>
      <c r="F296" s="158" t="s">
        <v>463</v>
      </c>
      <c r="G296" s="159" t="s">
        <v>198</v>
      </c>
      <c r="H296" s="160">
        <v>1</v>
      </c>
      <c r="I296" s="161"/>
      <c r="J296" s="162">
        <f t="shared" si="0"/>
        <v>0</v>
      </c>
      <c r="K296" s="158" t="s">
        <v>1</v>
      </c>
      <c r="L296" s="31"/>
      <c r="M296" s="163" t="s">
        <v>1</v>
      </c>
      <c r="N296" s="164" t="s">
        <v>36</v>
      </c>
      <c r="O296" s="54"/>
      <c r="P296" s="165">
        <f t="shared" si="1"/>
        <v>0</v>
      </c>
      <c r="Q296" s="165">
        <v>0</v>
      </c>
      <c r="R296" s="165">
        <f t="shared" si="2"/>
        <v>0</v>
      </c>
      <c r="S296" s="165">
        <v>0</v>
      </c>
      <c r="T296" s="166">
        <f t="shared" si="3"/>
        <v>0</v>
      </c>
      <c r="AR296" s="167" t="s">
        <v>162</v>
      </c>
      <c r="AT296" s="167" t="s">
        <v>136</v>
      </c>
      <c r="AU296" s="167" t="s">
        <v>80</v>
      </c>
      <c r="AY296" s="16" t="s">
        <v>134</v>
      </c>
      <c r="BE296" s="168">
        <f t="shared" si="4"/>
        <v>0</v>
      </c>
      <c r="BF296" s="168">
        <f t="shared" si="5"/>
        <v>0</v>
      </c>
      <c r="BG296" s="168">
        <f t="shared" si="6"/>
        <v>0</v>
      </c>
      <c r="BH296" s="168">
        <f t="shared" si="7"/>
        <v>0</v>
      </c>
      <c r="BI296" s="168">
        <f t="shared" si="8"/>
        <v>0</v>
      </c>
      <c r="BJ296" s="16" t="s">
        <v>80</v>
      </c>
      <c r="BK296" s="168">
        <f t="shared" si="9"/>
        <v>0</v>
      </c>
      <c r="BL296" s="16" t="s">
        <v>162</v>
      </c>
      <c r="BM296" s="167" t="s">
        <v>464</v>
      </c>
    </row>
    <row r="297" spans="2:65" s="1" customFormat="1" ht="24" customHeight="1">
      <c r="B297" s="155"/>
      <c r="C297" s="156" t="s">
        <v>465</v>
      </c>
      <c r="D297" s="156" t="s">
        <v>136</v>
      </c>
      <c r="E297" s="157" t="s">
        <v>466</v>
      </c>
      <c r="F297" s="158" t="s">
        <v>467</v>
      </c>
      <c r="G297" s="159" t="s">
        <v>214</v>
      </c>
      <c r="H297" s="205"/>
      <c r="I297" s="161"/>
      <c r="J297" s="162">
        <f t="shared" si="0"/>
        <v>0</v>
      </c>
      <c r="K297" s="158" t="s">
        <v>1</v>
      </c>
      <c r="L297" s="31"/>
      <c r="M297" s="163" t="s">
        <v>1</v>
      </c>
      <c r="N297" s="164" t="s">
        <v>36</v>
      </c>
      <c r="O297" s="54"/>
      <c r="P297" s="165">
        <f t="shared" si="1"/>
        <v>0</v>
      </c>
      <c r="Q297" s="165">
        <v>0</v>
      </c>
      <c r="R297" s="165">
        <f t="shared" si="2"/>
        <v>0</v>
      </c>
      <c r="S297" s="165">
        <v>0</v>
      </c>
      <c r="T297" s="166">
        <f t="shared" si="3"/>
        <v>0</v>
      </c>
      <c r="AR297" s="167" t="s">
        <v>162</v>
      </c>
      <c r="AT297" s="167" t="s">
        <v>136</v>
      </c>
      <c r="AU297" s="167" t="s">
        <v>80</v>
      </c>
      <c r="AY297" s="16" t="s">
        <v>134</v>
      </c>
      <c r="BE297" s="168">
        <f t="shared" si="4"/>
        <v>0</v>
      </c>
      <c r="BF297" s="168">
        <f t="shared" si="5"/>
        <v>0</v>
      </c>
      <c r="BG297" s="168">
        <f t="shared" si="6"/>
        <v>0</v>
      </c>
      <c r="BH297" s="168">
        <f t="shared" si="7"/>
        <v>0</v>
      </c>
      <c r="BI297" s="168">
        <f t="shared" si="8"/>
        <v>0</v>
      </c>
      <c r="BJ297" s="16" t="s">
        <v>80</v>
      </c>
      <c r="BK297" s="168">
        <f t="shared" si="9"/>
        <v>0</v>
      </c>
      <c r="BL297" s="16" t="s">
        <v>162</v>
      </c>
      <c r="BM297" s="167" t="s">
        <v>468</v>
      </c>
    </row>
    <row r="298" spans="2:65" s="11" customFormat="1" ht="22.95" customHeight="1">
      <c r="B298" s="142"/>
      <c r="D298" s="143" t="s">
        <v>69</v>
      </c>
      <c r="E298" s="153" t="s">
        <v>469</v>
      </c>
      <c r="F298" s="153" t="s">
        <v>470</v>
      </c>
      <c r="I298" s="145"/>
      <c r="J298" s="154">
        <f>BK298</f>
        <v>0</v>
      </c>
      <c r="L298" s="142"/>
      <c r="M298" s="147"/>
      <c r="N298" s="148"/>
      <c r="O298" s="148"/>
      <c r="P298" s="149">
        <f>SUM(P299:P326)</f>
        <v>0</v>
      </c>
      <c r="Q298" s="148"/>
      <c r="R298" s="149">
        <f>SUM(R299:R326)</f>
        <v>17.882815999999998</v>
      </c>
      <c r="S298" s="148"/>
      <c r="T298" s="150">
        <f>SUM(T299:T326)</f>
        <v>0</v>
      </c>
      <c r="AR298" s="143" t="s">
        <v>80</v>
      </c>
      <c r="AT298" s="151" t="s">
        <v>69</v>
      </c>
      <c r="AU298" s="151" t="s">
        <v>74</v>
      </c>
      <c r="AY298" s="143" t="s">
        <v>134</v>
      </c>
      <c r="BK298" s="152">
        <f>SUM(BK299:BK326)</f>
        <v>0</v>
      </c>
    </row>
    <row r="299" spans="2:65" s="1" customFormat="1" ht="60" customHeight="1">
      <c r="B299" s="155"/>
      <c r="C299" s="156" t="s">
        <v>471</v>
      </c>
      <c r="D299" s="156" t="s">
        <v>136</v>
      </c>
      <c r="E299" s="157" t="s">
        <v>472</v>
      </c>
      <c r="F299" s="158" t="s">
        <v>473</v>
      </c>
      <c r="G299" s="159" t="s">
        <v>196</v>
      </c>
      <c r="H299" s="160">
        <v>49.2</v>
      </c>
      <c r="I299" s="161"/>
      <c r="J299" s="162">
        <f>ROUND(I299*H299,2)</f>
        <v>0</v>
      </c>
      <c r="K299" s="158" t="s">
        <v>141</v>
      </c>
      <c r="L299" s="31"/>
      <c r="M299" s="163" t="s">
        <v>1</v>
      </c>
      <c r="N299" s="164" t="s">
        <v>36</v>
      </c>
      <c r="O299" s="54"/>
      <c r="P299" s="165">
        <f>O299*H299</f>
        <v>0</v>
      </c>
      <c r="Q299" s="165">
        <v>3.0699999999999998E-3</v>
      </c>
      <c r="R299" s="165">
        <f>Q299*H299</f>
        <v>0.15104400000000001</v>
      </c>
      <c r="S299" s="165">
        <v>0</v>
      </c>
      <c r="T299" s="166">
        <f>S299*H299</f>
        <v>0</v>
      </c>
      <c r="AR299" s="167" t="s">
        <v>162</v>
      </c>
      <c r="AT299" s="167" t="s">
        <v>136</v>
      </c>
      <c r="AU299" s="167" t="s">
        <v>80</v>
      </c>
      <c r="AY299" s="16" t="s">
        <v>134</v>
      </c>
      <c r="BE299" s="168">
        <f>IF(N299="základná",J299,0)</f>
        <v>0</v>
      </c>
      <c r="BF299" s="168">
        <f>IF(N299="znížená",J299,0)</f>
        <v>0</v>
      </c>
      <c r="BG299" s="168">
        <f>IF(N299="zákl. prenesená",J299,0)</f>
        <v>0</v>
      </c>
      <c r="BH299" s="168">
        <f>IF(N299="zníž. prenesená",J299,0)</f>
        <v>0</v>
      </c>
      <c r="BI299" s="168">
        <f>IF(N299="nulová",J299,0)</f>
        <v>0</v>
      </c>
      <c r="BJ299" s="16" t="s">
        <v>80</v>
      </c>
      <c r="BK299" s="168">
        <f>ROUND(I299*H299,2)</f>
        <v>0</v>
      </c>
      <c r="BL299" s="16" t="s">
        <v>162</v>
      </c>
      <c r="BM299" s="167" t="s">
        <v>474</v>
      </c>
    </row>
    <row r="300" spans="2:65" s="1" customFormat="1" ht="48">
      <c r="B300" s="31"/>
      <c r="D300" s="170" t="s">
        <v>143</v>
      </c>
      <c r="F300" s="186" t="s">
        <v>475</v>
      </c>
      <c r="I300" s="95"/>
      <c r="L300" s="31"/>
      <c r="M300" s="187"/>
      <c r="N300" s="54"/>
      <c r="O300" s="54"/>
      <c r="P300" s="54"/>
      <c r="Q300" s="54"/>
      <c r="R300" s="54"/>
      <c r="S300" s="54"/>
      <c r="T300" s="55"/>
      <c r="AT300" s="16" t="s">
        <v>143</v>
      </c>
      <c r="AU300" s="16" t="s">
        <v>80</v>
      </c>
    </row>
    <row r="301" spans="2:65" s="12" customFormat="1">
      <c r="B301" s="169"/>
      <c r="D301" s="170" t="s">
        <v>139</v>
      </c>
      <c r="E301" s="171" t="s">
        <v>1</v>
      </c>
      <c r="F301" s="172" t="s">
        <v>476</v>
      </c>
      <c r="H301" s="173">
        <v>49.2</v>
      </c>
      <c r="I301" s="174"/>
      <c r="L301" s="169"/>
      <c r="M301" s="175"/>
      <c r="N301" s="176"/>
      <c r="O301" s="176"/>
      <c r="P301" s="176"/>
      <c r="Q301" s="176"/>
      <c r="R301" s="176"/>
      <c r="S301" s="176"/>
      <c r="T301" s="177"/>
      <c r="AT301" s="171" t="s">
        <v>139</v>
      </c>
      <c r="AU301" s="171" t="s">
        <v>80</v>
      </c>
      <c r="AV301" s="12" t="s">
        <v>80</v>
      </c>
      <c r="AW301" s="12" t="s">
        <v>27</v>
      </c>
      <c r="AX301" s="12" t="s">
        <v>74</v>
      </c>
      <c r="AY301" s="171" t="s">
        <v>134</v>
      </c>
    </row>
    <row r="302" spans="2:65" s="1" customFormat="1" ht="60" customHeight="1">
      <c r="B302" s="155"/>
      <c r="C302" s="156" t="s">
        <v>477</v>
      </c>
      <c r="D302" s="156" t="s">
        <v>136</v>
      </c>
      <c r="E302" s="157" t="s">
        <v>478</v>
      </c>
      <c r="F302" s="158" t="s">
        <v>479</v>
      </c>
      <c r="G302" s="159" t="s">
        <v>196</v>
      </c>
      <c r="H302" s="160">
        <v>30.4</v>
      </c>
      <c r="I302" s="161"/>
      <c r="J302" s="162">
        <f>ROUND(I302*H302,2)</f>
        <v>0</v>
      </c>
      <c r="K302" s="158" t="s">
        <v>141</v>
      </c>
      <c r="L302" s="31"/>
      <c r="M302" s="163" t="s">
        <v>1</v>
      </c>
      <c r="N302" s="164" t="s">
        <v>36</v>
      </c>
      <c r="O302" s="54"/>
      <c r="P302" s="165">
        <f>O302*H302</f>
        <v>0</v>
      </c>
      <c r="Q302" s="165">
        <v>2.82E-3</v>
      </c>
      <c r="R302" s="165">
        <f>Q302*H302</f>
        <v>8.5727999999999999E-2</v>
      </c>
      <c r="S302" s="165">
        <v>0</v>
      </c>
      <c r="T302" s="166">
        <f>S302*H302</f>
        <v>0</v>
      </c>
      <c r="AR302" s="167" t="s">
        <v>162</v>
      </c>
      <c r="AT302" s="167" t="s">
        <v>136</v>
      </c>
      <c r="AU302" s="167" t="s">
        <v>80</v>
      </c>
      <c r="AY302" s="16" t="s">
        <v>134</v>
      </c>
      <c r="BE302" s="168">
        <f>IF(N302="základná",J302,0)</f>
        <v>0</v>
      </c>
      <c r="BF302" s="168">
        <f>IF(N302="znížená",J302,0)</f>
        <v>0</v>
      </c>
      <c r="BG302" s="168">
        <f>IF(N302="zákl. prenesená",J302,0)</f>
        <v>0</v>
      </c>
      <c r="BH302" s="168">
        <f>IF(N302="zníž. prenesená",J302,0)</f>
        <v>0</v>
      </c>
      <c r="BI302" s="168">
        <f>IF(N302="nulová",J302,0)</f>
        <v>0</v>
      </c>
      <c r="BJ302" s="16" t="s">
        <v>80</v>
      </c>
      <c r="BK302" s="168">
        <f>ROUND(I302*H302,2)</f>
        <v>0</v>
      </c>
      <c r="BL302" s="16" t="s">
        <v>162</v>
      </c>
      <c r="BM302" s="167" t="s">
        <v>480</v>
      </c>
    </row>
    <row r="303" spans="2:65" s="1" customFormat="1" ht="38.4">
      <c r="B303" s="31"/>
      <c r="D303" s="170" t="s">
        <v>143</v>
      </c>
      <c r="F303" s="186" t="s">
        <v>481</v>
      </c>
      <c r="I303" s="95"/>
      <c r="L303" s="31"/>
      <c r="M303" s="187"/>
      <c r="N303" s="54"/>
      <c r="O303" s="54"/>
      <c r="P303" s="54"/>
      <c r="Q303" s="54"/>
      <c r="R303" s="54"/>
      <c r="S303" s="54"/>
      <c r="T303" s="55"/>
      <c r="AT303" s="16" t="s">
        <v>143</v>
      </c>
      <c r="AU303" s="16" t="s">
        <v>80</v>
      </c>
    </row>
    <row r="304" spans="2:65" s="12" customFormat="1">
      <c r="B304" s="169"/>
      <c r="D304" s="170" t="s">
        <v>139</v>
      </c>
      <c r="E304" s="171" t="s">
        <v>1</v>
      </c>
      <c r="F304" s="172" t="s">
        <v>482</v>
      </c>
      <c r="H304" s="173">
        <v>30.4</v>
      </c>
      <c r="I304" s="174"/>
      <c r="L304" s="169"/>
      <c r="M304" s="175"/>
      <c r="N304" s="176"/>
      <c r="O304" s="176"/>
      <c r="P304" s="176"/>
      <c r="Q304" s="176"/>
      <c r="R304" s="176"/>
      <c r="S304" s="176"/>
      <c r="T304" s="177"/>
      <c r="AT304" s="171" t="s">
        <v>139</v>
      </c>
      <c r="AU304" s="171" t="s">
        <v>80</v>
      </c>
      <c r="AV304" s="12" t="s">
        <v>80</v>
      </c>
      <c r="AW304" s="12" t="s">
        <v>27</v>
      </c>
      <c r="AX304" s="12" t="s">
        <v>74</v>
      </c>
      <c r="AY304" s="171" t="s">
        <v>134</v>
      </c>
    </row>
    <row r="305" spans="2:65" s="1" customFormat="1" ht="72" customHeight="1">
      <c r="B305" s="155"/>
      <c r="C305" s="156" t="s">
        <v>483</v>
      </c>
      <c r="D305" s="156" t="s">
        <v>136</v>
      </c>
      <c r="E305" s="157" t="s">
        <v>484</v>
      </c>
      <c r="F305" s="158" t="s">
        <v>485</v>
      </c>
      <c r="G305" s="159" t="s">
        <v>196</v>
      </c>
      <c r="H305" s="160">
        <v>49.2</v>
      </c>
      <c r="I305" s="161"/>
      <c r="J305" s="162">
        <f>ROUND(I305*H305,2)</f>
        <v>0</v>
      </c>
      <c r="K305" s="158" t="s">
        <v>141</v>
      </c>
      <c r="L305" s="31"/>
      <c r="M305" s="163" t="s">
        <v>1</v>
      </c>
      <c r="N305" s="164" t="s">
        <v>36</v>
      </c>
      <c r="O305" s="54"/>
      <c r="P305" s="165">
        <f>O305*H305</f>
        <v>0</v>
      </c>
      <c r="Q305" s="165">
        <v>3.7699999999999999E-3</v>
      </c>
      <c r="R305" s="165">
        <f>Q305*H305</f>
        <v>0.18548400000000001</v>
      </c>
      <c r="S305" s="165">
        <v>0</v>
      </c>
      <c r="T305" s="166">
        <f>S305*H305</f>
        <v>0</v>
      </c>
      <c r="AR305" s="167" t="s">
        <v>162</v>
      </c>
      <c r="AT305" s="167" t="s">
        <v>136</v>
      </c>
      <c r="AU305" s="167" t="s">
        <v>80</v>
      </c>
      <c r="AY305" s="16" t="s">
        <v>134</v>
      </c>
      <c r="BE305" s="168">
        <f>IF(N305="základná",J305,0)</f>
        <v>0</v>
      </c>
      <c r="BF305" s="168">
        <f>IF(N305="znížená",J305,0)</f>
        <v>0</v>
      </c>
      <c r="BG305" s="168">
        <f>IF(N305="zákl. prenesená",J305,0)</f>
        <v>0</v>
      </c>
      <c r="BH305" s="168">
        <f>IF(N305="zníž. prenesená",J305,0)</f>
        <v>0</v>
      </c>
      <c r="BI305" s="168">
        <f>IF(N305="nulová",J305,0)</f>
        <v>0</v>
      </c>
      <c r="BJ305" s="16" t="s">
        <v>80</v>
      </c>
      <c r="BK305" s="168">
        <f>ROUND(I305*H305,2)</f>
        <v>0</v>
      </c>
      <c r="BL305" s="16" t="s">
        <v>162</v>
      </c>
      <c r="BM305" s="167" t="s">
        <v>486</v>
      </c>
    </row>
    <row r="306" spans="2:65" s="12" customFormat="1">
      <c r="B306" s="169"/>
      <c r="D306" s="170" t="s">
        <v>139</v>
      </c>
      <c r="E306" s="171" t="s">
        <v>1</v>
      </c>
      <c r="F306" s="172" t="s">
        <v>476</v>
      </c>
      <c r="H306" s="173">
        <v>49.2</v>
      </c>
      <c r="I306" s="174"/>
      <c r="L306" s="169"/>
      <c r="M306" s="175"/>
      <c r="N306" s="176"/>
      <c r="O306" s="176"/>
      <c r="P306" s="176"/>
      <c r="Q306" s="176"/>
      <c r="R306" s="176"/>
      <c r="S306" s="176"/>
      <c r="T306" s="177"/>
      <c r="AT306" s="171" t="s">
        <v>139</v>
      </c>
      <c r="AU306" s="171" t="s">
        <v>80</v>
      </c>
      <c r="AV306" s="12" t="s">
        <v>80</v>
      </c>
      <c r="AW306" s="12" t="s">
        <v>27</v>
      </c>
      <c r="AX306" s="12" t="s">
        <v>74</v>
      </c>
      <c r="AY306" s="171" t="s">
        <v>134</v>
      </c>
    </row>
    <row r="307" spans="2:65" s="1" customFormat="1" ht="48" customHeight="1">
      <c r="B307" s="155"/>
      <c r="C307" s="156" t="s">
        <v>487</v>
      </c>
      <c r="D307" s="156" t="s">
        <v>136</v>
      </c>
      <c r="E307" s="157" t="s">
        <v>488</v>
      </c>
      <c r="F307" s="158" t="s">
        <v>489</v>
      </c>
      <c r="G307" s="159" t="s">
        <v>152</v>
      </c>
      <c r="H307" s="160">
        <v>1.599</v>
      </c>
      <c r="I307" s="161"/>
      <c r="J307" s="162">
        <f>ROUND(I307*H307,2)</f>
        <v>0</v>
      </c>
      <c r="K307" s="158" t="s">
        <v>1</v>
      </c>
      <c r="L307" s="31"/>
      <c r="M307" s="163" t="s">
        <v>1</v>
      </c>
      <c r="N307" s="164" t="s">
        <v>36</v>
      </c>
      <c r="O307" s="54"/>
      <c r="P307" s="165">
        <f>O307*H307</f>
        <v>0</v>
      </c>
      <c r="Q307" s="165">
        <v>1</v>
      </c>
      <c r="R307" s="165">
        <f>Q307*H307</f>
        <v>1.599</v>
      </c>
      <c r="S307" s="165">
        <v>0</v>
      </c>
      <c r="T307" s="166">
        <f>S307*H307</f>
        <v>0</v>
      </c>
      <c r="AR307" s="167" t="s">
        <v>162</v>
      </c>
      <c r="AT307" s="167" t="s">
        <v>136</v>
      </c>
      <c r="AU307" s="167" t="s">
        <v>80</v>
      </c>
      <c r="AY307" s="16" t="s">
        <v>134</v>
      </c>
      <c r="BE307" s="168">
        <f>IF(N307="základná",J307,0)</f>
        <v>0</v>
      </c>
      <c r="BF307" s="168">
        <f>IF(N307="znížená",J307,0)</f>
        <v>0</v>
      </c>
      <c r="BG307" s="168">
        <f>IF(N307="zákl. prenesená",J307,0)</f>
        <v>0</v>
      </c>
      <c r="BH307" s="168">
        <f>IF(N307="zníž. prenesená",J307,0)</f>
        <v>0</v>
      </c>
      <c r="BI307" s="168">
        <f>IF(N307="nulová",J307,0)</f>
        <v>0</v>
      </c>
      <c r="BJ307" s="16" t="s">
        <v>80</v>
      </c>
      <c r="BK307" s="168">
        <f>ROUND(I307*H307,2)</f>
        <v>0</v>
      </c>
      <c r="BL307" s="16" t="s">
        <v>162</v>
      </c>
      <c r="BM307" s="167" t="s">
        <v>490</v>
      </c>
    </row>
    <row r="308" spans="2:65" s="1" customFormat="1" ht="48">
      <c r="B308" s="31"/>
      <c r="D308" s="170" t="s">
        <v>143</v>
      </c>
      <c r="F308" s="186" t="s">
        <v>491</v>
      </c>
      <c r="I308" s="95"/>
      <c r="L308" s="31"/>
      <c r="M308" s="187"/>
      <c r="N308" s="54"/>
      <c r="O308" s="54"/>
      <c r="P308" s="54"/>
      <c r="Q308" s="54"/>
      <c r="R308" s="54"/>
      <c r="S308" s="54"/>
      <c r="T308" s="55"/>
      <c r="AT308" s="16" t="s">
        <v>143</v>
      </c>
      <c r="AU308" s="16" t="s">
        <v>80</v>
      </c>
    </row>
    <row r="309" spans="2:65" s="12" customFormat="1" ht="20.399999999999999">
      <c r="B309" s="169"/>
      <c r="D309" s="170" t="s">
        <v>139</v>
      </c>
      <c r="E309" s="171" t="s">
        <v>1</v>
      </c>
      <c r="F309" s="172" t="s">
        <v>492</v>
      </c>
      <c r="H309" s="173">
        <v>1.599</v>
      </c>
      <c r="I309" s="174"/>
      <c r="L309" s="169"/>
      <c r="M309" s="175"/>
      <c r="N309" s="176"/>
      <c r="O309" s="176"/>
      <c r="P309" s="176"/>
      <c r="Q309" s="176"/>
      <c r="R309" s="176"/>
      <c r="S309" s="176"/>
      <c r="T309" s="177"/>
      <c r="AT309" s="171" t="s">
        <v>139</v>
      </c>
      <c r="AU309" s="171" t="s">
        <v>80</v>
      </c>
      <c r="AV309" s="12" t="s">
        <v>80</v>
      </c>
      <c r="AW309" s="12" t="s">
        <v>27</v>
      </c>
      <c r="AX309" s="12" t="s">
        <v>70</v>
      </c>
      <c r="AY309" s="171" t="s">
        <v>134</v>
      </c>
    </row>
    <row r="310" spans="2:65" s="13" customFormat="1">
      <c r="B310" s="178"/>
      <c r="D310" s="170" t="s">
        <v>139</v>
      </c>
      <c r="E310" s="179" t="s">
        <v>1</v>
      </c>
      <c r="F310" s="180" t="s">
        <v>140</v>
      </c>
      <c r="H310" s="181">
        <v>1.599</v>
      </c>
      <c r="I310" s="182"/>
      <c r="L310" s="178"/>
      <c r="M310" s="183"/>
      <c r="N310" s="184"/>
      <c r="O310" s="184"/>
      <c r="P310" s="184"/>
      <c r="Q310" s="184"/>
      <c r="R310" s="184"/>
      <c r="S310" s="184"/>
      <c r="T310" s="185"/>
      <c r="AT310" s="179" t="s">
        <v>139</v>
      </c>
      <c r="AU310" s="179" t="s">
        <v>80</v>
      </c>
      <c r="AV310" s="13" t="s">
        <v>138</v>
      </c>
      <c r="AW310" s="13" t="s">
        <v>27</v>
      </c>
      <c r="AX310" s="13" t="s">
        <v>74</v>
      </c>
      <c r="AY310" s="179" t="s">
        <v>134</v>
      </c>
    </row>
    <row r="311" spans="2:65" s="1" customFormat="1" ht="36" customHeight="1">
      <c r="B311" s="155"/>
      <c r="C311" s="156" t="s">
        <v>493</v>
      </c>
      <c r="D311" s="156" t="s">
        <v>136</v>
      </c>
      <c r="E311" s="157" t="s">
        <v>494</v>
      </c>
      <c r="F311" s="158" t="s">
        <v>495</v>
      </c>
      <c r="G311" s="159" t="s">
        <v>152</v>
      </c>
      <c r="H311" s="160">
        <v>1.599</v>
      </c>
      <c r="I311" s="161"/>
      <c r="J311" s="162">
        <f>ROUND(I311*H311,2)</f>
        <v>0</v>
      </c>
      <c r="K311" s="158" t="s">
        <v>1</v>
      </c>
      <c r="L311" s="31"/>
      <c r="M311" s="163" t="s">
        <v>1</v>
      </c>
      <c r="N311" s="164" t="s">
        <v>36</v>
      </c>
      <c r="O311" s="54"/>
      <c r="P311" s="165">
        <f>O311*H311</f>
        <v>0</v>
      </c>
      <c r="Q311" s="165">
        <v>1</v>
      </c>
      <c r="R311" s="165">
        <f>Q311*H311</f>
        <v>1.599</v>
      </c>
      <c r="S311" s="165">
        <v>0</v>
      </c>
      <c r="T311" s="166">
        <f>S311*H311</f>
        <v>0</v>
      </c>
      <c r="AR311" s="167" t="s">
        <v>162</v>
      </c>
      <c r="AT311" s="167" t="s">
        <v>136</v>
      </c>
      <c r="AU311" s="167" t="s">
        <v>80</v>
      </c>
      <c r="AY311" s="16" t="s">
        <v>134</v>
      </c>
      <c r="BE311" s="168">
        <f>IF(N311="základná",J311,0)</f>
        <v>0</v>
      </c>
      <c r="BF311" s="168">
        <f>IF(N311="znížená",J311,0)</f>
        <v>0</v>
      </c>
      <c r="BG311" s="168">
        <f>IF(N311="zákl. prenesená",J311,0)</f>
        <v>0</v>
      </c>
      <c r="BH311" s="168">
        <f>IF(N311="zníž. prenesená",J311,0)</f>
        <v>0</v>
      </c>
      <c r="BI311" s="168">
        <f>IF(N311="nulová",J311,0)</f>
        <v>0</v>
      </c>
      <c r="BJ311" s="16" t="s">
        <v>80</v>
      </c>
      <c r="BK311" s="168">
        <f>ROUND(I311*H311,2)</f>
        <v>0</v>
      </c>
      <c r="BL311" s="16" t="s">
        <v>162</v>
      </c>
      <c r="BM311" s="167" t="s">
        <v>496</v>
      </c>
    </row>
    <row r="312" spans="2:65" s="12" customFormat="1" ht="20.399999999999999">
      <c r="B312" s="169"/>
      <c r="D312" s="170" t="s">
        <v>139</v>
      </c>
      <c r="E312" s="171" t="s">
        <v>1</v>
      </c>
      <c r="F312" s="172" t="s">
        <v>492</v>
      </c>
      <c r="H312" s="173">
        <v>1.599</v>
      </c>
      <c r="I312" s="174"/>
      <c r="L312" s="169"/>
      <c r="M312" s="175"/>
      <c r="N312" s="176"/>
      <c r="O312" s="176"/>
      <c r="P312" s="176"/>
      <c r="Q312" s="176"/>
      <c r="R312" s="176"/>
      <c r="S312" s="176"/>
      <c r="T312" s="177"/>
      <c r="AT312" s="171" t="s">
        <v>139</v>
      </c>
      <c r="AU312" s="171" t="s">
        <v>80</v>
      </c>
      <c r="AV312" s="12" t="s">
        <v>80</v>
      </c>
      <c r="AW312" s="12" t="s">
        <v>27</v>
      </c>
      <c r="AX312" s="12" t="s">
        <v>74</v>
      </c>
      <c r="AY312" s="171" t="s">
        <v>134</v>
      </c>
    </row>
    <row r="313" spans="2:65" s="1" customFormat="1" ht="24" customHeight="1">
      <c r="B313" s="155"/>
      <c r="C313" s="156" t="s">
        <v>497</v>
      </c>
      <c r="D313" s="156" t="s">
        <v>136</v>
      </c>
      <c r="E313" s="157" t="s">
        <v>498</v>
      </c>
      <c r="F313" s="158" t="s">
        <v>499</v>
      </c>
      <c r="G313" s="159" t="s">
        <v>146</v>
      </c>
      <c r="H313" s="160">
        <v>5.76</v>
      </c>
      <c r="I313" s="161"/>
      <c r="J313" s="162">
        <f>ROUND(I313*H313,2)</f>
        <v>0</v>
      </c>
      <c r="K313" s="158" t="s">
        <v>1</v>
      </c>
      <c r="L313" s="31"/>
      <c r="M313" s="163" t="s">
        <v>1</v>
      </c>
      <c r="N313" s="164" t="s">
        <v>36</v>
      </c>
      <c r="O313" s="54"/>
      <c r="P313" s="165">
        <f>O313*H313</f>
        <v>0</v>
      </c>
      <c r="Q313" s="165">
        <v>1</v>
      </c>
      <c r="R313" s="165">
        <f>Q313*H313</f>
        <v>5.76</v>
      </c>
      <c r="S313" s="165">
        <v>0</v>
      </c>
      <c r="T313" s="166">
        <f>S313*H313</f>
        <v>0</v>
      </c>
      <c r="AR313" s="167" t="s">
        <v>162</v>
      </c>
      <c r="AT313" s="167" t="s">
        <v>136</v>
      </c>
      <c r="AU313" s="167" t="s">
        <v>80</v>
      </c>
      <c r="AY313" s="16" t="s">
        <v>134</v>
      </c>
      <c r="BE313" s="168">
        <f>IF(N313="základná",J313,0)</f>
        <v>0</v>
      </c>
      <c r="BF313" s="168">
        <f>IF(N313="znížená",J313,0)</f>
        <v>0</v>
      </c>
      <c r="BG313" s="168">
        <f>IF(N313="zákl. prenesená",J313,0)</f>
        <v>0</v>
      </c>
      <c r="BH313" s="168">
        <f>IF(N313="zníž. prenesená",J313,0)</f>
        <v>0</v>
      </c>
      <c r="BI313" s="168">
        <f>IF(N313="nulová",J313,0)</f>
        <v>0</v>
      </c>
      <c r="BJ313" s="16" t="s">
        <v>80</v>
      </c>
      <c r="BK313" s="168">
        <f>ROUND(I313*H313,2)</f>
        <v>0</v>
      </c>
      <c r="BL313" s="16" t="s">
        <v>162</v>
      </c>
      <c r="BM313" s="167" t="s">
        <v>500</v>
      </c>
    </row>
    <row r="314" spans="2:65" s="1" customFormat="1" ht="48">
      <c r="B314" s="31"/>
      <c r="D314" s="170" t="s">
        <v>143</v>
      </c>
      <c r="F314" s="186" t="s">
        <v>501</v>
      </c>
      <c r="I314" s="95"/>
      <c r="L314" s="31"/>
      <c r="M314" s="187"/>
      <c r="N314" s="54"/>
      <c r="O314" s="54"/>
      <c r="P314" s="54"/>
      <c r="Q314" s="54"/>
      <c r="R314" s="54"/>
      <c r="S314" s="54"/>
      <c r="T314" s="55"/>
      <c r="AT314" s="16" t="s">
        <v>143</v>
      </c>
      <c r="AU314" s="16" t="s">
        <v>80</v>
      </c>
    </row>
    <row r="315" spans="2:65" s="12" customFormat="1">
      <c r="B315" s="169"/>
      <c r="D315" s="170" t="s">
        <v>139</v>
      </c>
      <c r="E315" s="171" t="s">
        <v>1</v>
      </c>
      <c r="F315" s="172" t="s">
        <v>502</v>
      </c>
      <c r="H315" s="173">
        <v>5.76</v>
      </c>
      <c r="I315" s="174"/>
      <c r="L315" s="169"/>
      <c r="M315" s="175"/>
      <c r="N315" s="176"/>
      <c r="O315" s="176"/>
      <c r="P315" s="176"/>
      <c r="Q315" s="176"/>
      <c r="R315" s="176"/>
      <c r="S315" s="176"/>
      <c r="T315" s="177"/>
      <c r="AT315" s="171" t="s">
        <v>139</v>
      </c>
      <c r="AU315" s="171" t="s">
        <v>80</v>
      </c>
      <c r="AV315" s="12" t="s">
        <v>80</v>
      </c>
      <c r="AW315" s="12" t="s">
        <v>27</v>
      </c>
      <c r="AX315" s="12" t="s">
        <v>74</v>
      </c>
      <c r="AY315" s="171" t="s">
        <v>134</v>
      </c>
    </row>
    <row r="316" spans="2:65" s="1" customFormat="1" ht="48" customHeight="1">
      <c r="B316" s="155"/>
      <c r="C316" s="156" t="s">
        <v>503</v>
      </c>
      <c r="D316" s="156" t="s">
        <v>136</v>
      </c>
      <c r="E316" s="157" t="s">
        <v>504</v>
      </c>
      <c r="F316" s="158" t="s">
        <v>505</v>
      </c>
      <c r="G316" s="159" t="s">
        <v>152</v>
      </c>
      <c r="H316" s="160">
        <v>3.1120000000000001</v>
      </c>
      <c r="I316" s="161"/>
      <c r="J316" s="162">
        <f>ROUND(I316*H316,2)</f>
        <v>0</v>
      </c>
      <c r="K316" s="158" t="s">
        <v>1</v>
      </c>
      <c r="L316" s="31"/>
      <c r="M316" s="163" t="s">
        <v>1</v>
      </c>
      <c r="N316" s="164" t="s">
        <v>36</v>
      </c>
      <c r="O316" s="54"/>
      <c r="P316" s="165">
        <f>O316*H316</f>
        <v>0</v>
      </c>
      <c r="Q316" s="165">
        <v>1</v>
      </c>
      <c r="R316" s="165">
        <f>Q316*H316</f>
        <v>3.1120000000000001</v>
      </c>
      <c r="S316" s="165">
        <v>0</v>
      </c>
      <c r="T316" s="166">
        <f>S316*H316</f>
        <v>0</v>
      </c>
      <c r="AR316" s="167" t="s">
        <v>162</v>
      </c>
      <c r="AT316" s="167" t="s">
        <v>136</v>
      </c>
      <c r="AU316" s="167" t="s">
        <v>80</v>
      </c>
      <c r="AY316" s="16" t="s">
        <v>134</v>
      </c>
      <c r="BE316" s="168">
        <f>IF(N316="základná",J316,0)</f>
        <v>0</v>
      </c>
      <c r="BF316" s="168">
        <f>IF(N316="znížená",J316,0)</f>
        <v>0</v>
      </c>
      <c r="BG316" s="168">
        <f>IF(N316="zákl. prenesená",J316,0)</f>
        <v>0</v>
      </c>
      <c r="BH316" s="168">
        <f>IF(N316="zníž. prenesená",J316,0)</f>
        <v>0</v>
      </c>
      <c r="BI316" s="168">
        <f>IF(N316="nulová",J316,0)</f>
        <v>0</v>
      </c>
      <c r="BJ316" s="16" t="s">
        <v>80</v>
      </c>
      <c r="BK316" s="168">
        <f>ROUND(I316*H316,2)</f>
        <v>0</v>
      </c>
      <c r="BL316" s="16" t="s">
        <v>162</v>
      </c>
      <c r="BM316" s="167" t="s">
        <v>506</v>
      </c>
    </row>
    <row r="317" spans="2:65" s="12" customFormat="1">
      <c r="B317" s="169"/>
      <c r="D317" s="170" t="s">
        <v>139</v>
      </c>
      <c r="E317" s="171" t="s">
        <v>1</v>
      </c>
      <c r="F317" s="172" t="s">
        <v>507</v>
      </c>
      <c r="H317" s="173">
        <v>3.1120000000000001</v>
      </c>
      <c r="I317" s="174"/>
      <c r="L317" s="169"/>
      <c r="M317" s="175"/>
      <c r="N317" s="176"/>
      <c r="O317" s="176"/>
      <c r="P317" s="176"/>
      <c r="Q317" s="176"/>
      <c r="R317" s="176"/>
      <c r="S317" s="176"/>
      <c r="T317" s="177"/>
      <c r="AT317" s="171" t="s">
        <v>139</v>
      </c>
      <c r="AU317" s="171" t="s">
        <v>80</v>
      </c>
      <c r="AV317" s="12" t="s">
        <v>80</v>
      </c>
      <c r="AW317" s="12" t="s">
        <v>27</v>
      </c>
      <c r="AX317" s="12" t="s">
        <v>70</v>
      </c>
      <c r="AY317" s="171" t="s">
        <v>134</v>
      </c>
    </row>
    <row r="318" spans="2:65" s="13" customFormat="1">
      <c r="B318" s="178"/>
      <c r="D318" s="170" t="s">
        <v>139</v>
      </c>
      <c r="E318" s="179" t="s">
        <v>1</v>
      </c>
      <c r="F318" s="180" t="s">
        <v>140</v>
      </c>
      <c r="H318" s="181">
        <v>3.1120000000000001</v>
      </c>
      <c r="I318" s="182"/>
      <c r="L318" s="178"/>
      <c r="M318" s="183"/>
      <c r="N318" s="184"/>
      <c r="O318" s="184"/>
      <c r="P318" s="184"/>
      <c r="Q318" s="184"/>
      <c r="R318" s="184"/>
      <c r="S318" s="184"/>
      <c r="T318" s="185"/>
      <c r="AT318" s="179" t="s">
        <v>139</v>
      </c>
      <c r="AU318" s="179" t="s">
        <v>80</v>
      </c>
      <c r="AV318" s="13" t="s">
        <v>138</v>
      </c>
      <c r="AW318" s="13" t="s">
        <v>27</v>
      </c>
      <c r="AX318" s="13" t="s">
        <v>74</v>
      </c>
      <c r="AY318" s="179" t="s">
        <v>134</v>
      </c>
    </row>
    <row r="319" spans="2:65" s="1" customFormat="1" ht="36" customHeight="1">
      <c r="B319" s="155"/>
      <c r="C319" s="156" t="s">
        <v>508</v>
      </c>
      <c r="D319" s="156" t="s">
        <v>136</v>
      </c>
      <c r="E319" s="157" t="s">
        <v>509</v>
      </c>
      <c r="F319" s="158" t="s">
        <v>510</v>
      </c>
      <c r="G319" s="159" t="s">
        <v>152</v>
      </c>
      <c r="H319" s="160">
        <v>0.94699999999999995</v>
      </c>
      <c r="I319" s="161"/>
      <c r="J319" s="162">
        <f>ROUND(I319*H319,2)</f>
        <v>0</v>
      </c>
      <c r="K319" s="158" t="s">
        <v>1</v>
      </c>
      <c r="L319" s="31"/>
      <c r="M319" s="163" t="s">
        <v>1</v>
      </c>
      <c r="N319" s="164" t="s">
        <v>36</v>
      </c>
      <c r="O319" s="54"/>
      <c r="P319" s="165">
        <f>O319*H319</f>
        <v>0</v>
      </c>
      <c r="Q319" s="165">
        <v>1</v>
      </c>
      <c r="R319" s="165">
        <f>Q319*H319</f>
        <v>0.94699999999999995</v>
      </c>
      <c r="S319" s="165">
        <v>0</v>
      </c>
      <c r="T319" s="166">
        <f>S319*H319</f>
        <v>0</v>
      </c>
      <c r="AR319" s="167" t="s">
        <v>162</v>
      </c>
      <c r="AT319" s="167" t="s">
        <v>136</v>
      </c>
      <c r="AU319" s="167" t="s">
        <v>80</v>
      </c>
      <c r="AY319" s="16" t="s">
        <v>134</v>
      </c>
      <c r="BE319" s="168">
        <f>IF(N319="základná",J319,0)</f>
        <v>0</v>
      </c>
      <c r="BF319" s="168">
        <f>IF(N319="znížená",J319,0)</f>
        <v>0</v>
      </c>
      <c r="BG319" s="168">
        <f>IF(N319="zákl. prenesená",J319,0)</f>
        <v>0</v>
      </c>
      <c r="BH319" s="168">
        <f>IF(N319="zníž. prenesená",J319,0)</f>
        <v>0</v>
      </c>
      <c r="BI319" s="168">
        <f>IF(N319="nulová",J319,0)</f>
        <v>0</v>
      </c>
      <c r="BJ319" s="16" t="s">
        <v>80</v>
      </c>
      <c r="BK319" s="168">
        <f>ROUND(I319*H319,2)</f>
        <v>0</v>
      </c>
      <c r="BL319" s="16" t="s">
        <v>162</v>
      </c>
      <c r="BM319" s="167" t="s">
        <v>511</v>
      </c>
    </row>
    <row r="320" spans="2:65" s="12" customFormat="1" ht="20.399999999999999">
      <c r="B320" s="169"/>
      <c r="D320" s="170" t="s">
        <v>139</v>
      </c>
      <c r="E320" s="171" t="s">
        <v>1</v>
      </c>
      <c r="F320" s="172" t="s">
        <v>512</v>
      </c>
      <c r="H320" s="173">
        <v>0.94699999999999995</v>
      </c>
      <c r="I320" s="174"/>
      <c r="L320" s="169"/>
      <c r="M320" s="175"/>
      <c r="N320" s="176"/>
      <c r="O320" s="176"/>
      <c r="P320" s="176"/>
      <c r="Q320" s="176"/>
      <c r="R320" s="176"/>
      <c r="S320" s="176"/>
      <c r="T320" s="177"/>
      <c r="AT320" s="171" t="s">
        <v>139</v>
      </c>
      <c r="AU320" s="171" t="s">
        <v>80</v>
      </c>
      <c r="AV320" s="12" t="s">
        <v>80</v>
      </c>
      <c r="AW320" s="12" t="s">
        <v>27</v>
      </c>
      <c r="AX320" s="12" t="s">
        <v>70</v>
      </c>
      <c r="AY320" s="171" t="s">
        <v>134</v>
      </c>
    </row>
    <row r="321" spans="2:65" s="13" customFormat="1">
      <c r="B321" s="178"/>
      <c r="D321" s="170" t="s">
        <v>139</v>
      </c>
      <c r="E321" s="179" t="s">
        <v>1</v>
      </c>
      <c r="F321" s="180" t="s">
        <v>140</v>
      </c>
      <c r="H321" s="181">
        <v>0.94699999999999995</v>
      </c>
      <c r="I321" s="182"/>
      <c r="L321" s="178"/>
      <c r="M321" s="183"/>
      <c r="N321" s="184"/>
      <c r="O321" s="184"/>
      <c r="P321" s="184"/>
      <c r="Q321" s="184"/>
      <c r="R321" s="184"/>
      <c r="S321" s="184"/>
      <c r="T321" s="185"/>
      <c r="AT321" s="179" t="s">
        <v>139</v>
      </c>
      <c r="AU321" s="179" t="s">
        <v>80</v>
      </c>
      <c r="AV321" s="13" t="s">
        <v>138</v>
      </c>
      <c r="AW321" s="13" t="s">
        <v>27</v>
      </c>
      <c r="AX321" s="13" t="s">
        <v>74</v>
      </c>
      <c r="AY321" s="179" t="s">
        <v>134</v>
      </c>
    </row>
    <row r="322" spans="2:65" s="1" customFormat="1" ht="24" customHeight="1">
      <c r="B322" s="155"/>
      <c r="C322" s="156" t="s">
        <v>513</v>
      </c>
      <c r="D322" s="156" t="s">
        <v>136</v>
      </c>
      <c r="E322" s="157" t="s">
        <v>514</v>
      </c>
      <c r="F322" s="158" t="s">
        <v>515</v>
      </c>
      <c r="G322" s="159" t="s">
        <v>152</v>
      </c>
      <c r="H322" s="160">
        <v>0.40600000000000003</v>
      </c>
      <c r="I322" s="161"/>
      <c r="J322" s="162">
        <f>ROUND(I322*H322,2)</f>
        <v>0</v>
      </c>
      <c r="K322" s="158" t="s">
        <v>1</v>
      </c>
      <c r="L322" s="31"/>
      <c r="M322" s="163" t="s">
        <v>1</v>
      </c>
      <c r="N322" s="164" t="s">
        <v>36</v>
      </c>
      <c r="O322" s="54"/>
      <c r="P322" s="165">
        <f>O322*H322</f>
        <v>0</v>
      </c>
      <c r="Q322" s="165">
        <v>1</v>
      </c>
      <c r="R322" s="165">
        <f>Q322*H322</f>
        <v>0.40600000000000003</v>
      </c>
      <c r="S322" s="165">
        <v>0</v>
      </c>
      <c r="T322" s="166">
        <f>S322*H322</f>
        <v>0</v>
      </c>
      <c r="AR322" s="167" t="s">
        <v>162</v>
      </c>
      <c r="AT322" s="167" t="s">
        <v>136</v>
      </c>
      <c r="AU322" s="167" t="s">
        <v>80</v>
      </c>
      <c r="AY322" s="16" t="s">
        <v>134</v>
      </c>
      <c r="BE322" s="168">
        <f>IF(N322="základná",J322,0)</f>
        <v>0</v>
      </c>
      <c r="BF322" s="168">
        <f>IF(N322="znížená",J322,0)</f>
        <v>0</v>
      </c>
      <c r="BG322" s="168">
        <f>IF(N322="zákl. prenesená",J322,0)</f>
        <v>0</v>
      </c>
      <c r="BH322" s="168">
        <f>IF(N322="zníž. prenesená",J322,0)</f>
        <v>0</v>
      </c>
      <c r="BI322" s="168">
        <f>IF(N322="nulová",J322,0)</f>
        <v>0</v>
      </c>
      <c r="BJ322" s="16" t="s">
        <v>80</v>
      </c>
      <c r="BK322" s="168">
        <f>ROUND(I322*H322,2)</f>
        <v>0</v>
      </c>
      <c r="BL322" s="16" t="s">
        <v>162</v>
      </c>
      <c r="BM322" s="167" t="s">
        <v>516</v>
      </c>
    </row>
    <row r="323" spans="2:65" s="12" customFormat="1">
      <c r="B323" s="169"/>
      <c r="D323" s="170" t="s">
        <v>139</v>
      </c>
      <c r="E323" s="171" t="s">
        <v>1</v>
      </c>
      <c r="F323" s="172" t="s">
        <v>517</v>
      </c>
      <c r="H323" s="173">
        <v>0.40600000000000003</v>
      </c>
      <c r="I323" s="174"/>
      <c r="L323" s="169"/>
      <c r="M323" s="175"/>
      <c r="N323" s="176"/>
      <c r="O323" s="176"/>
      <c r="P323" s="176"/>
      <c r="Q323" s="176"/>
      <c r="R323" s="176"/>
      <c r="S323" s="176"/>
      <c r="T323" s="177"/>
      <c r="AT323" s="171" t="s">
        <v>139</v>
      </c>
      <c r="AU323" s="171" t="s">
        <v>80</v>
      </c>
      <c r="AV323" s="12" t="s">
        <v>80</v>
      </c>
      <c r="AW323" s="12" t="s">
        <v>27</v>
      </c>
      <c r="AX323" s="12" t="s">
        <v>74</v>
      </c>
      <c r="AY323" s="171" t="s">
        <v>134</v>
      </c>
    </row>
    <row r="324" spans="2:65" s="1" customFormat="1" ht="36" customHeight="1">
      <c r="B324" s="155"/>
      <c r="C324" s="156" t="s">
        <v>518</v>
      </c>
      <c r="D324" s="156" t="s">
        <v>136</v>
      </c>
      <c r="E324" s="157" t="s">
        <v>519</v>
      </c>
      <c r="F324" s="158" t="s">
        <v>520</v>
      </c>
      <c r="G324" s="159" t="s">
        <v>146</v>
      </c>
      <c r="H324" s="160">
        <v>386</v>
      </c>
      <c r="I324" s="161"/>
      <c r="J324" s="162">
        <f>ROUND(I324*H324,2)</f>
        <v>0</v>
      </c>
      <c r="K324" s="158" t="s">
        <v>141</v>
      </c>
      <c r="L324" s="31"/>
      <c r="M324" s="163" t="s">
        <v>1</v>
      </c>
      <c r="N324" s="164" t="s">
        <v>36</v>
      </c>
      <c r="O324" s="54"/>
      <c r="P324" s="165">
        <f>O324*H324</f>
        <v>0</v>
      </c>
      <c r="Q324" s="165">
        <v>1.0460000000000001E-2</v>
      </c>
      <c r="R324" s="165">
        <f>Q324*H324</f>
        <v>4.03756</v>
      </c>
      <c r="S324" s="165">
        <v>0</v>
      </c>
      <c r="T324" s="166">
        <f>S324*H324</f>
        <v>0</v>
      </c>
      <c r="AR324" s="167" t="s">
        <v>162</v>
      </c>
      <c r="AT324" s="167" t="s">
        <v>136</v>
      </c>
      <c r="AU324" s="167" t="s">
        <v>80</v>
      </c>
      <c r="AY324" s="16" t="s">
        <v>134</v>
      </c>
      <c r="BE324" s="168">
        <f>IF(N324="základná",J324,0)</f>
        <v>0</v>
      </c>
      <c r="BF324" s="168">
        <f>IF(N324="znížená",J324,0)</f>
        <v>0</v>
      </c>
      <c r="BG324" s="168">
        <f>IF(N324="zákl. prenesená",J324,0)</f>
        <v>0</v>
      </c>
      <c r="BH324" s="168">
        <f>IF(N324="zníž. prenesená",J324,0)</f>
        <v>0</v>
      </c>
      <c r="BI324" s="168">
        <f>IF(N324="nulová",J324,0)</f>
        <v>0</v>
      </c>
      <c r="BJ324" s="16" t="s">
        <v>80</v>
      </c>
      <c r="BK324" s="168">
        <f>ROUND(I324*H324,2)</f>
        <v>0</v>
      </c>
      <c r="BL324" s="16" t="s">
        <v>162</v>
      </c>
      <c r="BM324" s="167" t="s">
        <v>521</v>
      </c>
    </row>
    <row r="325" spans="2:65" s="1" customFormat="1" ht="96">
      <c r="B325" s="31"/>
      <c r="D325" s="170" t="s">
        <v>143</v>
      </c>
      <c r="F325" s="186" t="s">
        <v>522</v>
      </c>
      <c r="I325" s="95"/>
      <c r="L325" s="31"/>
      <c r="M325" s="187"/>
      <c r="N325" s="54"/>
      <c r="O325" s="54"/>
      <c r="P325" s="54"/>
      <c r="Q325" s="54"/>
      <c r="R325" s="54"/>
      <c r="S325" s="54"/>
      <c r="T325" s="55"/>
      <c r="AT325" s="16" t="s">
        <v>143</v>
      </c>
      <c r="AU325" s="16" t="s">
        <v>80</v>
      </c>
    </row>
    <row r="326" spans="2:65" s="1" customFormat="1" ht="24" customHeight="1">
      <c r="B326" s="155"/>
      <c r="C326" s="156" t="s">
        <v>523</v>
      </c>
      <c r="D326" s="156" t="s">
        <v>136</v>
      </c>
      <c r="E326" s="157" t="s">
        <v>524</v>
      </c>
      <c r="F326" s="158" t="s">
        <v>525</v>
      </c>
      <c r="G326" s="159" t="s">
        <v>214</v>
      </c>
      <c r="H326" s="205"/>
      <c r="I326" s="161"/>
      <c r="J326" s="162">
        <f>ROUND(I326*H326,2)</f>
        <v>0</v>
      </c>
      <c r="K326" s="158" t="s">
        <v>1</v>
      </c>
      <c r="L326" s="31"/>
      <c r="M326" s="163" t="s">
        <v>1</v>
      </c>
      <c r="N326" s="164" t="s">
        <v>36</v>
      </c>
      <c r="O326" s="54"/>
      <c r="P326" s="165">
        <f>O326*H326</f>
        <v>0</v>
      </c>
      <c r="Q326" s="165">
        <v>0</v>
      </c>
      <c r="R326" s="165">
        <f>Q326*H326</f>
        <v>0</v>
      </c>
      <c r="S326" s="165">
        <v>0</v>
      </c>
      <c r="T326" s="166">
        <f>S326*H326</f>
        <v>0</v>
      </c>
      <c r="AR326" s="167" t="s">
        <v>162</v>
      </c>
      <c r="AT326" s="167" t="s">
        <v>136</v>
      </c>
      <c r="AU326" s="167" t="s">
        <v>80</v>
      </c>
      <c r="AY326" s="16" t="s">
        <v>134</v>
      </c>
      <c r="BE326" s="168">
        <f>IF(N326="základná",J326,0)</f>
        <v>0</v>
      </c>
      <c r="BF326" s="168">
        <f>IF(N326="znížená",J326,0)</f>
        <v>0</v>
      </c>
      <c r="BG326" s="168">
        <f>IF(N326="zákl. prenesená",J326,0)</f>
        <v>0</v>
      </c>
      <c r="BH326" s="168">
        <f>IF(N326="zníž. prenesená",J326,0)</f>
        <v>0</v>
      </c>
      <c r="BI326" s="168">
        <f>IF(N326="nulová",J326,0)</f>
        <v>0</v>
      </c>
      <c r="BJ326" s="16" t="s">
        <v>80</v>
      </c>
      <c r="BK326" s="168">
        <f>ROUND(I326*H326,2)</f>
        <v>0</v>
      </c>
      <c r="BL326" s="16" t="s">
        <v>162</v>
      </c>
      <c r="BM326" s="167" t="s">
        <v>526</v>
      </c>
    </row>
    <row r="327" spans="2:65" s="11" customFormat="1" ht="22.95" customHeight="1">
      <c r="B327" s="142"/>
      <c r="D327" s="143" t="s">
        <v>69</v>
      </c>
      <c r="E327" s="153" t="s">
        <v>527</v>
      </c>
      <c r="F327" s="153" t="s">
        <v>528</v>
      </c>
      <c r="I327" s="145"/>
      <c r="J327" s="154">
        <f>BK327</f>
        <v>0</v>
      </c>
      <c r="L327" s="142"/>
      <c r="M327" s="147"/>
      <c r="N327" s="148"/>
      <c r="O327" s="148"/>
      <c r="P327" s="149">
        <f>SUM(P328:P356)</f>
        <v>0</v>
      </c>
      <c r="Q327" s="148"/>
      <c r="R327" s="149">
        <f>SUM(R328:R356)</f>
        <v>0</v>
      </c>
      <c r="S327" s="148"/>
      <c r="T327" s="150">
        <f>SUM(T328:T356)</f>
        <v>0</v>
      </c>
      <c r="AR327" s="143" t="s">
        <v>80</v>
      </c>
      <c r="AT327" s="151" t="s">
        <v>69</v>
      </c>
      <c r="AU327" s="151" t="s">
        <v>74</v>
      </c>
      <c r="AY327" s="143" t="s">
        <v>134</v>
      </c>
      <c r="BK327" s="152">
        <f>SUM(BK328:BK356)</f>
        <v>0</v>
      </c>
    </row>
    <row r="328" spans="2:65" s="1" customFormat="1" ht="36" customHeight="1">
      <c r="B328" s="155"/>
      <c r="C328" s="156" t="s">
        <v>529</v>
      </c>
      <c r="D328" s="156" t="s">
        <v>136</v>
      </c>
      <c r="E328" s="157" t="s">
        <v>530</v>
      </c>
      <c r="F328" s="158" t="s">
        <v>531</v>
      </c>
      <c r="G328" s="159" t="s">
        <v>198</v>
      </c>
      <c r="H328" s="160">
        <v>2</v>
      </c>
      <c r="I328" s="161"/>
      <c r="J328" s="162">
        <f>ROUND(I328*H328,2)</f>
        <v>0</v>
      </c>
      <c r="K328" s="158" t="s">
        <v>1</v>
      </c>
      <c r="L328" s="31"/>
      <c r="M328" s="163" t="s">
        <v>1</v>
      </c>
      <c r="N328" s="164" t="s">
        <v>36</v>
      </c>
      <c r="O328" s="54"/>
      <c r="P328" s="165">
        <f>O328*H328</f>
        <v>0</v>
      </c>
      <c r="Q328" s="165">
        <v>0</v>
      </c>
      <c r="R328" s="165">
        <f>Q328*H328</f>
        <v>0</v>
      </c>
      <c r="S328" s="165">
        <v>0</v>
      </c>
      <c r="T328" s="166">
        <f>S328*H328</f>
        <v>0</v>
      </c>
      <c r="AR328" s="167" t="s">
        <v>162</v>
      </c>
      <c r="AT328" s="167" t="s">
        <v>136</v>
      </c>
      <c r="AU328" s="167" t="s">
        <v>80</v>
      </c>
      <c r="AY328" s="16" t="s">
        <v>134</v>
      </c>
      <c r="BE328" s="168">
        <f>IF(N328="základná",J328,0)</f>
        <v>0</v>
      </c>
      <c r="BF328" s="168">
        <f>IF(N328="znížená",J328,0)</f>
        <v>0</v>
      </c>
      <c r="BG328" s="168">
        <f>IF(N328="zákl. prenesená",J328,0)</f>
        <v>0</v>
      </c>
      <c r="BH328" s="168">
        <f>IF(N328="zníž. prenesená",J328,0)</f>
        <v>0</v>
      </c>
      <c r="BI328" s="168">
        <f>IF(N328="nulová",J328,0)</f>
        <v>0</v>
      </c>
      <c r="BJ328" s="16" t="s">
        <v>80</v>
      </c>
      <c r="BK328" s="168">
        <f>ROUND(I328*H328,2)</f>
        <v>0</v>
      </c>
      <c r="BL328" s="16" t="s">
        <v>162</v>
      </c>
      <c r="BM328" s="167" t="s">
        <v>532</v>
      </c>
    </row>
    <row r="329" spans="2:65" s="1" customFormat="1" ht="19.2">
      <c r="B329" s="31"/>
      <c r="D329" s="170" t="s">
        <v>143</v>
      </c>
      <c r="F329" s="186" t="s">
        <v>533</v>
      </c>
      <c r="I329" s="95"/>
      <c r="L329" s="31"/>
      <c r="M329" s="187"/>
      <c r="N329" s="54"/>
      <c r="O329" s="54"/>
      <c r="P329" s="54"/>
      <c r="Q329" s="54"/>
      <c r="R329" s="54"/>
      <c r="S329" s="54"/>
      <c r="T329" s="55"/>
      <c r="AT329" s="16" t="s">
        <v>143</v>
      </c>
      <c r="AU329" s="16" t="s">
        <v>80</v>
      </c>
    </row>
    <row r="330" spans="2:65" s="1" customFormat="1" ht="36" customHeight="1">
      <c r="B330" s="155"/>
      <c r="C330" s="156" t="s">
        <v>534</v>
      </c>
      <c r="D330" s="156" t="s">
        <v>136</v>
      </c>
      <c r="E330" s="157" t="s">
        <v>535</v>
      </c>
      <c r="F330" s="158" t="s">
        <v>536</v>
      </c>
      <c r="G330" s="159" t="s">
        <v>198</v>
      </c>
      <c r="H330" s="160">
        <v>1</v>
      </c>
      <c r="I330" s="161"/>
      <c r="J330" s="162">
        <f>ROUND(I330*H330,2)</f>
        <v>0</v>
      </c>
      <c r="K330" s="158" t="s">
        <v>1</v>
      </c>
      <c r="L330" s="31"/>
      <c r="M330" s="163" t="s">
        <v>1</v>
      </c>
      <c r="N330" s="164" t="s">
        <v>36</v>
      </c>
      <c r="O330" s="54"/>
      <c r="P330" s="165">
        <f>O330*H330</f>
        <v>0</v>
      </c>
      <c r="Q330" s="165">
        <v>0</v>
      </c>
      <c r="R330" s="165">
        <f>Q330*H330</f>
        <v>0</v>
      </c>
      <c r="S330" s="165">
        <v>0</v>
      </c>
      <c r="T330" s="166">
        <f>S330*H330</f>
        <v>0</v>
      </c>
      <c r="AR330" s="167" t="s">
        <v>162</v>
      </c>
      <c r="AT330" s="167" t="s">
        <v>136</v>
      </c>
      <c r="AU330" s="167" t="s">
        <v>80</v>
      </c>
      <c r="AY330" s="16" t="s">
        <v>134</v>
      </c>
      <c r="BE330" s="168">
        <f>IF(N330="základná",J330,0)</f>
        <v>0</v>
      </c>
      <c r="BF330" s="168">
        <f>IF(N330="znížená",J330,0)</f>
        <v>0</v>
      </c>
      <c r="BG330" s="168">
        <f>IF(N330="zákl. prenesená",J330,0)</f>
        <v>0</v>
      </c>
      <c r="BH330" s="168">
        <f>IF(N330="zníž. prenesená",J330,0)</f>
        <v>0</v>
      </c>
      <c r="BI330" s="168">
        <f>IF(N330="nulová",J330,0)</f>
        <v>0</v>
      </c>
      <c r="BJ330" s="16" t="s">
        <v>80</v>
      </c>
      <c r="BK330" s="168">
        <f>ROUND(I330*H330,2)</f>
        <v>0</v>
      </c>
      <c r="BL330" s="16" t="s">
        <v>162</v>
      </c>
      <c r="BM330" s="167" t="s">
        <v>537</v>
      </c>
    </row>
    <row r="331" spans="2:65" s="1" customFormat="1" ht="19.2">
      <c r="B331" s="31"/>
      <c r="D331" s="170" t="s">
        <v>143</v>
      </c>
      <c r="F331" s="186" t="s">
        <v>533</v>
      </c>
      <c r="I331" s="95"/>
      <c r="L331" s="31"/>
      <c r="M331" s="187"/>
      <c r="N331" s="54"/>
      <c r="O331" s="54"/>
      <c r="P331" s="54"/>
      <c r="Q331" s="54"/>
      <c r="R331" s="54"/>
      <c r="S331" s="54"/>
      <c r="T331" s="55"/>
      <c r="AT331" s="16" t="s">
        <v>143</v>
      </c>
      <c r="AU331" s="16" t="s">
        <v>80</v>
      </c>
    </row>
    <row r="332" spans="2:65" s="1" customFormat="1" ht="36" customHeight="1">
      <c r="B332" s="155"/>
      <c r="C332" s="156" t="s">
        <v>538</v>
      </c>
      <c r="D332" s="156" t="s">
        <v>136</v>
      </c>
      <c r="E332" s="157" t="s">
        <v>539</v>
      </c>
      <c r="F332" s="158" t="s">
        <v>540</v>
      </c>
      <c r="G332" s="159" t="s">
        <v>198</v>
      </c>
      <c r="H332" s="160">
        <v>1</v>
      </c>
      <c r="I332" s="161"/>
      <c r="J332" s="162">
        <f>ROUND(I332*H332,2)</f>
        <v>0</v>
      </c>
      <c r="K332" s="158" t="s">
        <v>1</v>
      </c>
      <c r="L332" s="31"/>
      <c r="M332" s="163" t="s">
        <v>1</v>
      </c>
      <c r="N332" s="164" t="s">
        <v>36</v>
      </c>
      <c r="O332" s="54"/>
      <c r="P332" s="165">
        <f>O332*H332</f>
        <v>0</v>
      </c>
      <c r="Q332" s="165">
        <v>0</v>
      </c>
      <c r="R332" s="165">
        <f>Q332*H332</f>
        <v>0</v>
      </c>
      <c r="S332" s="165">
        <v>0</v>
      </c>
      <c r="T332" s="166">
        <f>S332*H332</f>
        <v>0</v>
      </c>
      <c r="AR332" s="167" t="s">
        <v>162</v>
      </c>
      <c r="AT332" s="167" t="s">
        <v>136</v>
      </c>
      <c r="AU332" s="167" t="s">
        <v>80</v>
      </c>
      <c r="AY332" s="16" t="s">
        <v>134</v>
      </c>
      <c r="BE332" s="168">
        <f>IF(N332="základná",J332,0)</f>
        <v>0</v>
      </c>
      <c r="BF332" s="168">
        <f>IF(N332="znížená",J332,0)</f>
        <v>0</v>
      </c>
      <c r="BG332" s="168">
        <f>IF(N332="zákl. prenesená",J332,0)</f>
        <v>0</v>
      </c>
      <c r="BH332" s="168">
        <f>IF(N332="zníž. prenesená",J332,0)</f>
        <v>0</v>
      </c>
      <c r="BI332" s="168">
        <f>IF(N332="nulová",J332,0)</f>
        <v>0</v>
      </c>
      <c r="BJ332" s="16" t="s">
        <v>80</v>
      </c>
      <c r="BK332" s="168">
        <f>ROUND(I332*H332,2)</f>
        <v>0</v>
      </c>
      <c r="BL332" s="16" t="s">
        <v>162</v>
      </c>
      <c r="BM332" s="167" t="s">
        <v>541</v>
      </c>
    </row>
    <row r="333" spans="2:65" s="1" customFormat="1" ht="19.2">
      <c r="B333" s="31"/>
      <c r="D333" s="170" t="s">
        <v>143</v>
      </c>
      <c r="F333" s="186" t="s">
        <v>533</v>
      </c>
      <c r="I333" s="95"/>
      <c r="L333" s="31"/>
      <c r="M333" s="187"/>
      <c r="N333" s="54"/>
      <c r="O333" s="54"/>
      <c r="P333" s="54"/>
      <c r="Q333" s="54"/>
      <c r="R333" s="54"/>
      <c r="S333" s="54"/>
      <c r="T333" s="55"/>
      <c r="AT333" s="16" t="s">
        <v>143</v>
      </c>
      <c r="AU333" s="16" t="s">
        <v>80</v>
      </c>
    </row>
    <row r="334" spans="2:65" s="1" customFormat="1" ht="48" customHeight="1">
      <c r="B334" s="155"/>
      <c r="C334" s="156" t="s">
        <v>542</v>
      </c>
      <c r="D334" s="156" t="s">
        <v>136</v>
      </c>
      <c r="E334" s="157" t="s">
        <v>543</v>
      </c>
      <c r="F334" s="158" t="s">
        <v>544</v>
      </c>
      <c r="G334" s="159" t="s">
        <v>198</v>
      </c>
      <c r="H334" s="160">
        <v>29</v>
      </c>
      <c r="I334" s="161"/>
      <c r="J334" s="162">
        <f>ROUND(I334*H334,2)</f>
        <v>0</v>
      </c>
      <c r="K334" s="158" t="s">
        <v>1</v>
      </c>
      <c r="L334" s="31"/>
      <c r="M334" s="163" t="s">
        <v>1</v>
      </c>
      <c r="N334" s="164" t="s">
        <v>36</v>
      </c>
      <c r="O334" s="54"/>
      <c r="P334" s="165">
        <f>O334*H334</f>
        <v>0</v>
      </c>
      <c r="Q334" s="165">
        <v>0</v>
      </c>
      <c r="R334" s="165">
        <f>Q334*H334</f>
        <v>0</v>
      </c>
      <c r="S334" s="165">
        <v>0</v>
      </c>
      <c r="T334" s="166">
        <f>S334*H334</f>
        <v>0</v>
      </c>
      <c r="AR334" s="167" t="s">
        <v>162</v>
      </c>
      <c r="AT334" s="167" t="s">
        <v>136</v>
      </c>
      <c r="AU334" s="167" t="s">
        <v>80</v>
      </c>
      <c r="AY334" s="16" t="s">
        <v>134</v>
      </c>
      <c r="BE334" s="168">
        <f>IF(N334="základná",J334,0)</f>
        <v>0</v>
      </c>
      <c r="BF334" s="168">
        <f>IF(N334="znížená",J334,0)</f>
        <v>0</v>
      </c>
      <c r="BG334" s="168">
        <f>IF(N334="zákl. prenesená",J334,0)</f>
        <v>0</v>
      </c>
      <c r="BH334" s="168">
        <f>IF(N334="zníž. prenesená",J334,0)</f>
        <v>0</v>
      </c>
      <c r="BI334" s="168">
        <f>IF(N334="nulová",J334,0)</f>
        <v>0</v>
      </c>
      <c r="BJ334" s="16" t="s">
        <v>80</v>
      </c>
      <c r="BK334" s="168">
        <f>ROUND(I334*H334,2)</f>
        <v>0</v>
      </c>
      <c r="BL334" s="16" t="s">
        <v>162</v>
      </c>
      <c r="BM334" s="167" t="s">
        <v>545</v>
      </c>
    </row>
    <row r="335" spans="2:65" s="1" customFormat="1" ht="19.2">
      <c r="B335" s="31"/>
      <c r="D335" s="170" t="s">
        <v>143</v>
      </c>
      <c r="F335" s="186" t="s">
        <v>533</v>
      </c>
      <c r="I335" s="95"/>
      <c r="L335" s="31"/>
      <c r="M335" s="187"/>
      <c r="N335" s="54"/>
      <c r="O335" s="54"/>
      <c r="P335" s="54"/>
      <c r="Q335" s="54"/>
      <c r="R335" s="54"/>
      <c r="S335" s="54"/>
      <c r="T335" s="55"/>
      <c r="AT335" s="16" t="s">
        <v>143</v>
      </c>
      <c r="AU335" s="16" t="s">
        <v>80</v>
      </c>
    </row>
    <row r="336" spans="2:65" s="1" customFormat="1" ht="48" customHeight="1">
      <c r="B336" s="155"/>
      <c r="C336" s="156" t="s">
        <v>546</v>
      </c>
      <c r="D336" s="156" t="s">
        <v>136</v>
      </c>
      <c r="E336" s="157" t="s">
        <v>547</v>
      </c>
      <c r="F336" s="158" t="s">
        <v>548</v>
      </c>
      <c r="G336" s="159" t="s">
        <v>198</v>
      </c>
      <c r="H336" s="160">
        <v>1</v>
      </c>
      <c r="I336" s="161"/>
      <c r="J336" s="162">
        <f>ROUND(I336*H336,2)</f>
        <v>0</v>
      </c>
      <c r="K336" s="158" t="s">
        <v>1</v>
      </c>
      <c r="L336" s="31"/>
      <c r="M336" s="163" t="s">
        <v>1</v>
      </c>
      <c r="N336" s="164" t="s">
        <v>36</v>
      </c>
      <c r="O336" s="54"/>
      <c r="P336" s="165">
        <f>O336*H336</f>
        <v>0</v>
      </c>
      <c r="Q336" s="165">
        <v>0</v>
      </c>
      <c r="R336" s="165">
        <f>Q336*H336</f>
        <v>0</v>
      </c>
      <c r="S336" s="165">
        <v>0</v>
      </c>
      <c r="T336" s="166">
        <f>S336*H336</f>
        <v>0</v>
      </c>
      <c r="AR336" s="167" t="s">
        <v>162</v>
      </c>
      <c r="AT336" s="167" t="s">
        <v>136</v>
      </c>
      <c r="AU336" s="167" t="s">
        <v>80</v>
      </c>
      <c r="AY336" s="16" t="s">
        <v>134</v>
      </c>
      <c r="BE336" s="168">
        <f>IF(N336="základná",J336,0)</f>
        <v>0</v>
      </c>
      <c r="BF336" s="168">
        <f>IF(N336="znížená",J336,0)</f>
        <v>0</v>
      </c>
      <c r="BG336" s="168">
        <f>IF(N336="zákl. prenesená",J336,0)</f>
        <v>0</v>
      </c>
      <c r="BH336" s="168">
        <f>IF(N336="zníž. prenesená",J336,0)</f>
        <v>0</v>
      </c>
      <c r="BI336" s="168">
        <f>IF(N336="nulová",J336,0)</f>
        <v>0</v>
      </c>
      <c r="BJ336" s="16" t="s">
        <v>80</v>
      </c>
      <c r="BK336" s="168">
        <f>ROUND(I336*H336,2)</f>
        <v>0</v>
      </c>
      <c r="BL336" s="16" t="s">
        <v>162</v>
      </c>
      <c r="BM336" s="167" t="s">
        <v>549</v>
      </c>
    </row>
    <row r="337" spans="2:65" s="1" customFormat="1" ht="19.2">
      <c r="B337" s="31"/>
      <c r="D337" s="170" t="s">
        <v>143</v>
      </c>
      <c r="F337" s="186" t="s">
        <v>533</v>
      </c>
      <c r="I337" s="95"/>
      <c r="L337" s="31"/>
      <c r="M337" s="187"/>
      <c r="N337" s="54"/>
      <c r="O337" s="54"/>
      <c r="P337" s="54"/>
      <c r="Q337" s="54"/>
      <c r="R337" s="54"/>
      <c r="S337" s="54"/>
      <c r="T337" s="55"/>
      <c r="AT337" s="16" t="s">
        <v>143</v>
      </c>
      <c r="AU337" s="16" t="s">
        <v>80</v>
      </c>
    </row>
    <row r="338" spans="2:65" s="1" customFormat="1" ht="48" customHeight="1">
      <c r="B338" s="155"/>
      <c r="C338" s="156" t="s">
        <v>550</v>
      </c>
      <c r="D338" s="156" t="s">
        <v>136</v>
      </c>
      <c r="E338" s="157" t="s">
        <v>551</v>
      </c>
      <c r="F338" s="158" t="s">
        <v>552</v>
      </c>
      <c r="G338" s="159" t="s">
        <v>198</v>
      </c>
      <c r="H338" s="160">
        <v>2</v>
      </c>
      <c r="I338" s="161"/>
      <c r="J338" s="162">
        <f>ROUND(I338*H338,2)</f>
        <v>0</v>
      </c>
      <c r="K338" s="158" t="s">
        <v>1</v>
      </c>
      <c r="L338" s="31"/>
      <c r="M338" s="163" t="s">
        <v>1</v>
      </c>
      <c r="N338" s="164" t="s">
        <v>36</v>
      </c>
      <c r="O338" s="54"/>
      <c r="P338" s="165">
        <f>O338*H338</f>
        <v>0</v>
      </c>
      <c r="Q338" s="165">
        <v>0</v>
      </c>
      <c r="R338" s="165">
        <f>Q338*H338</f>
        <v>0</v>
      </c>
      <c r="S338" s="165">
        <v>0</v>
      </c>
      <c r="T338" s="166">
        <f>S338*H338</f>
        <v>0</v>
      </c>
      <c r="AR338" s="167" t="s">
        <v>162</v>
      </c>
      <c r="AT338" s="167" t="s">
        <v>136</v>
      </c>
      <c r="AU338" s="167" t="s">
        <v>80</v>
      </c>
      <c r="AY338" s="16" t="s">
        <v>134</v>
      </c>
      <c r="BE338" s="168">
        <f>IF(N338="základná",J338,0)</f>
        <v>0</v>
      </c>
      <c r="BF338" s="168">
        <f>IF(N338="znížená",J338,0)</f>
        <v>0</v>
      </c>
      <c r="BG338" s="168">
        <f>IF(N338="zákl. prenesená",J338,0)</f>
        <v>0</v>
      </c>
      <c r="BH338" s="168">
        <f>IF(N338="zníž. prenesená",J338,0)</f>
        <v>0</v>
      </c>
      <c r="BI338" s="168">
        <f>IF(N338="nulová",J338,0)</f>
        <v>0</v>
      </c>
      <c r="BJ338" s="16" t="s">
        <v>80</v>
      </c>
      <c r="BK338" s="168">
        <f>ROUND(I338*H338,2)</f>
        <v>0</v>
      </c>
      <c r="BL338" s="16" t="s">
        <v>162</v>
      </c>
      <c r="BM338" s="167" t="s">
        <v>553</v>
      </c>
    </row>
    <row r="339" spans="2:65" s="1" customFormat="1" ht="19.2">
      <c r="B339" s="31"/>
      <c r="D339" s="170" t="s">
        <v>143</v>
      </c>
      <c r="F339" s="186" t="s">
        <v>533</v>
      </c>
      <c r="I339" s="95"/>
      <c r="L339" s="31"/>
      <c r="M339" s="187"/>
      <c r="N339" s="54"/>
      <c r="O339" s="54"/>
      <c r="P339" s="54"/>
      <c r="Q339" s="54"/>
      <c r="R339" s="54"/>
      <c r="S339" s="54"/>
      <c r="T339" s="55"/>
      <c r="AT339" s="16" t="s">
        <v>143</v>
      </c>
      <c r="AU339" s="16" t="s">
        <v>80</v>
      </c>
    </row>
    <row r="340" spans="2:65" s="1" customFormat="1" ht="48" customHeight="1">
      <c r="B340" s="155"/>
      <c r="C340" s="156" t="s">
        <v>554</v>
      </c>
      <c r="D340" s="156" t="s">
        <v>136</v>
      </c>
      <c r="E340" s="157" t="s">
        <v>555</v>
      </c>
      <c r="F340" s="158" t="s">
        <v>556</v>
      </c>
      <c r="G340" s="159" t="s">
        <v>198</v>
      </c>
      <c r="H340" s="160">
        <v>5</v>
      </c>
      <c r="I340" s="161"/>
      <c r="J340" s="162">
        <f>ROUND(I340*H340,2)</f>
        <v>0</v>
      </c>
      <c r="K340" s="158" t="s">
        <v>1</v>
      </c>
      <c r="L340" s="31"/>
      <c r="M340" s="163" t="s">
        <v>1</v>
      </c>
      <c r="N340" s="164" t="s">
        <v>36</v>
      </c>
      <c r="O340" s="54"/>
      <c r="P340" s="165">
        <f>O340*H340</f>
        <v>0</v>
      </c>
      <c r="Q340" s="165">
        <v>0</v>
      </c>
      <c r="R340" s="165">
        <f>Q340*H340</f>
        <v>0</v>
      </c>
      <c r="S340" s="165">
        <v>0</v>
      </c>
      <c r="T340" s="166">
        <f>S340*H340</f>
        <v>0</v>
      </c>
      <c r="AR340" s="167" t="s">
        <v>162</v>
      </c>
      <c r="AT340" s="167" t="s">
        <v>136</v>
      </c>
      <c r="AU340" s="167" t="s">
        <v>80</v>
      </c>
      <c r="AY340" s="16" t="s">
        <v>134</v>
      </c>
      <c r="BE340" s="168">
        <f>IF(N340="základná",J340,0)</f>
        <v>0</v>
      </c>
      <c r="BF340" s="168">
        <f>IF(N340="znížená",J340,0)</f>
        <v>0</v>
      </c>
      <c r="BG340" s="168">
        <f>IF(N340="zákl. prenesená",J340,0)</f>
        <v>0</v>
      </c>
      <c r="BH340" s="168">
        <f>IF(N340="zníž. prenesená",J340,0)</f>
        <v>0</v>
      </c>
      <c r="BI340" s="168">
        <f>IF(N340="nulová",J340,0)</f>
        <v>0</v>
      </c>
      <c r="BJ340" s="16" t="s">
        <v>80</v>
      </c>
      <c r="BK340" s="168">
        <f>ROUND(I340*H340,2)</f>
        <v>0</v>
      </c>
      <c r="BL340" s="16" t="s">
        <v>162</v>
      </c>
      <c r="BM340" s="167" t="s">
        <v>557</v>
      </c>
    </row>
    <row r="341" spans="2:65" s="1" customFormat="1" ht="19.2">
      <c r="B341" s="31"/>
      <c r="D341" s="170" t="s">
        <v>143</v>
      </c>
      <c r="F341" s="186" t="s">
        <v>533</v>
      </c>
      <c r="I341" s="95"/>
      <c r="L341" s="31"/>
      <c r="M341" s="187"/>
      <c r="N341" s="54"/>
      <c r="O341" s="54"/>
      <c r="P341" s="54"/>
      <c r="Q341" s="54"/>
      <c r="R341" s="54"/>
      <c r="S341" s="54"/>
      <c r="T341" s="55"/>
      <c r="AT341" s="16" t="s">
        <v>143</v>
      </c>
      <c r="AU341" s="16" t="s">
        <v>80</v>
      </c>
    </row>
    <row r="342" spans="2:65" s="1" customFormat="1" ht="48" customHeight="1">
      <c r="B342" s="155"/>
      <c r="C342" s="156" t="s">
        <v>558</v>
      </c>
      <c r="D342" s="156" t="s">
        <v>136</v>
      </c>
      <c r="E342" s="157" t="s">
        <v>559</v>
      </c>
      <c r="F342" s="158" t="s">
        <v>560</v>
      </c>
      <c r="G342" s="159" t="s">
        <v>198</v>
      </c>
      <c r="H342" s="160">
        <v>1</v>
      </c>
      <c r="I342" s="161"/>
      <c r="J342" s="162">
        <f>ROUND(I342*H342,2)</f>
        <v>0</v>
      </c>
      <c r="K342" s="158" t="s">
        <v>1</v>
      </c>
      <c r="L342" s="31"/>
      <c r="M342" s="163" t="s">
        <v>1</v>
      </c>
      <c r="N342" s="164" t="s">
        <v>36</v>
      </c>
      <c r="O342" s="54"/>
      <c r="P342" s="165">
        <f>O342*H342</f>
        <v>0</v>
      </c>
      <c r="Q342" s="165">
        <v>0</v>
      </c>
      <c r="R342" s="165">
        <f>Q342*H342</f>
        <v>0</v>
      </c>
      <c r="S342" s="165">
        <v>0</v>
      </c>
      <c r="T342" s="166">
        <f>S342*H342</f>
        <v>0</v>
      </c>
      <c r="AR342" s="167" t="s">
        <v>162</v>
      </c>
      <c r="AT342" s="167" t="s">
        <v>136</v>
      </c>
      <c r="AU342" s="167" t="s">
        <v>80</v>
      </c>
      <c r="AY342" s="16" t="s">
        <v>134</v>
      </c>
      <c r="BE342" s="168">
        <f>IF(N342="základná",J342,0)</f>
        <v>0</v>
      </c>
      <c r="BF342" s="168">
        <f>IF(N342="znížená",J342,0)</f>
        <v>0</v>
      </c>
      <c r="BG342" s="168">
        <f>IF(N342="zákl. prenesená",J342,0)</f>
        <v>0</v>
      </c>
      <c r="BH342" s="168">
        <f>IF(N342="zníž. prenesená",J342,0)</f>
        <v>0</v>
      </c>
      <c r="BI342" s="168">
        <f>IF(N342="nulová",J342,0)</f>
        <v>0</v>
      </c>
      <c r="BJ342" s="16" t="s">
        <v>80</v>
      </c>
      <c r="BK342" s="168">
        <f>ROUND(I342*H342,2)</f>
        <v>0</v>
      </c>
      <c r="BL342" s="16" t="s">
        <v>162</v>
      </c>
      <c r="BM342" s="167" t="s">
        <v>561</v>
      </c>
    </row>
    <row r="343" spans="2:65" s="1" customFormat="1" ht="19.2">
      <c r="B343" s="31"/>
      <c r="D343" s="170" t="s">
        <v>143</v>
      </c>
      <c r="F343" s="186" t="s">
        <v>533</v>
      </c>
      <c r="I343" s="95"/>
      <c r="L343" s="31"/>
      <c r="M343" s="187"/>
      <c r="N343" s="54"/>
      <c r="O343" s="54"/>
      <c r="P343" s="54"/>
      <c r="Q343" s="54"/>
      <c r="R343" s="54"/>
      <c r="S343" s="54"/>
      <c r="T343" s="55"/>
      <c r="AT343" s="16" t="s">
        <v>143</v>
      </c>
      <c r="AU343" s="16" t="s">
        <v>80</v>
      </c>
    </row>
    <row r="344" spans="2:65" s="1" customFormat="1" ht="48" customHeight="1">
      <c r="B344" s="155"/>
      <c r="C344" s="156" t="s">
        <v>562</v>
      </c>
      <c r="D344" s="156" t="s">
        <v>136</v>
      </c>
      <c r="E344" s="157" t="s">
        <v>563</v>
      </c>
      <c r="F344" s="158" t="s">
        <v>564</v>
      </c>
      <c r="G344" s="159" t="s">
        <v>198</v>
      </c>
      <c r="H344" s="160">
        <v>1</v>
      </c>
      <c r="I344" s="161"/>
      <c r="J344" s="162">
        <f>ROUND(I344*H344,2)</f>
        <v>0</v>
      </c>
      <c r="K344" s="158" t="s">
        <v>1</v>
      </c>
      <c r="L344" s="31"/>
      <c r="M344" s="163" t="s">
        <v>1</v>
      </c>
      <c r="N344" s="164" t="s">
        <v>36</v>
      </c>
      <c r="O344" s="54"/>
      <c r="P344" s="165">
        <f>O344*H344</f>
        <v>0</v>
      </c>
      <c r="Q344" s="165">
        <v>0</v>
      </c>
      <c r="R344" s="165">
        <f>Q344*H344</f>
        <v>0</v>
      </c>
      <c r="S344" s="165">
        <v>0</v>
      </c>
      <c r="T344" s="166">
        <f>S344*H344</f>
        <v>0</v>
      </c>
      <c r="AR344" s="167" t="s">
        <v>162</v>
      </c>
      <c r="AT344" s="167" t="s">
        <v>136</v>
      </c>
      <c r="AU344" s="167" t="s">
        <v>80</v>
      </c>
      <c r="AY344" s="16" t="s">
        <v>134</v>
      </c>
      <c r="BE344" s="168">
        <f>IF(N344="základná",J344,0)</f>
        <v>0</v>
      </c>
      <c r="BF344" s="168">
        <f>IF(N344="znížená",J344,0)</f>
        <v>0</v>
      </c>
      <c r="BG344" s="168">
        <f>IF(N344="zákl. prenesená",J344,0)</f>
        <v>0</v>
      </c>
      <c r="BH344" s="168">
        <f>IF(N344="zníž. prenesená",J344,0)</f>
        <v>0</v>
      </c>
      <c r="BI344" s="168">
        <f>IF(N344="nulová",J344,0)</f>
        <v>0</v>
      </c>
      <c r="BJ344" s="16" t="s">
        <v>80</v>
      </c>
      <c r="BK344" s="168">
        <f>ROUND(I344*H344,2)</f>
        <v>0</v>
      </c>
      <c r="BL344" s="16" t="s">
        <v>162</v>
      </c>
      <c r="BM344" s="167" t="s">
        <v>565</v>
      </c>
    </row>
    <row r="345" spans="2:65" s="1" customFormat="1" ht="19.2">
      <c r="B345" s="31"/>
      <c r="D345" s="170" t="s">
        <v>143</v>
      </c>
      <c r="F345" s="186" t="s">
        <v>533</v>
      </c>
      <c r="I345" s="95"/>
      <c r="L345" s="31"/>
      <c r="M345" s="187"/>
      <c r="N345" s="54"/>
      <c r="O345" s="54"/>
      <c r="P345" s="54"/>
      <c r="Q345" s="54"/>
      <c r="R345" s="54"/>
      <c r="S345" s="54"/>
      <c r="T345" s="55"/>
      <c r="AT345" s="16" t="s">
        <v>143</v>
      </c>
      <c r="AU345" s="16" t="s">
        <v>80</v>
      </c>
    </row>
    <row r="346" spans="2:65" s="1" customFormat="1" ht="48" customHeight="1">
      <c r="B346" s="155"/>
      <c r="C346" s="156" t="s">
        <v>566</v>
      </c>
      <c r="D346" s="156" t="s">
        <v>136</v>
      </c>
      <c r="E346" s="157" t="s">
        <v>567</v>
      </c>
      <c r="F346" s="158" t="s">
        <v>568</v>
      </c>
      <c r="G346" s="159" t="s">
        <v>198</v>
      </c>
      <c r="H346" s="160">
        <v>1</v>
      </c>
      <c r="I346" s="161"/>
      <c r="J346" s="162">
        <f>ROUND(I346*H346,2)</f>
        <v>0</v>
      </c>
      <c r="K346" s="158" t="s">
        <v>1</v>
      </c>
      <c r="L346" s="31"/>
      <c r="M346" s="163" t="s">
        <v>1</v>
      </c>
      <c r="N346" s="164" t="s">
        <v>36</v>
      </c>
      <c r="O346" s="54"/>
      <c r="P346" s="165">
        <f>O346*H346</f>
        <v>0</v>
      </c>
      <c r="Q346" s="165">
        <v>0</v>
      </c>
      <c r="R346" s="165">
        <f>Q346*H346</f>
        <v>0</v>
      </c>
      <c r="S346" s="165">
        <v>0</v>
      </c>
      <c r="T346" s="166">
        <f>S346*H346</f>
        <v>0</v>
      </c>
      <c r="AR346" s="167" t="s">
        <v>162</v>
      </c>
      <c r="AT346" s="167" t="s">
        <v>136</v>
      </c>
      <c r="AU346" s="167" t="s">
        <v>80</v>
      </c>
      <c r="AY346" s="16" t="s">
        <v>134</v>
      </c>
      <c r="BE346" s="168">
        <f>IF(N346="základná",J346,0)</f>
        <v>0</v>
      </c>
      <c r="BF346" s="168">
        <f>IF(N346="znížená",J346,0)</f>
        <v>0</v>
      </c>
      <c r="BG346" s="168">
        <f>IF(N346="zákl. prenesená",J346,0)</f>
        <v>0</v>
      </c>
      <c r="BH346" s="168">
        <f>IF(N346="zníž. prenesená",J346,0)</f>
        <v>0</v>
      </c>
      <c r="BI346" s="168">
        <f>IF(N346="nulová",J346,0)</f>
        <v>0</v>
      </c>
      <c r="BJ346" s="16" t="s">
        <v>80</v>
      </c>
      <c r="BK346" s="168">
        <f>ROUND(I346*H346,2)</f>
        <v>0</v>
      </c>
      <c r="BL346" s="16" t="s">
        <v>162</v>
      </c>
      <c r="BM346" s="167" t="s">
        <v>569</v>
      </c>
    </row>
    <row r="347" spans="2:65" s="1" customFormat="1" ht="19.2">
      <c r="B347" s="31"/>
      <c r="D347" s="170" t="s">
        <v>143</v>
      </c>
      <c r="F347" s="186" t="s">
        <v>533</v>
      </c>
      <c r="I347" s="95"/>
      <c r="L347" s="31"/>
      <c r="M347" s="187"/>
      <c r="N347" s="54"/>
      <c r="O347" s="54"/>
      <c r="P347" s="54"/>
      <c r="Q347" s="54"/>
      <c r="R347" s="54"/>
      <c r="S347" s="54"/>
      <c r="T347" s="55"/>
      <c r="AT347" s="16" t="s">
        <v>143</v>
      </c>
      <c r="AU347" s="16" t="s">
        <v>80</v>
      </c>
    </row>
    <row r="348" spans="2:65" s="1" customFormat="1" ht="48" customHeight="1">
      <c r="B348" s="155"/>
      <c r="C348" s="156" t="s">
        <v>570</v>
      </c>
      <c r="D348" s="156" t="s">
        <v>136</v>
      </c>
      <c r="E348" s="157" t="s">
        <v>571</v>
      </c>
      <c r="F348" s="158" t="s">
        <v>572</v>
      </c>
      <c r="G348" s="159" t="s">
        <v>198</v>
      </c>
      <c r="H348" s="160">
        <v>10</v>
      </c>
      <c r="I348" s="161"/>
      <c r="J348" s="162">
        <f>ROUND(I348*H348,2)</f>
        <v>0</v>
      </c>
      <c r="K348" s="158" t="s">
        <v>1</v>
      </c>
      <c r="L348" s="31"/>
      <c r="M348" s="163" t="s">
        <v>1</v>
      </c>
      <c r="N348" s="164" t="s">
        <v>36</v>
      </c>
      <c r="O348" s="54"/>
      <c r="P348" s="165">
        <f>O348*H348</f>
        <v>0</v>
      </c>
      <c r="Q348" s="165">
        <v>0</v>
      </c>
      <c r="R348" s="165">
        <f>Q348*H348</f>
        <v>0</v>
      </c>
      <c r="S348" s="165">
        <v>0</v>
      </c>
      <c r="T348" s="166">
        <f>S348*H348</f>
        <v>0</v>
      </c>
      <c r="AR348" s="167" t="s">
        <v>162</v>
      </c>
      <c r="AT348" s="167" t="s">
        <v>136</v>
      </c>
      <c r="AU348" s="167" t="s">
        <v>80</v>
      </c>
      <c r="AY348" s="16" t="s">
        <v>134</v>
      </c>
      <c r="BE348" s="168">
        <f>IF(N348="základná",J348,0)</f>
        <v>0</v>
      </c>
      <c r="BF348" s="168">
        <f>IF(N348="znížená",J348,0)</f>
        <v>0</v>
      </c>
      <c r="BG348" s="168">
        <f>IF(N348="zákl. prenesená",J348,0)</f>
        <v>0</v>
      </c>
      <c r="BH348" s="168">
        <f>IF(N348="zníž. prenesená",J348,0)</f>
        <v>0</v>
      </c>
      <c r="BI348" s="168">
        <f>IF(N348="nulová",J348,0)</f>
        <v>0</v>
      </c>
      <c r="BJ348" s="16" t="s">
        <v>80</v>
      </c>
      <c r="BK348" s="168">
        <f>ROUND(I348*H348,2)</f>
        <v>0</v>
      </c>
      <c r="BL348" s="16" t="s">
        <v>162</v>
      </c>
      <c r="BM348" s="167" t="s">
        <v>573</v>
      </c>
    </row>
    <row r="349" spans="2:65" s="1" customFormat="1" ht="19.2">
      <c r="B349" s="31"/>
      <c r="D349" s="170" t="s">
        <v>143</v>
      </c>
      <c r="F349" s="186" t="s">
        <v>574</v>
      </c>
      <c r="I349" s="95"/>
      <c r="L349" s="31"/>
      <c r="M349" s="187"/>
      <c r="N349" s="54"/>
      <c r="O349" s="54"/>
      <c r="P349" s="54"/>
      <c r="Q349" s="54"/>
      <c r="R349" s="54"/>
      <c r="S349" s="54"/>
      <c r="T349" s="55"/>
      <c r="AT349" s="16" t="s">
        <v>143</v>
      </c>
      <c r="AU349" s="16" t="s">
        <v>80</v>
      </c>
    </row>
    <row r="350" spans="2:65" s="1" customFormat="1" ht="24" customHeight="1">
      <c r="B350" s="155"/>
      <c r="C350" s="156" t="s">
        <v>575</v>
      </c>
      <c r="D350" s="156" t="s">
        <v>136</v>
      </c>
      <c r="E350" s="157" t="s">
        <v>576</v>
      </c>
      <c r="F350" s="158" t="s">
        <v>577</v>
      </c>
      <c r="G350" s="159" t="s">
        <v>198</v>
      </c>
      <c r="H350" s="160">
        <v>14</v>
      </c>
      <c r="I350" s="161"/>
      <c r="J350" s="162">
        <f>ROUND(I350*H350,2)</f>
        <v>0</v>
      </c>
      <c r="K350" s="158" t="s">
        <v>1</v>
      </c>
      <c r="L350" s="31"/>
      <c r="M350" s="163" t="s">
        <v>1</v>
      </c>
      <c r="N350" s="164" t="s">
        <v>36</v>
      </c>
      <c r="O350" s="54"/>
      <c r="P350" s="165">
        <f>O350*H350</f>
        <v>0</v>
      </c>
      <c r="Q350" s="165">
        <v>0</v>
      </c>
      <c r="R350" s="165">
        <f>Q350*H350</f>
        <v>0</v>
      </c>
      <c r="S350" s="165">
        <v>0</v>
      </c>
      <c r="T350" s="166">
        <f>S350*H350</f>
        <v>0</v>
      </c>
      <c r="AR350" s="167" t="s">
        <v>162</v>
      </c>
      <c r="AT350" s="167" t="s">
        <v>136</v>
      </c>
      <c r="AU350" s="167" t="s">
        <v>80</v>
      </c>
      <c r="AY350" s="16" t="s">
        <v>134</v>
      </c>
      <c r="BE350" s="168">
        <f>IF(N350="základná",J350,0)</f>
        <v>0</v>
      </c>
      <c r="BF350" s="168">
        <f>IF(N350="znížená",J350,0)</f>
        <v>0</v>
      </c>
      <c r="BG350" s="168">
        <f>IF(N350="zákl. prenesená",J350,0)</f>
        <v>0</v>
      </c>
      <c r="BH350" s="168">
        <f>IF(N350="zníž. prenesená",J350,0)</f>
        <v>0</v>
      </c>
      <c r="BI350" s="168">
        <f>IF(N350="nulová",J350,0)</f>
        <v>0</v>
      </c>
      <c r="BJ350" s="16" t="s">
        <v>80</v>
      </c>
      <c r="BK350" s="168">
        <f>ROUND(I350*H350,2)</f>
        <v>0</v>
      </c>
      <c r="BL350" s="16" t="s">
        <v>162</v>
      </c>
      <c r="BM350" s="167" t="s">
        <v>578</v>
      </c>
    </row>
    <row r="351" spans="2:65" s="1" customFormat="1" ht="19.2">
      <c r="B351" s="31"/>
      <c r="D351" s="170" t="s">
        <v>143</v>
      </c>
      <c r="F351" s="186" t="s">
        <v>574</v>
      </c>
      <c r="I351" s="95"/>
      <c r="L351" s="31"/>
      <c r="M351" s="187"/>
      <c r="N351" s="54"/>
      <c r="O351" s="54"/>
      <c r="P351" s="54"/>
      <c r="Q351" s="54"/>
      <c r="R351" s="54"/>
      <c r="S351" s="54"/>
      <c r="T351" s="55"/>
      <c r="AT351" s="16" t="s">
        <v>143</v>
      </c>
      <c r="AU351" s="16" t="s">
        <v>80</v>
      </c>
    </row>
    <row r="352" spans="2:65" s="1" customFormat="1" ht="36" customHeight="1">
      <c r="B352" s="155"/>
      <c r="C352" s="156" t="s">
        <v>579</v>
      </c>
      <c r="D352" s="156" t="s">
        <v>136</v>
      </c>
      <c r="E352" s="157" t="s">
        <v>580</v>
      </c>
      <c r="F352" s="158" t="s">
        <v>581</v>
      </c>
      <c r="G352" s="159" t="s">
        <v>198</v>
      </c>
      <c r="H352" s="160">
        <v>1</v>
      </c>
      <c r="I352" s="161"/>
      <c r="J352" s="162">
        <f>ROUND(I352*H352,2)</f>
        <v>0</v>
      </c>
      <c r="K352" s="158" t="s">
        <v>1</v>
      </c>
      <c r="L352" s="31"/>
      <c r="M352" s="163" t="s">
        <v>1</v>
      </c>
      <c r="N352" s="164" t="s">
        <v>36</v>
      </c>
      <c r="O352" s="54"/>
      <c r="P352" s="165">
        <f>O352*H352</f>
        <v>0</v>
      </c>
      <c r="Q352" s="165">
        <v>0</v>
      </c>
      <c r="R352" s="165">
        <f>Q352*H352</f>
        <v>0</v>
      </c>
      <c r="S352" s="165">
        <v>0</v>
      </c>
      <c r="T352" s="166">
        <f>S352*H352</f>
        <v>0</v>
      </c>
      <c r="AR352" s="167" t="s">
        <v>162</v>
      </c>
      <c r="AT352" s="167" t="s">
        <v>136</v>
      </c>
      <c r="AU352" s="167" t="s">
        <v>80</v>
      </c>
      <c r="AY352" s="16" t="s">
        <v>134</v>
      </c>
      <c r="BE352" s="168">
        <f>IF(N352="základná",J352,0)</f>
        <v>0</v>
      </c>
      <c r="BF352" s="168">
        <f>IF(N352="znížená",J352,0)</f>
        <v>0</v>
      </c>
      <c r="BG352" s="168">
        <f>IF(N352="zákl. prenesená",J352,0)</f>
        <v>0</v>
      </c>
      <c r="BH352" s="168">
        <f>IF(N352="zníž. prenesená",J352,0)</f>
        <v>0</v>
      </c>
      <c r="BI352" s="168">
        <f>IF(N352="nulová",J352,0)</f>
        <v>0</v>
      </c>
      <c r="BJ352" s="16" t="s">
        <v>80</v>
      </c>
      <c r="BK352" s="168">
        <f>ROUND(I352*H352,2)</f>
        <v>0</v>
      </c>
      <c r="BL352" s="16" t="s">
        <v>162</v>
      </c>
      <c r="BM352" s="167" t="s">
        <v>582</v>
      </c>
    </row>
    <row r="353" spans="2:65" s="1" customFormat="1" ht="19.2">
      <c r="B353" s="31"/>
      <c r="D353" s="170" t="s">
        <v>143</v>
      </c>
      <c r="F353" s="186" t="s">
        <v>574</v>
      </c>
      <c r="I353" s="95"/>
      <c r="L353" s="31"/>
      <c r="M353" s="187"/>
      <c r="N353" s="54"/>
      <c r="O353" s="54"/>
      <c r="P353" s="54"/>
      <c r="Q353" s="54"/>
      <c r="R353" s="54"/>
      <c r="S353" s="54"/>
      <c r="T353" s="55"/>
      <c r="AT353" s="16" t="s">
        <v>143</v>
      </c>
      <c r="AU353" s="16" t="s">
        <v>80</v>
      </c>
    </row>
    <row r="354" spans="2:65" s="1" customFormat="1" ht="24" customHeight="1">
      <c r="B354" s="155"/>
      <c r="C354" s="156" t="s">
        <v>583</v>
      </c>
      <c r="D354" s="156" t="s">
        <v>136</v>
      </c>
      <c r="E354" s="157" t="s">
        <v>584</v>
      </c>
      <c r="F354" s="158" t="s">
        <v>585</v>
      </c>
      <c r="G354" s="159" t="s">
        <v>198</v>
      </c>
      <c r="H354" s="160">
        <v>1</v>
      </c>
      <c r="I354" s="161"/>
      <c r="J354" s="162">
        <f>ROUND(I354*H354,2)</f>
        <v>0</v>
      </c>
      <c r="K354" s="158" t="s">
        <v>1</v>
      </c>
      <c r="L354" s="31"/>
      <c r="M354" s="163" t="s">
        <v>1</v>
      </c>
      <c r="N354" s="164" t="s">
        <v>36</v>
      </c>
      <c r="O354" s="54"/>
      <c r="P354" s="165">
        <f>O354*H354</f>
        <v>0</v>
      </c>
      <c r="Q354" s="165">
        <v>0</v>
      </c>
      <c r="R354" s="165">
        <f>Q354*H354</f>
        <v>0</v>
      </c>
      <c r="S354" s="165">
        <v>0</v>
      </c>
      <c r="T354" s="166">
        <f>S354*H354</f>
        <v>0</v>
      </c>
      <c r="AR354" s="167" t="s">
        <v>162</v>
      </c>
      <c r="AT354" s="167" t="s">
        <v>136</v>
      </c>
      <c r="AU354" s="167" t="s">
        <v>80</v>
      </c>
      <c r="AY354" s="16" t="s">
        <v>134</v>
      </c>
      <c r="BE354" s="168">
        <f>IF(N354="základná",J354,0)</f>
        <v>0</v>
      </c>
      <c r="BF354" s="168">
        <f>IF(N354="znížená",J354,0)</f>
        <v>0</v>
      </c>
      <c r="BG354" s="168">
        <f>IF(N354="zákl. prenesená",J354,0)</f>
        <v>0</v>
      </c>
      <c r="BH354" s="168">
        <f>IF(N354="zníž. prenesená",J354,0)</f>
        <v>0</v>
      </c>
      <c r="BI354" s="168">
        <f>IF(N354="nulová",J354,0)</f>
        <v>0</v>
      </c>
      <c r="BJ354" s="16" t="s">
        <v>80</v>
      </c>
      <c r="BK354" s="168">
        <f>ROUND(I354*H354,2)</f>
        <v>0</v>
      </c>
      <c r="BL354" s="16" t="s">
        <v>162</v>
      </c>
      <c r="BM354" s="167" t="s">
        <v>586</v>
      </c>
    </row>
    <row r="355" spans="2:65" s="1" customFormat="1" ht="19.2">
      <c r="B355" s="31"/>
      <c r="D355" s="170" t="s">
        <v>143</v>
      </c>
      <c r="F355" s="186" t="s">
        <v>587</v>
      </c>
      <c r="I355" s="95"/>
      <c r="L355" s="31"/>
      <c r="M355" s="187"/>
      <c r="N355" s="54"/>
      <c r="O355" s="54"/>
      <c r="P355" s="54"/>
      <c r="Q355" s="54"/>
      <c r="R355" s="54"/>
      <c r="S355" s="54"/>
      <c r="T355" s="55"/>
      <c r="AT355" s="16" t="s">
        <v>143</v>
      </c>
      <c r="AU355" s="16" t="s">
        <v>80</v>
      </c>
    </row>
    <row r="356" spans="2:65" s="1" customFormat="1" ht="24" customHeight="1">
      <c r="B356" s="155"/>
      <c r="C356" s="156" t="s">
        <v>588</v>
      </c>
      <c r="D356" s="156" t="s">
        <v>136</v>
      </c>
      <c r="E356" s="157" t="s">
        <v>589</v>
      </c>
      <c r="F356" s="158" t="s">
        <v>590</v>
      </c>
      <c r="G356" s="159" t="s">
        <v>214</v>
      </c>
      <c r="H356" s="205"/>
      <c r="I356" s="161"/>
      <c r="J356" s="162">
        <f>ROUND(I356*H356,2)</f>
        <v>0</v>
      </c>
      <c r="K356" s="158" t="s">
        <v>210</v>
      </c>
      <c r="L356" s="31"/>
      <c r="M356" s="163" t="s">
        <v>1</v>
      </c>
      <c r="N356" s="164" t="s">
        <v>36</v>
      </c>
      <c r="O356" s="54"/>
      <c r="P356" s="165">
        <f>O356*H356</f>
        <v>0</v>
      </c>
      <c r="Q356" s="165">
        <v>0</v>
      </c>
      <c r="R356" s="165">
        <f>Q356*H356</f>
        <v>0</v>
      </c>
      <c r="S356" s="165">
        <v>0</v>
      </c>
      <c r="T356" s="166">
        <f>S356*H356</f>
        <v>0</v>
      </c>
      <c r="AR356" s="167" t="s">
        <v>162</v>
      </c>
      <c r="AT356" s="167" t="s">
        <v>136</v>
      </c>
      <c r="AU356" s="167" t="s">
        <v>80</v>
      </c>
      <c r="AY356" s="16" t="s">
        <v>134</v>
      </c>
      <c r="BE356" s="168">
        <f>IF(N356="základná",J356,0)</f>
        <v>0</v>
      </c>
      <c r="BF356" s="168">
        <f>IF(N356="znížená",J356,0)</f>
        <v>0</v>
      </c>
      <c r="BG356" s="168">
        <f>IF(N356="zákl. prenesená",J356,0)</f>
        <v>0</v>
      </c>
      <c r="BH356" s="168">
        <f>IF(N356="zníž. prenesená",J356,0)</f>
        <v>0</v>
      </c>
      <c r="BI356" s="168">
        <f>IF(N356="nulová",J356,0)</f>
        <v>0</v>
      </c>
      <c r="BJ356" s="16" t="s">
        <v>80</v>
      </c>
      <c r="BK356" s="168">
        <f>ROUND(I356*H356,2)</f>
        <v>0</v>
      </c>
      <c r="BL356" s="16" t="s">
        <v>162</v>
      </c>
      <c r="BM356" s="167" t="s">
        <v>591</v>
      </c>
    </row>
    <row r="357" spans="2:65" s="11" customFormat="1" ht="22.95" customHeight="1">
      <c r="B357" s="142"/>
      <c r="D357" s="143" t="s">
        <v>69</v>
      </c>
      <c r="E357" s="153" t="s">
        <v>215</v>
      </c>
      <c r="F357" s="153" t="s">
        <v>216</v>
      </c>
      <c r="I357" s="145"/>
      <c r="J357" s="154">
        <f>BK357</f>
        <v>0</v>
      </c>
      <c r="L357" s="142"/>
      <c r="M357" s="147"/>
      <c r="N357" s="148"/>
      <c r="O357" s="148"/>
      <c r="P357" s="149">
        <f>SUM(P358:P407)</f>
        <v>0</v>
      </c>
      <c r="Q357" s="148"/>
      <c r="R357" s="149">
        <f>SUM(R358:R407)</f>
        <v>0.91349999999999998</v>
      </c>
      <c r="S357" s="148"/>
      <c r="T357" s="150">
        <f>SUM(T358:T407)</f>
        <v>0</v>
      </c>
      <c r="AR357" s="143" t="s">
        <v>80</v>
      </c>
      <c r="AT357" s="151" t="s">
        <v>69</v>
      </c>
      <c r="AU357" s="151" t="s">
        <v>74</v>
      </c>
      <c r="AY357" s="143" t="s">
        <v>134</v>
      </c>
      <c r="BK357" s="152">
        <f>SUM(BK358:BK407)</f>
        <v>0</v>
      </c>
    </row>
    <row r="358" spans="2:65" s="1" customFormat="1" ht="16.5" customHeight="1">
      <c r="B358" s="155"/>
      <c r="C358" s="156" t="s">
        <v>592</v>
      </c>
      <c r="D358" s="156" t="s">
        <v>136</v>
      </c>
      <c r="E358" s="157" t="s">
        <v>593</v>
      </c>
      <c r="F358" s="158" t="s">
        <v>594</v>
      </c>
      <c r="G358" s="159" t="s">
        <v>146</v>
      </c>
      <c r="H358" s="160">
        <v>734.4</v>
      </c>
      <c r="I358" s="161"/>
      <c r="J358" s="162">
        <f>ROUND(I358*H358,2)</f>
        <v>0</v>
      </c>
      <c r="K358" s="158" t="s">
        <v>1</v>
      </c>
      <c r="L358" s="31"/>
      <c r="M358" s="163" t="s">
        <v>1</v>
      </c>
      <c r="N358" s="164" t="s">
        <v>36</v>
      </c>
      <c r="O358" s="54"/>
      <c r="P358" s="165">
        <f>O358*H358</f>
        <v>0</v>
      </c>
      <c r="Q358" s="165">
        <v>0</v>
      </c>
      <c r="R358" s="165">
        <f>Q358*H358</f>
        <v>0</v>
      </c>
      <c r="S358" s="165">
        <v>0</v>
      </c>
      <c r="T358" s="166">
        <f>S358*H358</f>
        <v>0</v>
      </c>
      <c r="AR358" s="167" t="s">
        <v>162</v>
      </c>
      <c r="AT358" s="167" t="s">
        <v>136</v>
      </c>
      <c r="AU358" s="167" t="s">
        <v>80</v>
      </c>
      <c r="AY358" s="16" t="s">
        <v>134</v>
      </c>
      <c r="BE358" s="168">
        <f>IF(N358="základná",J358,0)</f>
        <v>0</v>
      </c>
      <c r="BF358" s="168">
        <f>IF(N358="znížená",J358,0)</f>
        <v>0</v>
      </c>
      <c r="BG358" s="168">
        <f>IF(N358="zákl. prenesená",J358,0)</f>
        <v>0</v>
      </c>
      <c r="BH358" s="168">
        <f>IF(N358="zníž. prenesená",J358,0)</f>
        <v>0</v>
      </c>
      <c r="BI358" s="168">
        <f>IF(N358="nulová",J358,0)</f>
        <v>0</v>
      </c>
      <c r="BJ358" s="16" t="s">
        <v>80</v>
      </c>
      <c r="BK358" s="168">
        <f>ROUND(I358*H358,2)</f>
        <v>0</v>
      </c>
      <c r="BL358" s="16" t="s">
        <v>162</v>
      </c>
      <c r="BM358" s="167" t="s">
        <v>595</v>
      </c>
    </row>
    <row r="359" spans="2:65" s="1" customFormat="1" ht="76.8">
      <c r="B359" s="31"/>
      <c r="D359" s="170" t="s">
        <v>143</v>
      </c>
      <c r="F359" s="186" t="s">
        <v>596</v>
      </c>
      <c r="I359" s="95"/>
      <c r="L359" s="31"/>
      <c r="M359" s="187"/>
      <c r="N359" s="54"/>
      <c r="O359" s="54"/>
      <c r="P359" s="54"/>
      <c r="Q359" s="54"/>
      <c r="R359" s="54"/>
      <c r="S359" s="54"/>
      <c r="T359" s="55"/>
      <c r="AT359" s="16" t="s">
        <v>143</v>
      </c>
      <c r="AU359" s="16" t="s">
        <v>80</v>
      </c>
    </row>
    <row r="360" spans="2:65" s="12" customFormat="1" ht="20.399999999999999">
      <c r="B360" s="169"/>
      <c r="D360" s="170" t="s">
        <v>139</v>
      </c>
      <c r="E360" s="171" t="s">
        <v>1</v>
      </c>
      <c r="F360" s="172" t="s">
        <v>597</v>
      </c>
      <c r="H360" s="173">
        <v>734.4</v>
      </c>
      <c r="I360" s="174"/>
      <c r="L360" s="169"/>
      <c r="M360" s="175"/>
      <c r="N360" s="176"/>
      <c r="O360" s="176"/>
      <c r="P360" s="176"/>
      <c r="Q360" s="176"/>
      <c r="R360" s="176"/>
      <c r="S360" s="176"/>
      <c r="T360" s="177"/>
      <c r="AT360" s="171" t="s">
        <v>139</v>
      </c>
      <c r="AU360" s="171" t="s">
        <v>80</v>
      </c>
      <c r="AV360" s="12" t="s">
        <v>80</v>
      </c>
      <c r="AW360" s="12" t="s">
        <v>27</v>
      </c>
      <c r="AX360" s="12" t="s">
        <v>74</v>
      </c>
      <c r="AY360" s="171" t="s">
        <v>134</v>
      </c>
    </row>
    <row r="361" spans="2:65" s="1" customFormat="1" ht="24" customHeight="1">
      <c r="B361" s="155"/>
      <c r="C361" s="156" t="s">
        <v>598</v>
      </c>
      <c r="D361" s="156" t="s">
        <v>136</v>
      </c>
      <c r="E361" s="157" t="s">
        <v>599</v>
      </c>
      <c r="F361" s="158" t="s">
        <v>600</v>
      </c>
      <c r="G361" s="159" t="s">
        <v>152</v>
      </c>
      <c r="H361" s="160">
        <v>0.90800000000000003</v>
      </c>
      <c r="I361" s="161"/>
      <c r="J361" s="162">
        <f>ROUND(I361*H361,2)</f>
        <v>0</v>
      </c>
      <c r="K361" s="158" t="s">
        <v>1</v>
      </c>
      <c r="L361" s="31"/>
      <c r="M361" s="163" t="s">
        <v>1</v>
      </c>
      <c r="N361" s="164" t="s">
        <v>36</v>
      </c>
      <c r="O361" s="54"/>
      <c r="P361" s="165">
        <f>O361*H361</f>
        <v>0</v>
      </c>
      <c r="Q361" s="165">
        <v>1</v>
      </c>
      <c r="R361" s="165">
        <f>Q361*H361</f>
        <v>0.90800000000000003</v>
      </c>
      <c r="S361" s="165">
        <v>0</v>
      </c>
      <c r="T361" s="166">
        <f>S361*H361</f>
        <v>0</v>
      </c>
      <c r="AR361" s="167" t="s">
        <v>162</v>
      </c>
      <c r="AT361" s="167" t="s">
        <v>136</v>
      </c>
      <c r="AU361" s="167" t="s">
        <v>80</v>
      </c>
      <c r="AY361" s="16" t="s">
        <v>134</v>
      </c>
      <c r="BE361" s="168">
        <f>IF(N361="základná",J361,0)</f>
        <v>0</v>
      </c>
      <c r="BF361" s="168">
        <f>IF(N361="znížená",J361,0)</f>
        <v>0</v>
      </c>
      <c r="BG361" s="168">
        <f>IF(N361="zákl. prenesená",J361,0)</f>
        <v>0</v>
      </c>
      <c r="BH361" s="168">
        <f>IF(N361="zníž. prenesená",J361,0)</f>
        <v>0</v>
      </c>
      <c r="BI361" s="168">
        <f>IF(N361="nulová",J361,0)</f>
        <v>0</v>
      </c>
      <c r="BJ361" s="16" t="s">
        <v>80</v>
      </c>
      <c r="BK361" s="168">
        <f>ROUND(I361*H361,2)</f>
        <v>0</v>
      </c>
      <c r="BL361" s="16" t="s">
        <v>162</v>
      </c>
      <c r="BM361" s="167" t="s">
        <v>601</v>
      </c>
    </row>
    <row r="362" spans="2:65" s="1" customFormat="1" ht="76.8">
      <c r="B362" s="31"/>
      <c r="D362" s="170" t="s">
        <v>143</v>
      </c>
      <c r="F362" s="186" t="s">
        <v>602</v>
      </c>
      <c r="I362" s="95"/>
      <c r="L362" s="31"/>
      <c r="M362" s="187"/>
      <c r="N362" s="54"/>
      <c r="O362" s="54"/>
      <c r="P362" s="54"/>
      <c r="Q362" s="54"/>
      <c r="R362" s="54"/>
      <c r="S362" s="54"/>
      <c r="T362" s="55"/>
      <c r="AT362" s="16" t="s">
        <v>143</v>
      </c>
      <c r="AU362" s="16" t="s">
        <v>80</v>
      </c>
    </row>
    <row r="363" spans="2:65" s="12" customFormat="1">
      <c r="B363" s="169"/>
      <c r="D363" s="170" t="s">
        <v>139</v>
      </c>
      <c r="E363" s="171" t="s">
        <v>1</v>
      </c>
      <c r="F363" s="172" t="s">
        <v>603</v>
      </c>
      <c r="H363" s="173">
        <v>0.90800000000000003</v>
      </c>
      <c r="I363" s="174"/>
      <c r="L363" s="169"/>
      <c r="M363" s="175"/>
      <c r="N363" s="176"/>
      <c r="O363" s="176"/>
      <c r="P363" s="176"/>
      <c r="Q363" s="176"/>
      <c r="R363" s="176"/>
      <c r="S363" s="176"/>
      <c r="T363" s="177"/>
      <c r="AT363" s="171" t="s">
        <v>139</v>
      </c>
      <c r="AU363" s="171" t="s">
        <v>80</v>
      </c>
      <c r="AV363" s="12" t="s">
        <v>80</v>
      </c>
      <c r="AW363" s="12" t="s">
        <v>27</v>
      </c>
      <c r="AX363" s="12" t="s">
        <v>74</v>
      </c>
      <c r="AY363" s="171" t="s">
        <v>134</v>
      </c>
    </row>
    <row r="364" spans="2:65" s="1" customFormat="1" ht="60" customHeight="1">
      <c r="B364" s="155"/>
      <c r="C364" s="156" t="s">
        <v>604</v>
      </c>
      <c r="D364" s="156" t="s">
        <v>136</v>
      </c>
      <c r="E364" s="157" t="s">
        <v>605</v>
      </c>
      <c r="F364" s="158" t="s">
        <v>606</v>
      </c>
      <c r="G364" s="159" t="s">
        <v>198</v>
      </c>
      <c r="H364" s="160">
        <v>21</v>
      </c>
      <c r="I364" s="161"/>
      <c r="J364" s="162">
        <f t="shared" ref="J364:J369" si="10">ROUND(I364*H364,2)</f>
        <v>0</v>
      </c>
      <c r="K364" s="158" t="s">
        <v>1</v>
      </c>
      <c r="L364" s="31"/>
      <c r="M364" s="163" t="s">
        <v>1</v>
      </c>
      <c r="N364" s="164" t="s">
        <v>36</v>
      </c>
      <c r="O364" s="54"/>
      <c r="P364" s="165">
        <f t="shared" ref="P364:P369" si="11">O364*H364</f>
        <v>0</v>
      </c>
      <c r="Q364" s="165">
        <v>0</v>
      </c>
      <c r="R364" s="165">
        <f t="shared" ref="R364:R369" si="12">Q364*H364</f>
        <v>0</v>
      </c>
      <c r="S364" s="165">
        <v>0</v>
      </c>
      <c r="T364" s="166">
        <f t="shared" ref="T364:T369" si="13">S364*H364</f>
        <v>0</v>
      </c>
      <c r="AR364" s="167" t="s">
        <v>162</v>
      </c>
      <c r="AT364" s="167" t="s">
        <v>136</v>
      </c>
      <c r="AU364" s="167" t="s">
        <v>80</v>
      </c>
      <c r="AY364" s="16" t="s">
        <v>134</v>
      </c>
      <c r="BE364" s="168">
        <f t="shared" ref="BE364:BE369" si="14">IF(N364="základná",J364,0)</f>
        <v>0</v>
      </c>
      <c r="BF364" s="168">
        <f t="shared" ref="BF364:BF369" si="15">IF(N364="znížená",J364,0)</f>
        <v>0</v>
      </c>
      <c r="BG364" s="168">
        <f t="shared" ref="BG364:BG369" si="16">IF(N364="zákl. prenesená",J364,0)</f>
        <v>0</v>
      </c>
      <c r="BH364" s="168">
        <f t="shared" ref="BH364:BH369" si="17">IF(N364="zníž. prenesená",J364,0)</f>
        <v>0</v>
      </c>
      <c r="BI364" s="168">
        <f t="shared" ref="BI364:BI369" si="18">IF(N364="nulová",J364,0)</f>
        <v>0</v>
      </c>
      <c r="BJ364" s="16" t="s">
        <v>80</v>
      </c>
      <c r="BK364" s="168">
        <f t="shared" ref="BK364:BK369" si="19">ROUND(I364*H364,2)</f>
        <v>0</v>
      </c>
      <c r="BL364" s="16" t="s">
        <v>162</v>
      </c>
      <c r="BM364" s="167" t="s">
        <v>607</v>
      </c>
    </row>
    <row r="365" spans="2:65" s="1" customFormat="1" ht="48" customHeight="1">
      <c r="B365" s="155"/>
      <c r="C365" s="156" t="s">
        <v>608</v>
      </c>
      <c r="D365" s="156" t="s">
        <v>136</v>
      </c>
      <c r="E365" s="157" t="s">
        <v>609</v>
      </c>
      <c r="F365" s="158" t="s">
        <v>610</v>
      </c>
      <c r="G365" s="159" t="s">
        <v>198</v>
      </c>
      <c r="H365" s="160">
        <v>1</v>
      </c>
      <c r="I365" s="161"/>
      <c r="J365" s="162">
        <f t="shared" si="10"/>
        <v>0</v>
      </c>
      <c r="K365" s="158" t="s">
        <v>1</v>
      </c>
      <c r="L365" s="31"/>
      <c r="M365" s="163" t="s">
        <v>1</v>
      </c>
      <c r="N365" s="164" t="s">
        <v>36</v>
      </c>
      <c r="O365" s="54"/>
      <c r="P365" s="165">
        <f t="shared" si="11"/>
        <v>0</v>
      </c>
      <c r="Q365" s="165">
        <v>0</v>
      </c>
      <c r="R365" s="165">
        <f t="shared" si="12"/>
        <v>0</v>
      </c>
      <c r="S365" s="165">
        <v>0</v>
      </c>
      <c r="T365" s="166">
        <f t="shared" si="13"/>
        <v>0</v>
      </c>
      <c r="AR365" s="167" t="s">
        <v>162</v>
      </c>
      <c r="AT365" s="167" t="s">
        <v>136</v>
      </c>
      <c r="AU365" s="167" t="s">
        <v>80</v>
      </c>
      <c r="AY365" s="16" t="s">
        <v>134</v>
      </c>
      <c r="BE365" s="168">
        <f t="shared" si="14"/>
        <v>0</v>
      </c>
      <c r="BF365" s="168">
        <f t="shared" si="15"/>
        <v>0</v>
      </c>
      <c r="BG365" s="168">
        <f t="shared" si="16"/>
        <v>0</v>
      </c>
      <c r="BH365" s="168">
        <f t="shared" si="17"/>
        <v>0</v>
      </c>
      <c r="BI365" s="168">
        <f t="shared" si="18"/>
        <v>0</v>
      </c>
      <c r="BJ365" s="16" t="s">
        <v>80</v>
      </c>
      <c r="BK365" s="168">
        <f t="shared" si="19"/>
        <v>0</v>
      </c>
      <c r="BL365" s="16" t="s">
        <v>162</v>
      </c>
      <c r="BM365" s="167" t="s">
        <v>611</v>
      </c>
    </row>
    <row r="366" spans="2:65" s="1" customFormat="1" ht="48" customHeight="1">
      <c r="B366" s="155"/>
      <c r="C366" s="156" t="s">
        <v>612</v>
      </c>
      <c r="D366" s="156" t="s">
        <v>136</v>
      </c>
      <c r="E366" s="157" t="s">
        <v>613</v>
      </c>
      <c r="F366" s="158" t="s">
        <v>614</v>
      </c>
      <c r="G366" s="159" t="s">
        <v>198</v>
      </c>
      <c r="H366" s="160">
        <v>1</v>
      </c>
      <c r="I366" s="161"/>
      <c r="J366" s="162">
        <f t="shared" si="10"/>
        <v>0</v>
      </c>
      <c r="K366" s="158" t="s">
        <v>1</v>
      </c>
      <c r="L366" s="31"/>
      <c r="M366" s="163" t="s">
        <v>1</v>
      </c>
      <c r="N366" s="164" t="s">
        <v>36</v>
      </c>
      <c r="O366" s="54"/>
      <c r="P366" s="165">
        <f t="shared" si="11"/>
        <v>0</v>
      </c>
      <c r="Q366" s="165">
        <v>0</v>
      </c>
      <c r="R366" s="165">
        <f t="shared" si="12"/>
        <v>0</v>
      </c>
      <c r="S366" s="165">
        <v>0</v>
      </c>
      <c r="T366" s="166">
        <f t="shared" si="13"/>
        <v>0</v>
      </c>
      <c r="AR366" s="167" t="s">
        <v>162</v>
      </c>
      <c r="AT366" s="167" t="s">
        <v>136</v>
      </c>
      <c r="AU366" s="167" t="s">
        <v>80</v>
      </c>
      <c r="AY366" s="16" t="s">
        <v>134</v>
      </c>
      <c r="BE366" s="168">
        <f t="shared" si="14"/>
        <v>0</v>
      </c>
      <c r="BF366" s="168">
        <f t="shared" si="15"/>
        <v>0</v>
      </c>
      <c r="BG366" s="168">
        <f t="shared" si="16"/>
        <v>0</v>
      </c>
      <c r="BH366" s="168">
        <f t="shared" si="17"/>
        <v>0</v>
      </c>
      <c r="BI366" s="168">
        <f t="shared" si="18"/>
        <v>0</v>
      </c>
      <c r="BJ366" s="16" t="s">
        <v>80</v>
      </c>
      <c r="BK366" s="168">
        <f t="shared" si="19"/>
        <v>0</v>
      </c>
      <c r="BL366" s="16" t="s">
        <v>162</v>
      </c>
      <c r="BM366" s="167" t="s">
        <v>615</v>
      </c>
    </row>
    <row r="367" spans="2:65" s="1" customFormat="1" ht="48" customHeight="1">
      <c r="B367" s="155"/>
      <c r="C367" s="156" t="s">
        <v>616</v>
      </c>
      <c r="D367" s="156" t="s">
        <v>136</v>
      </c>
      <c r="E367" s="157" t="s">
        <v>617</v>
      </c>
      <c r="F367" s="158" t="s">
        <v>618</v>
      </c>
      <c r="G367" s="159" t="s">
        <v>198</v>
      </c>
      <c r="H367" s="160">
        <v>1</v>
      </c>
      <c r="I367" s="161"/>
      <c r="J367" s="162">
        <f t="shared" si="10"/>
        <v>0</v>
      </c>
      <c r="K367" s="158" t="s">
        <v>1</v>
      </c>
      <c r="L367" s="31"/>
      <c r="M367" s="163" t="s">
        <v>1</v>
      </c>
      <c r="N367" s="164" t="s">
        <v>36</v>
      </c>
      <c r="O367" s="54"/>
      <c r="P367" s="165">
        <f t="shared" si="11"/>
        <v>0</v>
      </c>
      <c r="Q367" s="165">
        <v>0</v>
      </c>
      <c r="R367" s="165">
        <f t="shared" si="12"/>
        <v>0</v>
      </c>
      <c r="S367" s="165">
        <v>0</v>
      </c>
      <c r="T367" s="166">
        <f t="shared" si="13"/>
        <v>0</v>
      </c>
      <c r="AR367" s="167" t="s">
        <v>162</v>
      </c>
      <c r="AT367" s="167" t="s">
        <v>136</v>
      </c>
      <c r="AU367" s="167" t="s">
        <v>80</v>
      </c>
      <c r="AY367" s="16" t="s">
        <v>134</v>
      </c>
      <c r="BE367" s="168">
        <f t="shared" si="14"/>
        <v>0</v>
      </c>
      <c r="BF367" s="168">
        <f t="shared" si="15"/>
        <v>0</v>
      </c>
      <c r="BG367" s="168">
        <f t="shared" si="16"/>
        <v>0</v>
      </c>
      <c r="BH367" s="168">
        <f t="shared" si="17"/>
        <v>0</v>
      </c>
      <c r="BI367" s="168">
        <f t="shared" si="18"/>
        <v>0</v>
      </c>
      <c r="BJ367" s="16" t="s">
        <v>80</v>
      </c>
      <c r="BK367" s="168">
        <f t="shared" si="19"/>
        <v>0</v>
      </c>
      <c r="BL367" s="16" t="s">
        <v>162</v>
      </c>
      <c r="BM367" s="167" t="s">
        <v>619</v>
      </c>
    </row>
    <row r="368" spans="2:65" s="1" customFormat="1" ht="48" customHeight="1">
      <c r="B368" s="155"/>
      <c r="C368" s="156" t="s">
        <v>620</v>
      </c>
      <c r="D368" s="156" t="s">
        <v>136</v>
      </c>
      <c r="E368" s="157" t="s">
        <v>621</v>
      </c>
      <c r="F368" s="158" t="s">
        <v>622</v>
      </c>
      <c r="G368" s="159" t="s">
        <v>198</v>
      </c>
      <c r="H368" s="160">
        <v>1</v>
      </c>
      <c r="I368" s="161"/>
      <c r="J368" s="162">
        <f t="shared" si="10"/>
        <v>0</v>
      </c>
      <c r="K368" s="158" t="s">
        <v>1</v>
      </c>
      <c r="L368" s="31"/>
      <c r="M368" s="163" t="s">
        <v>1</v>
      </c>
      <c r="N368" s="164" t="s">
        <v>36</v>
      </c>
      <c r="O368" s="54"/>
      <c r="P368" s="165">
        <f t="shared" si="11"/>
        <v>0</v>
      </c>
      <c r="Q368" s="165">
        <v>0</v>
      </c>
      <c r="R368" s="165">
        <f t="shared" si="12"/>
        <v>0</v>
      </c>
      <c r="S368" s="165">
        <v>0</v>
      </c>
      <c r="T368" s="166">
        <f t="shared" si="13"/>
        <v>0</v>
      </c>
      <c r="AR368" s="167" t="s">
        <v>162</v>
      </c>
      <c r="AT368" s="167" t="s">
        <v>136</v>
      </c>
      <c r="AU368" s="167" t="s">
        <v>80</v>
      </c>
      <c r="AY368" s="16" t="s">
        <v>134</v>
      </c>
      <c r="BE368" s="168">
        <f t="shared" si="14"/>
        <v>0</v>
      </c>
      <c r="BF368" s="168">
        <f t="shared" si="15"/>
        <v>0</v>
      </c>
      <c r="BG368" s="168">
        <f t="shared" si="16"/>
        <v>0</v>
      </c>
      <c r="BH368" s="168">
        <f t="shared" si="17"/>
        <v>0</v>
      </c>
      <c r="BI368" s="168">
        <f t="shared" si="18"/>
        <v>0</v>
      </c>
      <c r="BJ368" s="16" t="s">
        <v>80</v>
      </c>
      <c r="BK368" s="168">
        <f t="shared" si="19"/>
        <v>0</v>
      </c>
      <c r="BL368" s="16" t="s">
        <v>162</v>
      </c>
      <c r="BM368" s="167" t="s">
        <v>623</v>
      </c>
    </row>
    <row r="369" spans="2:65" s="1" customFormat="1" ht="36" customHeight="1">
      <c r="B369" s="155"/>
      <c r="C369" s="156" t="s">
        <v>624</v>
      </c>
      <c r="D369" s="156" t="s">
        <v>136</v>
      </c>
      <c r="E369" s="157" t="s">
        <v>625</v>
      </c>
      <c r="F369" s="158" t="s">
        <v>626</v>
      </c>
      <c r="G369" s="159" t="s">
        <v>196</v>
      </c>
      <c r="H369" s="160">
        <v>11.74</v>
      </c>
      <c r="I369" s="161"/>
      <c r="J369" s="162">
        <f t="shared" si="10"/>
        <v>0</v>
      </c>
      <c r="K369" s="158" t="s">
        <v>1</v>
      </c>
      <c r="L369" s="31"/>
      <c r="M369" s="163" t="s">
        <v>1</v>
      </c>
      <c r="N369" s="164" t="s">
        <v>36</v>
      </c>
      <c r="O369" s="54"/>
      <c r="P369" s="165">
        <f t="shared" si="11"/>
        <v>0</v>
      </c>
      <c r="Q369" s="165">
        <v>0</v>
      </c>
      <c r="R369" s="165">
        <f t="shared" si="12"/>
        <v>0</v>
      </c>
      <c r="S369" s="165">
        <v>0</v>
      </c>
      <c r="T369" s="166">
        <f t="shared" si="13"/>
        <v>0</v>
      </c>
      <c r="AR369" s="167" t="s">
        <v>162</v>
      </c>
      <c r="AT369" s="167" t="s">
        <v>136</v>
      </c>
      <c r="AU369" s="167" t="s">
        <v>80</v>
      </c>
      <c r="AY369" s="16" t="s">
        <v>134</v>
      </c>
      <c r="BE369" s="168">
        <f t="shared" si="14"/>
        <v>0</v>
      </c>
      <c r="BF369" s="168">
        <f t="shared" si="15"/>
        <v>0</v>
      </c>
      <c r="BG369" s="168">
        <f t="shared" si="16"/>
        <v>0</v>
      </c>
      <c r="BH369" s="168">
        <f t="shared" si="17"/>
        <v>0</v>
      </c>
      <c r="BI369" s="168">
        <f t="shared" si="18"/>
        <v>0</v>
      </c>
      <c r="BJ369" s="16" t="s">
        <v>80</v>
      </c>
      <c r="BK369" s="168">
        <f t="shared" si="19"/>
        <v>0</v>
      </c>
      <c r="BL369" s="16" t="s">
        <v>162</v>
      </c>
      <c r="BM369" s="167" t="s">
        <v>627</v>
      </c>
    </row>
    <row r="370" spans="2:65" s="1" customFormat="1" ht="172.8">
      <c r="B370" s="31"/>
      <c r="D370" s="170" t="s">
        <v>143</v>
      </c>
      <c r="F370" s="186" t="s">
        <v>628</v>
      </c>
      <c r="I370" s="95"/>
      <c r="L370" s="31"/>
      <c r="M370" s="187"/>
      <c r="N370" s="54"/>
      <c r="O370" s="54"/>
      <c r="P370" s="54"/>
      <c r="Q370" s="54"/>
      <c r="R370" s="54"/>
      <c r="S370" s="54"/>
      <c r="T370" s="55"/>
      <c r="AT370" s="16" t="s">
        <v>143</v>
      </c>
      <c r="AU370" s="16" t="s">
        <v>80</v>
      </c>
    </row>
    <row r="371" spans="2:65" s="1" customFormat="1" ht="24" customHeight="1">
      <c r="B371" s="155"/>
      <c r="C371" s="156" t="s">
        <v>629</v>
      </c>
      <c r="D371" s="156" t="s">
        <v>136</v>
      </c>
      <c r="E371" s="157" t="s">
        <v>630</v>
      </c>
      <c r="F371" s="158" t="s">
        <v>631</v>
      </c>
      <c r="G371" s="159" t="s">
        <v>152</v>
      </c>
      <c r="H371" s="160">
        <v>0.10100000000000001</v>
      </c>
      <c r="I371" s="161"/>
      <c r="J371" s="162">
        <f>ROUND(I371*H371,2)</f>
        <v>0</v>
      </c>
      <c r="K371" s="158" t="s">
        <v>1</v>
      </c>
      <c r="L371" s="31"/>
      <c r="M371" s="163" t="s">
        <v>1</v>
      </c>
      <c r="N371" s="164" t="s">
        <v>36</v>
      </c>
      <c r="O371" s="54"/>
      <c r="P371" s="165">
        <f>O371*H371</f>
        <v>0</v>
      </c>
      <c r="Q371" s="165">
        <v>0</v>
      </c>
      <c r="R371" s="165">
        <f>Q371*H371</f>
        <v>0</v>
      </c>
      <c r="S371" s="165">
        <v>0</v>
      </c>
      <c r="T371" s="166">
        <f>S371*H371</f>
        <v>0</v>
      </c>
      <c r="AR371" s="167" t="s">
        <v>162</v>
      </c>
      <c r="AT371" s="167" t="s">
        <v>136</v>
      </c>
      <c r="AU371" s="167" t="s">
        <v>80</v>
      </c>
      <c r="AY371" s="16" t="s">
        <v>134</v>
      </c>
      <c r="BE371" s="168">
        <f>IF(N371="základná",J371,0)</f>
        <v>0</v>
      </c>
      <c r="BF371" s="168">
        <f>IF(N371="znížená",J371,0)</f>
        <v>0</v>
      </c>
      <c r="BG371" s="168">
        <f>IF(N371="zákl. prenesená",J371,0)</f>
        <v>0</v>
      </c>
      <c r="BH371" s="168">
        <f>IF(N371="zníž. prenesená",J371,0)</f>
        <v>0</v>
      </c>
      <c r="BI371" s="168">
        <f>IF(N371="nulová",J371,0)</f>
        <v>0</v>
      </c>
      <c r="BJ371" s="16" t="s">
        <v>80</v>
      </c>
      <c r="BK371" s="168">
        <f>ROUND(I371*H371,2)</f>
        <v>0</v>
      </c>
      <c r="BL371" s="16" t="s">
        <v>162</v>
      </c>
      <c r="BM371" s="167" t="s">
        <v>632</v>
      </c>
    </row>
    <row r="372" spans="2:65" s="12" customFormat="1">
      <c r="B372" s="169"/>
      <c r="D372" s="170" t="s">
        <v>139</v>
      </c>
      <c r="E372" s="171" t="s">
        <v>1</v>
      </c>
      <c r="F372" s="172" t="s">
        <v>633</v>
      </c>
      <c r="H372" s="173">
        <v>0.10100000000000001</v>
      </c>
      <c r="I372" s="174"/>
      <c r="L372" s="169"/>
      <c r="M372" s="175"/>
      <c r="N372" s="176"/>
      <c r="O372" s="176"/>
      <c r="P372" s="176"/>
      <c r="Q372" s="176"/>
      <c r="R372" s="176"/>
      <c r="S372" s="176"/>
      <c r="T372" s="177"/>
      <c r="AT372" s="171" t="s">
        <v>139</v>
      </c>
      <c r="AU372" s="171" t="s">
        <v>80</v>
      </c>
      <c r="AV372" s="12" t="s">
        <v>80</v>
      </c>
      <c r="AW372" s="12" t="s">
        <v>27</v>
      </c>
      <c r="AX372" s="12" t="s">
        <v>74</v>
      </c>
      <c r="AY372" s="171" t="s">
        <v>134</v>
      </c>
    </row>
    <row r="373" spans="2:65" s="1" customFormat="1" ht="24" customHeight="1">
      <c r="B373" s="155"/>
      <c r="C373" s="156" t="s">
        <v>634</v>
      </c>
      <c r="D373" s="156" t="s">
        <v>136</v>
      </c>
      <c r="E373" s="157" t="s">
        <v>635</v>
      </c>
      <c r="F373" s="158" t="s">
        <v>636</v>
      </c>
      <c r="G373" s="159" t="s">
        <v>198</v>
      </c>
      <c r="H373" s="160">
        <v>8</v>
      </c>
      <c r="I373" s="161"/>
      <c r="J373" s="162">
        <f>ROUND(I373*H373,2)</f>
        <v>0</v>
      </c>
      <c r="K373" s="158" t="s">
        <v>1</v>
      </c>
      <c r="L373" s="31"/>
      <c r="M373" s="163" t="s">
        <v>1</v>
      </c>
      <c r="N373" s="164" t="s">
        <v>36</v>
      </c>
      <c r="O373" s="54"/>
      <c r="P373" s="165">
        <f>O373*H373</f>
        <v>0</v>
      </c>
      <c r="Q373" s="165">
        <v>0</v>
      </c>
      <c r="R373" s="165">
        <f>Q373*H373</f>
        <v>0</v>
      </c>
      <c r="S373" s="165">
        <v>0</v>
      </c>
      <c r="T373" s="166">
        <f>S373*H373</f>
        <v>0</v>
      </c>
      <c r="AR373" s="167" t="s">
        <v>162</v>
      </c>
      <c r="AT373" s="167" t="s">
        <v>136</v>
      </c>
      <c r="AU373" s="167" t="s">
        <v>80</v>
      </c>
      <c r="AY373" s="16" t="s">
        <v>134</v>
      </c>
      <c r="BE373" s="168">
        <f>IF(N373="základná",J373,0)</f>
        <v>0</v>
      </c>
      <c r="BF373" s="168">
        <f>IF(N373="znížená",J373,0)</f>
        <v>0</v>
      </c>
      <c r="BG373" s="168">
        <f>IF(N373="zákl. prenesená",J373,0)</f>
        <v>0</v>
      </c>
      <c r="BH373" s="168">
        <f>IF(N373="zníž. prenesená",J373,0)</f>
        <v>0</v>
      </c>
      <c r="BI373" s="168">
        <f>IF(N373="nulová",J373,0)</f>
        <v>0</v>
      </c>
      <c r="BJ373" s="16" t="s">
        <v>80</v>
      </c>
      <c r="BK373" s="168">
        <f>ROUND(I373*H373,2)</f>
        <v>0</v>
      </c>
      <c r="BL373" s="16" t="s">
        <v>162</v>
      </c>
      <c r="BM373" s="167" t="s">
        <v>637</v>
      </c>
    </row>
    <row r="374" spans="2:65" s="12" customFormat="1">
      <c r="B374" s="169"/>
      <c r="D374" s="170" t="s">
        <v>139</v>
      </c>
      <c r="E374" s="171" t="s">
        <v>1</v>
      </c>
      <c r="F374" s="172" t="s">
        <v>149</v>
      </c>
      <c r="H374" s="173">
        <v>8</v>
      </c>
      <c r="I374" s="174"/>
      <c r="L374" s="169"/>
      <c r="M374" s="175"/>
      <c r="N374" s="176"/>
      <c r="O374" s="176"/>
      <c r="P374" s="176"/>
      <c r="Q374" s="176"/>
      <c r="R374" s="176"/>
      <c r="S374" s="176"/>
      <c r="T374" s="177"/>
      <c r="AT374" s="171" t="s">
        <v>139</v>
      </c>
      <c r="AU374" s="171" t="s">
        <v>80</v>
      </c>
      <c r="AV374" s="12" t="s">
        <v>80</v>
      </c>
      <c r="AW374" s="12" t="s">
        <v>27</v>
      </c>
      <c r="AX374" s="12" t="s">
        <v>74</v>
      </c>
      <c r="AY374" s="171" t="s">
        <v>134</v>
      </c>
    </row>
    <row r="375" spans="2:65" s="1" customFormat="1" ht="60" customHeight="1">
      <c r="B375" s="155"/>
      <c r="C375" s="156" t="s">
        <v>638</v>
      </c>
      <c r="D375" s="156" t="s">
        <v>136</v>
      </c>
      <c r="E375" s="157" t="s">
        <v>639</v>
      </c>
      <c r="F375" s="158" t="s">
        <v>640</v>
      </c>
      <c r="G375" s="159" t="s">
        <v>198</v>
      </c>
      <c r="H375" s="160">
        <v>1</v>
      </c>
      <c r="I375" s="161"/>
      <c r="J375" s="162">
        <f>ROUND(I375*H375,2)</f>
        <v>0</v>
      </c>
      <c r="K375" s="158" t="s">
        <v>1</v>
      </c>
      <c r="L375" s="31"/>
      <c r="M375" s="163" t="s">
        <v>1</v>
      </c>
      <c r="N375" s="164" t="s">
        <v>36</v>
      </c>
      <c r="O375" s="54"/>
      <c r="P375" s="165">
        <f>O375*H375</f>
        <v>0</v>
      </c>
      <c r="Q375" s="165">
        <v>0</v>
      </c>
      <c r="R375" s="165">
        <f>Q375*H375</f>
        <v>0</v>
      </c>
      <c r="S375" s="165">
        <v>0</v>
      </c>
      <c r="T375" s="166">
        <f>S375*H375</f>
        <v>0</v>
      </c>
      <c r="AR375" s="167" t="s">
        <v>162</v>
      </c>
      <c r="AT375" s="167" t="s">
        <v>136</v>
      </c>
      <c r="AU375" s="167" t="s">
        <v>80</v>
      </c>
      <c r="AY375" s="16" t="s">
        <v>134</v>
      </c>
      <c r="BE375" s="168">
        <f>IF(N375="základná",J375,0)</f>
        <v>0</v>
      </c>
      <c r="BF375" s="168">
        <f>IF(N375="znížená",J375,0)</f>
        <v>0</v>
      </c>
      <c r="BG375" s="168">
        <f>IF(N375="zákl. prenesená",J375,0)</f>
        <v>0</v>
      </c>
      <c r="BH375" s="168">
        <f>IF(N375="zníž. prenesená",J375,0)</f>
        <v>0</v>
      </c>
      <c r="BI375" s="168">
        <f>IF(N375="nulová",J375,0)</f>
        <v>0</v>
      </c>
      <c r="BJ375" s="16" t="s">
        <v>80</v>
      </c>
      <c r="BK375" s="168">
        <f>ROUND(I375*H375,2)</f>
        <v>0</v>
      </c>
      <c r="BL375" s="16" t="s">
        <v>162</v>
      </c>
      <c r="BM375" s="167" t="s">
        <v>641</v>
      </c>
    </row>
    <row r="376" spans="2:65" s="1" customFormat="1" ht="36" customHeight="1">
      <c r="B376" s="155"/>
      <c r="C376" s="156" t="s">
        <v>642</v>
      </c>
      <c r="D376" s="156" t="s">
        <v>136</v>
      </c>
      <c r="E376" s="157" t="s">
        <v>643</v>
      </c>
      <c r="F376" s="158" t="s">
        <v>644</v>
      </c>
      <c r="G376" s="159" t="s">
        <v>196</v>
      </c>
      <c r="H376" s="160">
        <v>2.5</v>
      </c>
      <c r="I376" s="161"/>
      <c r="J376" s="162">
        <f>ROUND(I376*H376,2)</f>
        <v>0</v>
      </c>
      <c r="K376" s="158" t="s">
        <v>1</v>
      </c>
      <c r="L376" s="31"/>
      <c r="M376" s="163" t="s">
        <v>1</v>
      </c>
      <c r="N376" s="164" t="s">
        <v>36</v>
      </c>
      <c r="O376" s="54"/>
      <c r="P376" s="165">
        <f>O376*H376</f>
        <v>0</v>
      </c>
      <c r="Q376" s="165">
        <v>2.2000000000000001E-3</v>
      </c>
      <c r="R376" s="165">
        <f>Q376*H376</f>
        <v>5.5000000000000005E-3</v>
      </c>
      <c r="S376" s="165">
        <v>0</v>
      </c>
      <c r="T376" s="166">
        <f>S376*H376</f>
        <v>0</v>
      </c>
      <c r="AR376" s="167" t="s">
        <v>162</v>
      </c>
      <c r="AT376" s="167" t="s">
        <v>136</v>
      </c>
      <c r="AU376" s="167" t="s">
        <v>80</v>
      </c>
      <c r="AY376" s="16" t="s">
        <v>134</v>
      </c>
      <c r="BE376" s="168">
        <f>IF(N376="základná",J376,0)</f>
        <v>0</v>
      </c>
      <c r="BF376" s="168">
        <f>IF(N376="znížená",J376,0)</f>
        <v>0</v>
      </c>
      <c r="BG376" s="168">
        <f>IF(N376="zákl. prenesená",J376,0)</f>
        <v>0</v>
      </c>
      <c r="BH376" s="168">
        <f>IF(N376="zníž. prenesená",J376,0)</f>
        <v>0</v>
      </c>
      <c r="BI376" s="168">
        <f>IF(N376="nulová",J376,0)</f>
        <v>0</v>
      </c>
      <c r="BJ376" s="16" t="s">
        <v>80</v>
      </c>
      <c r="BK376" s="168">
        <f>ROUND(I376*H376,2)</f>
        <v>0</v>
      </c>
      <c r="BL376" s="16" t="s">
        <v>162</v>
      </c>
      <c r="BM376" s="167" t="s">
        <v>645</v>
      </c>
    </row>
    <row r="377" spans="2:65" s="1" customFormat="1" ht="48">
      <c r="B377" s="31"/>
      <c r="D377" s="170" t="s">
        <v>143</v>
      </c>
      <c r="F377" s="186" t="s">
        <v>646</v>
      </c>
      <c r="I377" s="95"/>
      <c r="L377" s="31"/>
      <c r="M377" s="187"/>
      <c r="N377" s="54"/>
      <c r="O377" s="54"/>
      <c r="P377" s="54"/>
      <c r="Q377" s="54"/>
      <c r="R377" s="54"/>
      <c r="S377" s="54"/>
      <c r="T377" s="55"/>
      <c r="AT377" s="16" t="s">
        <v>143</v>
      </c>
      <c r="AU377" s="16" t="s">
        <v>80</v>
      </c>
    </row>
    <row r="378" spans="2:65" s="1" customFormat="1" ht="36" customHeight="1">
      <c r="B378" s="155"/>
      <c r="C378" s="156" t="s">
        <v>647</v>
      </c>
      <c r="D378" s="156" t="s">
        <v>136</v>
      </c>
      <c r="E378" s="157" t="s">
        <v>648</v>
      </c>
      <c r="F378" s="158" t="s">
        <v>649</v>
      </c>
      <c r="G378" s="159" t="s">
        <v>196</v>
      </c>
      <c r="H378" s="160">
        <v>11.74</v>
      </c>
      <c r="I378" s="161"/>
      <c r="J378" s="162">
        <f>ROUND(I378*H378,2)</f>
        <v>0</v>
      </c>
      <c r="K378" s="158" t="s">
        <v>1</v>
      </c>
      <c r="L378" s="31"/>
      <c r="M378" s="163" t="s">
        <v>1</v>
      </c>
      <c r="N378" s="164" t="s">
        <v>36</v>
      </c>
      <c r="O378" s="54"/>
      <c r="P378" s="165">
        <f>O378*H378</f>
        <v>0</v>
      </c>
      <c r="Q378" s="165">
        <v>0</v>
      </c>
      <c r="R378" s="165">
        <f>Q378*H378</f>
        <v>0</v>
      </c>
      <c r="S378" s="165">
        <v>0</v>
      </c>
      <c r="T378" s="166">
        <f>S378*H378</f>
        <v>0</v>
      </c>
      <c r="AR378" s="167" t="s">
        <v>162</v>
      </c>
      <c r="AT378" s="167" t="s">
        <v>136</v>
      </c>
      <c r="AU378" s="167" t="s">
        <v>80</v>
      </c>
      <c r="AY378" s="16" t="s">
        <v>134</v>
      </c>
      <c r="BE378" s="168">
        <f>IF(N378="základná",J378,0)</f>
        <v>0</v>
      </c>
      <c r="BF378" s="168">
        <f>IF(N378="znížená",J378,0)</f>
        <v>0</v>
      </c>
      <c r="BG378" s="168">
        <f>IF(N378="zákl. prenesená",J378,0)</f>
        <v>0</v>
      </c>
      <c r="BH378" s="168">
        <f>IF(N378="zníž. prenesená",J378,0)</f>
        <v>0</v>
      </c>
      <c r="BI378" s="168">
        <f>IF(N378="nulová",J378,0)</f>
        <v>0</v>
      </c>
      <c r="BJ378" s="16" t="s">
        <v>80</v>
      </c>
      <c r="BK378" s="168">
        <f>ROUND(I378*H378,2)</f>
        <v>0</v>
      </c>
      <c r="BL378" s="16" t="s">
        <v>162</v>
      </c>
      <c r="BM378" s="167" t="s">
        <v>650</v>
      </c>
    </row>
    <row r="379" spans="2:65" s="1" customFormat="1" ht="172.8">
      <c r="B379" s="31"/>
      <c r="D379" s="170" t="s">
        <v>143</v>
      </c>
      <c r="F379" s="186" t="s">
        <v>628</v>
      </c>
      <c r="I379" s="95"/>
      <c r="L379" s="31"/>
      <c r="M379" s="187"/>
      <c r="N379" s="54"/>
      <c r="O379" s="54"/>
      <c r="P379" s="54"/>
      <c r="Q379" s="54"/>
      <c r="R379" s="54"/>
      <c r="S379" s="54"/>
      <c r="T379" s="55"/>
      <c r="AT379" s="16" t="s">
        <v>143</v>
      </c>
      <c r="AU379" s="16" t="s">
        <v>80</v>
      </c>
    </row>
    <row r="380" spans="2:65" s="1" customFormat="1" ht="24" customHeight="1">
      <c r="B380" s="155"/>
      <c r="C380" s="156" t="s">
        <v>651</v>
      </c>
      <c r="D380" s="156" t="s">
        <v>136</v>
      </c>
      <c r="E380" s="157" t="s">
        <v>652</v>
      </c>
      <c r="F380" s="158" t="s">
        <v>653</v>
      </c>
      <c r="G380" s="159" t="s">
        <v>654</v>
      </c>
      <c r="H380" s="160">
        <v>732.77800000000002</v>
      </c>
      <c r="I380" s="161"/>
      <c r="J380" s="162">
        <f>ROUND(I380*H380,2)</f>
        <v>0</v>
      </c>
      <c r="K380" s="158" t="s">
        <v>1</v>
      </c>
      <c r="L380" s="31"/>
      <c r="M380" s="163" t="s">
        <v>1</v>
      </c>
      <c r="N380" s="164" t="s">
        <v>36</v>
      </c>
      <c r="O380" s="54"/>
      <c r="P380" s="165">
        <f>O380*H380</f>
        <v>0</v>
      </c>
      <c r="Q380" s="165">
        <v>0</v>
      </c>
      <c r="R380" s="165">
        <f>Q380*H380</f>
        <v>0</v>
      </c>
      <c r="S380" s="165">
        <v>0</v>
      </c>
      <c r="T380" s="166">
        <f>S380*H380</f>
        <v>0</v>
      </c>
      <c r="AR380" s="167" t="s">
        <v>162</v>
      </c>
      <c r="AT380" s="167" t="s">
        <v>136</v>
      </c>
      <c r="AU380" s="167" t="s">
        <v>80</v>
      </c>
      <c r="AY380" s="16" t="s">
        <v>134</v>
      </c>
      <c r="BE380" s="168">
        <f>IF(N380="základná",J380,0)</f>
        <v>0</v>
      </c>
      <c r="BF380" s="168">
        <f>IF(N380="znížená",J380,0)</f>
        <v>0</v>
      </c>
      <c r="BG380" s="168">
        <f>IF(N380="zákl. prenesená",J380,0)</f>
        <v>0</v>
      </c>
      <c r="BH380" s="168">
        <f>IF(N380="zníž. prenesená",J380,0)</f>
        <v>0</v>
      </c>
      <c r="BI380" s="168">
        <f>IF(N380="nulová",J380,0)</f>
        <v>0</v>
      </c>
      <c r="BJ380" s="16" t="s">
        <v>80</v>
      </c>
      <c r="BK380" s="168">
        <f>ROUND(I380*H380,2)</f>
        <v>0</v>
      </c>
      <c r="BL380" s="16" t="s">
        <v>162</v>
      </c>
      <c r="BM380" s="167" t="s">
        <v>655</v>
      </c>
    </row>
    <row r="381" spans="2:65" s="1" customFormat="1" ht="48">
      <c r="B381" s="31"/>
      <c r="D381" s="170" t="s">
        <v>143</v>
      </c>
      <c r="F381" s="186" t="s">
        <v>656</v>
      </c>
      <c r="I381" s="95"/>
      <c r="L381" s="31"/>
      <c r="M381" s="187"/>
      <c r="N381" s="54"/>
      <c r="O381" s="54"/>
      <c r="P381" s="54"/>
      <c r="Q381" s="54"/>
      <c r="R381" s="54"/>
      <c r="S381" s="54"/>
      <c r="T381" s="55"/>
      <c r="AT381" s="16" t="s">
        <v>143</v>
      </c>
      <c r="AU381" s="16" t="s">
        <v>80</v>
      </c>
    </row>
    <row r="382" spans="2:65" s="12" customFormat="1" ht="30.6">
      <c r="B382" s="169"/>
      <c r="D382" s="170" t="s">
        <v>139</v>
      </c>
      <c r="E382" s="171" t="s">
        <v>1</v>
      </c>
      <c r="F382" s="172" t="s">
        <v>657</v>
      </c>
      <c r="H382" s="173">
        <v>732.77800000000002</v>
      </c>
      <c r="I382" s="174"/>
      <c r="L382" s="169"/>
      <c r="M382" s="175"/>
      <c r="N382" s="176"/>
      <c r="O382" s="176"/>
      <c r="P382" s="176"/>
      <c r="Q382" s="176"/>
      <c r="R382" s="176"/>
      <c r="S382" s="176"/>
      <c r="T382" s="177"/>
      <c r="AT382" s="171" t="s">
        <v>139</v>
      </c>
      <c r="AU382" s="171" t="s">
        <v>80</v>
      </c>
      <c r="AV382" s="12" t="s">
        <v>80</v>
      </c>
      <c r="AW382" s="12" t="s">
        <v>27</v>
      </c>
      <c r="AX382" s="12" t="s">
        <v>74</v>
      </c>
      <c r="AY382" s="171" t="s">
        <v>134</v>
      </c>
    </row>
    <row r="383" spans="2:65" s="1" customFormat="1" ht="24" customHeight="1">
      <c r="B383" s="155"/>
      <c r="C383" s="156" t="s">
        <v>200</v>
      </c>
      <c r="D383" s="156" t="s">
        <v>136</v>
      </c>
      <c r="E383" s="157" t="s">
        <v>658</v>
      </c>
      <c r="F383" s="158" t="s">
        <v>659</v>
      </c>
      <c r="G383" s="159" t="s">
        <v>654</v>
      </c>
      <c r="H383" s="160">
        <v>112.765</v>
      </c>
      <c r="I383" s="161"/>
      <c r="J383" s="162">
        <f>ROUND(I383*H383,2)</f>
        <v>0</v>
      </c>
      <c r="K383" s="158" t="s">
        <v>1</v>
      </c>
      <c r="L383" s="31"/>
      <c r="M383" s="163" t="s">
        <v>1</v>
      </c>
      <c r="N383" s="164" t="s">
        <v>36</v>
      </c>
      <c r="O383" s="54"/>
      <c r="P383" s="165">
        <f>O383*H383</f>
        <v>0</v>
      </c>
      <c r="Q383" s="165">
        <v>0</v>
      </c>
      <c r="R383" s="165">
        <f>Q383*H383</f>
        <v>0</v>
      </c>
      <c r="S383" s="165">
        <v>0</v>
      </c>
      <c r="T383" s="166">
        <f>S383*H383</f>
        <v>0</v>
      </c>
      <c r="AR383" s="167" t="s">
        <v>162</v>
      </c>
      <c r="AT383" s="167" t="s">
        <v>136</v>
      </c>
      <c r="AU383" s="167" t="s">
        <v>80</v>
      </c>
      <c r="AY383" s="16" t="s">
        <v>134</v>
      </c>
      <c r="BE383" s="168">
        <f>IF(N383="základná",J383,0)</f>
        <v>0</v>
      </c>
      <c r="BF383" s="168">
        <f>IF(N383="znížená",J383,0)</f>
        <v>0</v>
      </c>
      <c r="BG383" s="168">
        <f>IF(N383="zákl. prenesená",J383,0)</f>
        <v>0</v>
      </c>
      <c r="BH383" s="168">
        <f>IF(N383="zníž. prenesená",J383,0)</f>
        <v>0</v>
      </c>
      <c r="BI383" s="168">
        <f>IF(N383="nulová",J383,0)</f>
        <v>0</v>
      </c>
      <c r="BJ383" s="16" t="s">
        <v>80</v>
      </c>
      <c r="BK383" s="168">
        <f>ROUND(I383*H383,2)</f>
        <v>0</v>
      </c>
      <c r="BL383" s="16" t="s">
        <v>162</v>
      </c>
      <c r="BM383" s="167" t="s">
        <v>660</v>
      </c>
    </row>
    <row r="384" spans="2:65" s="1" customFormat="1" ht="48">
      <c r="B384" s="31"/>
      <c r="D384" s="170" t="s">
        <v>143</v>
      </c>
      <c r="F384" s="186" t="s">
        <v>661</v>
      </c>
      <c r="I384" s="95"/>
      <c r="L384" s="31"/>
      <c r="M384" s="187"/>
      <c r="N384" s="54"/>
      <c r="O384" s="54"/>
      <c r="P384" s="54"/>
      <c r="Q384" s="54"/>
      <c r="R384" s="54"/>
      <c r="S384" s="54"/>
      <c r="T384" s="55"/>
      <c r="AT384" s="16" t="s">
        <v>143</v>
      </c>
      <c r="AU384" s="16" t="s">
        <v>80</v>
      </c>
    </row>
    <row r="385" spans="2:65" s="12" customFormat="1" ht="20.399999999999999">
      <c r="B385" s="169"/>
      <c r="D385" s="170" t="s">
        <v>139</v>
      </c>
      <c r="E385" s="171" t="s">
        <v>1</v>
      </c>
      <c r="F385" s="172" t="s">
        <v>662</v>
      </c>
      <c r="H385" s="173">
        <v>112.765</v>
      </c>
      <c r="I385" s="174"/>
      <c r="L385" s="169"/>
      <c r="M385" s="175"/>
      <c r="N385" s="176"/>
      <c r="O385" s="176"/>
      <c r="P385" s="176"/>
      <c r="Q385" s="176"/>
      <c r="R385" s="176"/>
      <c r="S385" s="176"/>
      <c r="T385" s="177"/>
      <c r="AT385" s="171" t="s">
        <v>139</v>
      </c>
      <c r="AU385" s="171" t="s">
        <v>80</v>
      </c>
      <c r="AV385" s="12" t="s">
        <v>80</v>
      </c>
      <c r="AW385" s="12" t="s">
        <v>27</v>
      </c>
      <c r="AX385" s="12" t="s">
        <v>74</v>
      </c>
      <c r="AY385" s="171" t="s">
        <v>134</v>
      </c>
    </row>
    <row r="386" spans="2:65" s="1" customFormat="1" ht="36" customHeight="1">
      <c r="B386" s="155"/>
      <c r="C386" s="156" t="s">
        <v>663</v>
      </c>
      <c r="D386" s="156" t="s">
        <v>136</v>
      </c>
      <c r="E386" s="157" t="s">
        <v>664</v>
      </c>
      <c r="F386" s="158" t="s">
        <v>665</v>
      </c>
      <c r="G386" s="159" t="s">
        <v>654</v>
      </c>
      <c r="H386" s="160">
        <v>741.04</v>
      </c>
      <c r="I386" s="161"/>
      <c r="J386" s="162">
        <f>ROUND(I386*H386,2)</f>
        <v>0</v>
      </c>
      <c r="K386" s="158" t="s">
        <v>1</v>
      </c>
      <c r="L386" s="31"/>
      <c r="M386" s="163" t="s">
        <v>1</v>
      </c>
      <c r="N386" s="164" t="s">
        <v>36</v>
      </c>
      <c r="O386" s="54"/>
      <c r="P386" s="165">
        <f>O386*H386</f>
        <v>0</v>
      </c>
      <c r="Q386" s="165">
        <v>0</v>
      </c>
      <c r="R386" s="165">
        <f>Q386*H386</f>
        <v>0</v>
      </c>
      <c r="S386" s="165">
        <v>0</v>
      </c>
      <c r="T386" s="166">
        <f>S386*H386</f>
        <v>0</v>
      </c>
      <c r="AR386" s="167" t="s">
        <v>162</v>
      </c>
      <c r="AT386" s="167" t="s">
        <v>136</v>
      </c>
      <c r="AU386" s="167" t="s">
        <v>80</v>
      </c>
      <c r="AY386" s="16" t="s">
        <v>134</v>
      </c>
      <c r="BE386" s="168">
        <f>IF(N386="základná",J386,0)</f>
        <v>0</v>
      </c>
      <c r="BF386" s="168">
        <f>IF(N386="znížená",J386,0)</f>
        <v>0</v>
      </c>
      <c r="BG386" s="168">
        <f>IF(N386="zákl. prenesená",J386,0)</f>
        <v>0</v>
      </c>
      <c r="BH386" s="168">
        <f>IF(N386="zníž. prenesená",J386,0)</f>
        <v>0</v>
      </c>
      <c r="BI386" s="168">
        <f>IF(N386="nulová",J386,0)</f>
        <v>0</v>
      </c>
      <c r="BJ386" s="16" t="s">
        <v>80</v>
      </c>
      <c r="BK386" s="168">
        <f>ROUND(I386*H386,2)</f>
        <v>0</v>
      </c>
      <c r="BL386" s="16" t="s">
        <v>162</v>
      </c>
      <c r="BM386" s="167" t="s">
        <v>666</v>
      </c>
    </row>
    <row r="387" spans="2:65" s="1" customFormat="1" ht="48">
      <c r="B387" s="31"/>
      <c r="D387" s="170" t="s">
        <v>143</v>
      </c>
      <c r="F387" s="186" t="s">
        <v>656</v>
      </c>
      <c r="I387" s="95"/>
      <c r="L387" s="31"/>
      <c r="M387" s="187"/>
      <c r="N387" s="54"/>
      <c r="O387" s="54"/>
      <c r="P387" s="54"/>
      <c r="Q387" s="54"/>
      <c r="R387" s="54"/>
      <c r="S387" s="54"/>
      <c r="T387" s="55"/>
      <c r="AT387" s="16" t="s">
        <v>143</v>
      </c>
      <c r="AU387" s="16" t="s">
        <v>80</v>
      </c>
    </row>
    <row r="388" spans="2:65" s="12" customFormat="1">
      <c r="B388" s="169"/>
      <c r="D388" s="170" t="s">
        <v>139</v>
      </c>
      <c r="E388" s="171" t="s">
        <v>1</v>
      </c>
      <c r="F388" s="172" t="s">
        <v>667</v>
      </c>
      <c r="H388" s="173">
        <v>741.04</v>
      </c>
      <c r="I388" s="174"/>
      <c r="L388" s="169"/>
      <c r="M388" s="175"/>
      <c r="N388" s="176"/>
      <c r="O388" s="176"/>
      <c r="P388" s="176"/>
      <c r="Q388" s="176"/>
      <c r="R388" s="176"/>
      <c r="S388" s="176"/>
      <c r="T388" s="177"/>
      <c r="AT388" s="171" t="s">
        <v>139</v>
      </c>
      <c r="AU388" s="171" t="s">
        <v>80</v>
      </c>
      <c r="AV388" s="12" t="s">
        <v>80</v>
      </c>
      <c r="AW388" s="12" t="s">
        <v>27</v>
      </c>
      <c r="AX388" s="12" t="s">
        <v>74</v>
      </c>
      <c r="AY388" s="171" t="s">
        <v>134</v>
      </c>
    </row>
    <row r="389" spans="2:65" s="1" customFormat="1" ht="24" customHeight="1">
      <c r="B389" s="155"/>
      <c r="C389" s="156" t="s">
        <v>668</v>
      </c>
      <c r="D389" s="156" t="s">
        <v>136</v>
      </c>
      <c r="E389" s="157" t="s">
        <v>669</v>
      </c>
      <c r="F389" s="158" t="s">
        <v>670</v>
      </c>
      <c r="G389" s="159" t="s">
        <v>654</v>
      </c>
      <c r="H389" s="160">
        <v>158.65899999999999</v>
      </c>
      <c r="I389" s="161"/>
      <c r="J389" s="162">
        <f>ROUND(I389*H389,2)</f>
        <v>0</v>
      </c>
      <c r="K389" s="158" t="s">
        <v>1</v>
      </c>
      <c r="L389" s="31"/>
      <c r="M389" s="163" t="s">
        <v>1</v>
      </c>
      <c r="N389" s="164" t="s">
        <v>36</v>
      </c>
      <c r="O389" s="54"/>
      <c r="P389" s="165">
        <f>O389*H389</f>
        <v>0</v>
      </c>
      <c r="Q389" s="165">
        <v>0</v>
      </c>
      <c r="R389" s="165">
        <f>Q389*H389</f>
        <v>0</v>
      </c>
      <c r="S389" s="165">
        <v>0</v>
      </c>
      <c r="T389" s="166">
        <f>S389*H389</f>
        <v>0</v>
      </c>
      <c r="AR389" s="167" t="s">
        <v>162</v>
      </c>
      <c r="AT389" s="167" t="s">
        <v>136</v>
      </c>
      <c r="AU389" s="167" t="s">
        <v>80</v>
      </c>
      <c r="AY389" s="16" t="s">
        <v>134</v>
      </c>
      <c r="BE389" s="168">
        <f>IF(N389="základná",J389,0)</f>
        <v>0</v>
      </c>
      <c r="BF389" s="168">
        <f>IF(N389="znížená",J389,0)</f>
        <v>0</v>
      </c>
      <c r="BG389" s="168">
        <f>IF(N389="zákl. prenesená",J389,0)</f>
        <v>0</v>
      </c>
      <c r="BH389" s="168">
        <f>IF(N389="zníž. prenesená",J389,0)</f>
        <v>0</v>
      </c>
      <c r="BI389" s="168">
        <f>IF(N389="nulová",J389,0)</f>
        <v>0</v>
      </c>
      <c r="BJ389" s="16" t="s">
        <v>80</v>
      </c>
      <c r="BK389" s="168">
        <f>ROUND(I389*H389,2)</f>
        <v>0</v>
      </c>
      <c r="BL389" s="16" t="s">
        <v>162</v>
      </c>
      <c r="BM389" s="167" t="s">
        <v>671</v>
      </c>
    </row>
    <row r="390" spans="2:65" s="1" customFormat="1" ht="48">
      <c r="B390" s="31"/>
      <c r="D390" s="170" t="s">
        <v>143</v>
      </c>
      <c r="F390" s="186" t="s">
        <v>661</v>
      </c>
      <c r="I390" s="95"/>
      <c r="L390" s="31"/>
      <c r="M390" s="187"/>
      <c r="N390" s="54"/>
      <c r="O390" s="54"/>
      <c r="P390" s="54"/>
      <c r="Q390" s="54"/>
      <c r="R390" s="54"/>
      <c r="S390" s="54"/>
      <c r="T390" s="55"/>
      <c r="AT390" s="16" t="s">
        <v>143</v>
      </c>
      <c r="AU390" s="16" t="s">
        <v>80</v>
      </c>
    </row>
    <row r="391" spans="2:65" s="12" customFormat="1">
      <c r="B391" s="169"/>
      <c r="D391" s="170" t="s">
        <v>139</v>
      </c>
      <c r="E391" s="171" t="s">
        <v>1</v>
      </c>
      <c r="F391" s="172" t="s">
        <v>672</v>
      </c>
      <c r="H391" s="173">
        <v>158.65899999999999</v>
      </c>
      <c r="I391" s="174"/>
      <c r="L391" s="169"/>
      <c r="M391" s="175"/>
      <c r="N391" s="176"/>
      <c r="O391" s="176"/>
      <c r="P391" s="176"/>
      <c r="Q391" s="176"/>
      <c r="R391" s="176"/>
      <c r="S391" s="176"/>
      <c r="T391" s="177"/>
      <c r="AT391" s="171" t="s">
        <v>139</v>
      </c>
      <c r="AU391" s="171" t="s">
        <v>80</v>
      </c>
      <c r="AV391" s="12" t="s">
        <v>80</v>
      </c>
      <c r="AW391" s="12" t="s">
        <v>27</v>
      </c>
      <c r="AX391" s="12" t="s">
        <v>74</v>
      </c>
      <c r="AY391" s="171" t="s">
        <v>134</v>
      </c>
    </row>
    <row r="392" spans="2:65" s="1" customFormat="1" ht="24" customHeight="1">
      <c r="B392" s="155"/>
      <c r="C392" s="156" t="s">
        <v>673</v>
      </c>
      <c r="D392" s="156" t="s">
        <v>136</v>
      </c>
      <c r="E392" s="157" t="s">
        <v>674</v>
      </c>
      <c r="F392" s="158" t="s">
        <v>675</v>
      </c>
      <c r="G392" s="159" t="s">
        <v>196</v>
      </c>
      <c r="H392" s="160">
        <v>8.2100000000000009</v>
      </c>
      <c r="I392" s="161"/>
      <c r="J392" s="162">
        <f>ROUND(I392*H392,2)</f>
        <v>0</v>
      </c>
      <c r="K392" s="158" t="s">
        <v>1</v>
      </c>
      <c r="L392" s="31"/>
      <c r="M392" s="163" t="s">
        <v>1</v>
      </c>
      <c r="N392" s="164" t="s">
        <v>36</v>
      </c>
      <c r="O392" s="54"/>
      <c r="P392" s="165">
        <f>O392*H392</f>
        <v>0</v>
      </c>
      <c r="Q392" s="165">
        <v>0</v>
      </c>
      <c r="R392" s="165">
        <f>Q392*H392</f>
        <v>0</v>
      </c>
      <c r="S392" s="165">
        <v>0</v>
      </c>
      <c r="T392" s="166">
        <f>S392*H392</f>
        <v>0</v>
      </c>
      <c r="AR392" s="167" t="s">
        <v>162</v>
      </c>
      <c r="AT392" s="167" t="s">
        <v>136</v>
      </c>
      <c r="AU392" s="167" t="s">
        <v>80</v>
      </c>
      <c r="AY392" s="16" t="s">
        <v>134</v>
      </c>
      <c r="BE392" s="168">
        <f>IF(N392="základná",J392,0)</f>
        <v>0</v>
      </c>
      <c r="BF392" s="168">
        <f>IF(N392="znížená",J392,0)</f>
        <v>0</v>
      </c>
      <c r="BG392" s="168">
        <f>IF(N392="zákl. prenesená",J392,0)</f>
        <v>0</v>
      </c>
      <c r="BH392" s="168">
        <f>IF(N392="zníž. prenesená",J392,0)</f>
        <v>0</v>
      </c>
      <c r="BI392" s="168">
        <f>IF(N392="nulová",J392,0)</f>
        <v>0</v>
      </c>
      <c r="BJ392" s="16" t="s">
        <v>80</v>
      </c>
      <c r="BK392" s="168">
        <f>ROUND(I392*H392,2)</f>
        <v>0</v>
      </c>
      <c r="BL392" s="16" t="s">
        <v>162</v>
      </c>
      <c r="BM392" s="167" t="s">
        <v>676</v>
      </c>
    </row>
    <row r="393" spans="2:65" s="1" customFormat="1" ht="172.8">
      <c r="B393" s="31"/>
      <c r="D393" s="170" t="s">
        <v>143</v>
      </c>
      <c r="F393" s="186" t="s">
        <v>677</v>
      </c>
      <c r="I393" s="95"/>
      <c r="L393" s="31"/>
      <c r="M393" s="187"/>
      <c r="N393" s="54"/>
      <c r="O393" s="54"/>
      <c r="P393" s="54"/>
      <c r="Q393" s="54"/>
      <c r="R393" s="54"/>
      <c r="S393" s="54"/>
      <c r="T393" s="55"/>
      <c r="AT393" s="16" t="s">
        <v>143</v>
      </c>
      <c r="AU393" s="16" t="s">
        <v>80</v>
      </c>
    </row>
    <row r="394" spans="2:65" s="12" customFormat="1">
      <c r="B394" s="169"/>
      <c r="D394" s="170" t="s">
        <v>139</v>
      </c>
      <c r="E394" s="171" t="s">
        <v>1</v>
      </c>
      <c r="F394" s="172" t="s">
        <v>678</v>
      </c>
      <c r="H394" s="173">
        <v>8.2100000000000009</v>
      </c>
      <c r="I394" s="174"/>
      <c r="L394" s="169"/>
      <c r="M394" s="175"/>
      <c r="N394" s="176"/>
      <c r="O394" s="176"/>
      <c r="P394" s="176"/>
      <c r="Q394" s="176"/>
      <c r="R394" s="176"/>
      <c r="S394" s="176"/>
      <c r="T394" s="177"/>
      <c r="AT394" s="171" t="s">
        <v>139</v>
      </c>
      <c r="AU394" s="171" t="s">
        <v>80</v>
      </c>
      <c r="AV394" s="12" t="s">
        <v>80</v>
      </c>
      <c r="AW394" s="12" t="s">
        <v>27</v>
      </c>
      <c r="AX394" s="12" t="s">
        <v>70</v>
      </c>
      <c r="AY394" s="171" t="s">
        <v>134</v>
      </c>
    </row>
    <row r="395" spans="2:65" s="13" customFormat="1">
      <c r="B395" s="178"/>
      <c r="D395" s="170" t="s">
        <v>139</v>
      </c>
      <c r="E395" s="179" t="s">
        <v>1</v>
      </c>
      <c r="F395" s="180" t="s">
        <v>140</v>
      </c>
      <c r="H395" s="181">
        <v>8.2100000000000009</v>
      </c>
      <c r="I395" s="182"/>
      <c r="L395" s="178"/>
      <c r="M395" s="183"/>
      <c r="N395" s="184"/>
      <c r="O395" s="184"/>
      <c r="P395" s="184"/>
      <c r="Q395" s="184"/>
      <c r="R395" s="184"/>
      <c r="S395" s="184"/>
      <c r="T395" s="185"/>
      <c r="AT395" s="179" t="s">
        <v>139</v>
      </c>
      <c r="AU395" s="179" t="s">
        <v>80</v>
      </c>
      <c r="AV395" s="13" t="s">
        <v>138</v>
      </c>
      <c r="AW395" s="13" t="s">
        <v>27</v>
      </c>
      <c r="AX395" s="13" t="s">
        <v>74</v>
      </c>
      <c r="AY395" s="179" t="s">
        <v>134</v>
      </c>
    </row>
    <row r="396" spans="2:65" s="1" customFormat="1" ht="24" customHeight="1">
      <c r="B396" s="155"/>
      <c r="C396" s="156" t="s">
        <v>679</v>
      </c>
      <c r="D396" s="156" t="s">
        <v>136</v>
      </c>
      <c r="E396" s="157" t="s">
        <v>680</v>
      </c>
      <c r="F396" s="158" t="s">
        <v>681</v>
      </c>
      <c r="G396" s="159" t="s">
        <v>198</v>
      </c>
      <c r="H396" s="160">
        <v>6</v>
      </c>
      <c r="I396" s="161"/>
      <c r="J396" s="162">
        <f>ROUND(I396*H396,2)</f>
        <v>0</v>
      </c>
      <c r="K396" s="158" t="s">
        <v>1</v>
      </c>
      <c r="L396" s="31"/>
      <c r="M396" s="163" t="s">
        <v>1</v>
      </c>
      <c r="N396" s="164" t="s">
        <v>36</v>
      </c>
      <c r="O396" s="54"/>
      <c r="P396" s="165">
        <f>O396*H396</f>
        <v>0</v>
      </c>
      <c r="Q396" s="165">
        <v>0</v>
      </c>
      <c r="R396" s="165">
        <f>Q396*H396</f>
        <v>0</v>
      </c>
      <c r="S396" s="165">
        <v>0</v>
      </c>
      <c r="T396" s="166">
        <f>S396*H396</f>
        <v>0</v>
      </c>
      <c r="AR396" s="167" t="s">
        <v>162</v>
      </c>
      <c r="AT396" s="167" t="s">
        <v>136</v>
      </c>
      <c r="AU396" s="167" t="s">
        <v>80</v>
      </c>
      <c r="AY396" s="16" t="s">
        <v>134</v>
      </c>
      <c r="BE396" s="168">
        <f>IF(N396="základná",J396,0)</f>
        <v>0</v>
      </c>
      <c r="BF396" s="168">
        <f>IF(N396="znížená",J396,0)</f>
        <v>0</v>
      </c>
      <c r="BG396" s="168">
        <f>IF(N396="zákl. prenesená",J396,0)</f>
        <v>0</v>
      </c>
      <c r="BH396" s="168">
        <f>IF(N396="zníž. prenesená",J396,0)</f>
        <v>0</v>
      </c>
      <c r="BI396" s="168">
        <f>IF(N396="nulová",J396,0)</f>
        <v>0</v>
      </c>
      <c r="BJ396" s="16" t="s">
        <v>80</v>
      </c>
      <c r="BK396" s="168">
        <f>ROUND(I396*H396,2)</f>
        <v>0</v>
      </c>
      <c r="BL396" s="16" t="s">
        <v>162</v>
      </c>
      <c r="BM396" s="167" t="s">
        <v>682</v>
      </c>
    </row>
    <row r="397" spans="2:65" s="1" customFormat="1" ht="67.2">
      <c r="B397" s="31"/>
      <c r="D397" s="170" t="s">
        <v>143</v>
      </c>
      <c r="F397" s="186" t="s">
        <v>683</v>
      </c>
      <c r="I397" s="95"/>
      <c r="L397" s="31"/>
      <c r="M397" s="187"/>
      <c r="N397" s="54"/>
      <c r="O397" s="54"/>
      <c r="P397" s="54"/>
      <c r="Q397" s="54"/>
      <c r="R397" s="54"/>
      <c r="S397" s="54"/>
      <c r="T397" s="55"/>
      <c r="AT397" s="16" t="s">
        <v>143</v>
      </c>
      <c r="AU397" s="16" t="s">
        <v>80</v>
      </c>
    </row>
    <row r="398" spans="2:65" s="1" customFormat="1" ht="24" customHeight="1">
      <c r="B398" s="155"/>
      <c r="C398" s="156" t="s">
        <v>684</v>
      </c>
      <c r="D398" s="156" t="s">
        <v>136</v>
      </c>
      <c r="E398" s="157" t="s">
        <v>685</v>
      </c>
      <c r="F398" s="158" t="s">
        <v>686</v>
      </c>
      <c r="G398" s="159" t="s">
        <v>198</v>
      </c>
      <c r="H398" s="160">
        <v>18</v>
      </c>
      <c r="I398" s="161"/>
      <c r="J398" s="162">
        <f>ROUND(I398*H398,2)</f>
        <v>0</v>
      </c>
      <c r="K398" s="158" t="s">
        <v>1</v>
      </c>
      <c r="L398" s="31"/>
      <c r="M398" s="163" t="s">
        <v>1</v>
      </c>
      <c r="N398" s="164" t="s">
        <v>36</v>
      </c>
      <c r="O398" s="54"/>
      <c r="P398" s="165">
        <f>O398*H398</f>
        <v>0</v>
      </c>
      <c r="Q398" s="165">
        <v>0</v>
      </c>
      <c r="R398" s="165">
        <f>Q398*H398</f>
        <v>0</v>
      </c>
      <c r="S398" s="165">
        <v>0</v>
      </c>
      <c r="T398" s="166">
        <f>S398*H398</f>
        <v>0</v>
      </c>
      <c r="AR398" s="167" t="s">
        <v>162</v>
      </c>
      <c r="AT398" s="167" t="s">
        <v>136</v>
      </c>
      <c r="AU398" s="167" t="s">
        <v>80</v>
      </c>
      <c r="AY398" s="16" t="s">
        <v>134</v>
      </c>
      <c r="BE398" s="168">
        <f>IF(N398="základná",J398,0)</f>
        <v>0</v>
      </c>
      <c r="BF398" s="168">
        <f>IF(N398="znížená",J398,0)</f>
        <v>0</v>
      </c>
      <c r="BG398" s="168">
        <f>IF(N398="zákl. prenesená",J398,0)</f>
        <v>0</v>
      </c>
      <c r="BH398" s="168">
        <f>IF(N398="zníž. prenesená",J398,0)</f>
        <v>0</v>
      </c>
      <c r="BI398" s="168">
        <f>IF(N398="nulová",J398,0)</f>
        <v>0</v>
      </c>
      <c r="BJ398" s="16" t="s">
        <v>80</v>
      </c>
      <c r="BK398" s="168">
        <f>ROUND(I398*H398,2)</f>
        <v>0</v>
      </c>
      <c r="BL398" s="16" t="s">
        <v>162</v>
      </c>
      <c r="BM398" s="167" t="s">
        <v>687</v>
      </c>
    </row>
    <row r="399" spans="2:65" s="1" customFormat="1" ht="24" customHeight="1">
      <c r="B399" s="155"/>
      <c r="C399" s="156" t="s">
        <v>688</v>
      </c>
      <c r="D399" s="156" t="s">
        <v>136</v>
      </c>
      <c r="E399" s="157" t="s">
        <v>689</v>
      </c>
      <c r="F399" s="158" t="s">
        <v>690</v>
      </c>
      <c r="G399" s="159" t="s">
        <v>198</v>
      </c>
      <c r="H399" s="160">
        <v>11</v>
      </c>
      <c r="I399" s="161"/>
      <c r="J399" s="162">
        <f>ROUND(I399*H399,2)</f>
        <v>0</v>
      </c>
      <c r="K399" s="158" t="s">
        <v>1</v>
      </c>
      <c r="L399" s="31"/>
      <c r="M399" s="163" t="s">
        <v>1</v>
      </c>
      <c r="N399" s="164" t="s">
        <v>36</v>
      </c>
      <c r="O399" s="54"/>
      <c r="P399" s="165">
        <f>O399*H399</f>
        <v>0</v>
      </c>
      <c r="Q399" s="165">
        <v>0</v>
      </c>
      <c r="R399" s="165">
        <f>Q399*H399</f>
        <v>0</v>
      </c>
      <c r="S399" s="165">
        <v>0</v>
      </c>
      <c r="T399" s="166">
        <f>S399*H399</f>
        <v>0</v>
      </c>
      <c r="AR399" s="167" t="s">
        <v>162</v>
      </c>
      <c r="AT399" s="167" t="s">
        <v>136</v>
      </c>
      <c r="AU399" s="167" t="s">
        <v>80</v>
      </c>
      <c r="AY399" s="16" t="s">
        <v>134</v>
      </c>
      <c r="BE399" s="168">
        <f>IF(N399="základná",J399,0)</f>
        <v>0</v>
      </c>
      <c r="BF399" s="168">
        <f>IF(N399="znížená",J399,0)</f>
        <v>0</v>
      </c>
      <c r="BG399" s="168">
        <f>IF(N399="zákl. prenesená",J399,0)</f>
        <v>0</v>
      </c>
      <c r="BH399" s="168">
        <f>IF(N399="zníž. prenesená",J399,0)</f>
        <v>0</v>
      </c>
      <c r="BI399" s="168">
        <f>IF(N399="nulová",J399,0)</f>
        <v>0</v>
      </c>
      <c r="BJ399" s="16" t="s">
        <v>80</v>
      </c>
      <c r="BK399" s="168">
        <f>ROUND(I399*H399,2)</f>
        <v>0</v>
      </c>
      <c r="BL399" s="16" t="s">
        <v>162</v>
      </c>
      <c r="BM399" s="167" t="s">
        <v>691</v>
      </c>
    </row>
    <row r="400" spans="2:65" s="1" customFormat="1" ht="24" customHeight="1">
      <c r="B400" s="155"/>
      <c r="C400" s="156" t="s">
        <v>692</v>
      </c>
      <c r="D400" s="156" t="s">
        <v>136</v>
      </c>
      <c r="E400" s="157" t="s">
        <v>693</v>
      </c>
      <c r="F400" s="158" t="s">
        <v>694</v>
      </c>
      <c r="G400" s="159" t="s">
        <v>196</v>
      </c>
      <c r="H400" s="160">
        <v>324</v>
      </c>
      <c r="I400" s="161"/>
      <c r="J400" s="162">
        <f>ROUND(I400*H400,2)</f>
        <v>0</v>
      </c>
      <c r="K400" s="158" t="s">
        <v>1</v>
      </c>
      <c r="L400" s="31"/>
      <c r="M400" s="163" t="s">
        <v>1</v>
      </c>
      <c r="N400" s="164" t="s">
        <v>36</v>
      </c>
      <c r="O400" s="54"/>
      <c r="P400" s="165">
        <f>O400*H400</f>
        <v>0</v>
      </c>
      <c r="Q400" s="165">
        <v>0</v>
      </c>
      <c r="R400" s="165">
        <f>Q400*H400</f>
        <v>0</v>
      </c>
      <c r="S400" s="165">
        <v>0</v>
      </c>
      <c r="T400" s="166">
        <f>S400*H400</f>
        <v>0</v>
      </c>
      <c r="AR400" s="167" t="s">
        <v>162</v>
      </c>
      <c r="AT400" s="167" t="s">
        <v>136</v>
      </c>
      <c r="AU400" s="167" t="s">
        <v>80</v>
      </c>
      <c r="AY400" s="16" t="s">
        <v>134</v>
      </c>
      <c r="BE400" s="168">
        <f>IF(N400="základná",J400,0)</f>
        <v>0</v>
      </c>
      <c r="BF400" s="168">
        <f>IF(N400="znížená",J400,0)</f>
        <v>0</v>
      </c>
      <c r="BG400" s="168">
        <f>IF(N400="zákl. prenesená",J400,0)</f>
        <v>0</v>
      </c>
      <c r="BH400" s="168">
        <f>IF(N400="zníž. prenesená",J400,0)</f>
        <v>0</v>
      </c>
      <c r="BI400" s="168">
        <f>IF(N400="nulová",J400,0)</f>
        <v>0</v>
      </c>
      <c r="BJ400" s="16" t="s">
        <v>80</v>
      </c>
      <c r="BK400" s="168">
        <f>ROUND(I400*H400,2)</f>
        <v>0</v>
      </c>
      <c r="BL400" s="16" t="s">
        <v>162</v>
      </c>
      <c r="BM400" s="167" t="s">
        <v>695</v>
      </c>
    </row>
    <row r="401" spans="2:65" s="12" customFormat="1">
      <c r="B401" s="169"/>
      <c r="D401" s="170" t="s">
        <v>139</v>
      </c>
      <c r="E401" s="171" t="s">
        <v>1</v>
      </c>
      <c r="F401" s="172" t="s">
        <v>287</v>
      </c>
      <c r="H401" s="173">
        <v>324</v>
      </c>
      <c r="I401" s="174"/>
      <c r="L401" s="169"/>
      <c r="M401" s="175"/>
      <c r="N401" s="176"/>
      <c r="O401" s="176"/>
      <c r="P401" s="176"/>
      <c r="Q401" s="176"/>
      <c r="R401" s="176"/>
      <c r="S401" s="176"/>
      <c r="T401" s="177"/>
      <c r="AT401" s="171" t="s">
        <v>139</v>
      </c>
      <c r="AU401" s="171" t="s">
        <v>80</v>
      </c>
      <c r="AV401" s="12" t="s">
        <v>80</v>
      </c>
      <c r="AW401" s="12" t="s">
        <v>27</v>
      </c>
      <c r="AX401" s="12" t="s">
        <v>70</v>
      </c>
      <c r="AY401" s="171" t="s">
        <v>134</v>
      </c>
    </row>
    <row r="402" spans="2:65" s="13" customFormat="1">
      <c r="B402" s="178"/>
      <c r="D402" s="170" t="s">
        <v>139</v>
      </c>
      <c r="E402" s="179" t="s">
        <v>1</v>
      </c>
      <c r="F402" s="180" t="s">
        <v>140</v>
      </c>
      <c r="H402" s="181">
        <v>324</v>
      </c>
      <c r="I402" s="182"/>
      <c r="L402" s="178"/>
      <c r="M402" s="183"/>
      <c r="N402" s="184"/>
      <c r="O402" s="184"/>
      <c r="P402" s="184"/>
      <c r="Q402" s="184"/>
      <c r="R402" s="184"/>
      <c r="S402" s="184"/>
      <c r="T402" s="185"/>
      <c r="AT402" s="179" t="s">
        <v>139</v>
      </c>
      <c r="AU402" s="179" t="s">
        <v>80</v>
      </c>
      <c r="AV402" s="13" t="s">
        <v>138</v>
      </c>
      <c r="AW402" s="13" t="s">
        <v>27</v>
      </c>
      <c r="AX402" s="13" t="s">
        <v>74</v>
      </c>
      <c r="AY402" s="179" t="s">
        <v>134</v>
      </c>
    </row>
    <row r="403" spans="2:65" s="1" customFormat="1" ht="24" customHeight="1">
      <c r="B403" s="155"/>
      <c r="C403" s="156" t="s">
        <v>696</v>
      </c>
      <c r="D403" s="156" t="s">
        <v>136</v>
      </c>
      <c r="E403" s="157" t="s">
        <v>697</v>
      </c>
      <c r="F403" s="158" t="s">
        <v>698</v>
      </c>
      <c r="G403" s="159" t="s">
        <v>198</v>
      </c>
      <c r="H403" s="160">
        <v>30</v>
      </c>
      <c r="I403" s="161"/>
      <c r="J403" s="162">
        <f>ROUND(I403*H403,2)</f>
        <v>0</v>
      </c>
      <c r="K403" s="158" t="s">
        <v>1</v>
      </c>
      <c r="L403" s="31"/>
      <c r="M403" s="163" t="s">
        <v>1</v>
      </c>
      <c r="N403" s="164" t="s">
        <v>36</v>
      </c>
      <c r="O403" s="54"/>
      <c r="P403" s="165">
        <f>O403*H403</f>
        <v>0</v>
      </c>
      <c r="Q403" s="165">
        <v>0</v>
      </c>
      <c r="R403" s="165">
        <f>Q403*H403</f>
        <v>0</v>
      </c>
      <c r="S403" s="165">
        <v>0</v>
      </c>
      <c r="T403" s="166">
        <f>S403*H403</f>
        <v>0</v>
      </c>
      <c r="AR403" s="167" t="s">
        <v>162</v>
      </c>
      <c r="AT403" s="167" t="s">
        <v>136</v>
      </c>
      <c r="AU403" s="167" t="s">
        <v>80</v>
      </c>
      <c r="AY403" s="16" t="s">
        <v>134</v>
      </c>
      <c r="BE403" s="168">
        <f>IF(N403="základná",J403,0)</f>
        <v>0</v>
      </c>
      <c r="BF403" s="168">
        <f>IF(N403="znížená",J403,0)</f>
        <v>0</v>
      </c>
      <c r="BG403" s="168">
        <f>IF(N403="zákl. prenesená",J403,0)</f>
        <v>0</v>
      </c>
      <c r="BH403" s="168">
        <f>IF(N403="zníž. prenesená",J403,0)</f>
        <v>0</v>
      </c>
      <c r="BI403" s="168">
        <f>IF(N403="nulová",J403,0)</f>
        <v>0</v>
      </c>
      <c r="BJ403" s="16" t="s">
        <v>80</v>
      </c>
      <c r="BK403" s="168">
        <f>ROUND(I403*H403,2)</f>
        <v>0</v>
      </c>
      <c r="BL403" s="16" t="s">
        <v>162</v>
      </c>
      <c r="BM403" s="167" t="s">
        <v>699</v>
      </c>
    </row>
    <row r="404" spans="2:65" s="1" customFormat="1" ht="76.8">
      <c r="B404" s="31"/>
      <c r="D404" s="170" t="s">
        <v>143</v>
      </c>
      <c r="F404" s="186" t="s">
        <v>700</v>
      </c>
      <c r="I404" s="95"/>
      <c r="L404" s="31"/>
      <c r="M404" s="187"/>
      <c r="N404" s="54"/>
      <c r="O404" s="54"/>
      <c r="P404" s="54"/>
      <c r="Q404" s="54"/>
      <c r="R404" s="54"/>
      <c r="S404" s="54"/>
      <c r="T404" s="55"/>
      <c r="AT404" s="16" t="s">
        <v>143</v>
      </c>
      <c r="AU404" s="16" t="s">
        <v>80</v>
      </c>
    </row>
    <row r="405" spans="2:65" s="1" customFormat="1" ht="36" customHeight="1">
      <c r="B405" s="155"/>
      <c r="C405" s="156" t="s">
        <v>701</v>
      </c>
      <c r="D405" s="156" t="s">
        <v>136</v>
      </c>
      <c r="E405" s="157" t="s">
        <v>702</v>
      </c>
      <c r="F405" s="158" t="s">
        <v>703</v>
      </c>
      <c r="G405" s="159" t="s">
        <v>198</v>
      </c>
      <c r="H405" s="160">
        <v>1</v>
      </c>
      <c r="I405" s="161"/>
      <c r="J405" s="162">
        <f>ROUND(I405*H405,2)</f>
        <v>0</v>
      </c>
      <c r="K405" s="158" t="s">
        <v>1</v>
      </c>
      <c r="L405" s="31"/>
      <c r="M405" s="163" t="s">
        <v>1</v>
      </c>
      <c r="N405" s="164" t="s">
        <v>36</v>
      </c>
      <c r="O405" s="54"/>
      <c r="P405" s="165">
        <f>O405*H405</f>
        <v>0</v>
      </c>
      <c r="Q405" s="165">
        <v>0</v>
      </c>
      <c r="R405" s="165">
        <f>Q405*H405</f>
        <v>0</v>
      </c>
      <c r="S405" s="165">
        <v>0</v>
      </c>
      <c r="T405" s="166">
        <f>S405*H405</f>
        <v>0</v>
      </c>
      <c r="AR405" s="167" t="s">
        <v>162</v>
      </c>
      <c r="AT405" s="167" t="s">
        <v>136</v>
      </c>
      <c r="AU405" s="167" t="s">
        <v>80</v>
      </c>
      <c r="AY405" s="16" t="s">
        <v>134</v>
      </c>
      <c r="BE405" s="168">
        <f>IF(N405="základná",J405,0)</f>
        <v>0</v>
      </c>
      <c r="BF405" s="168">
        <f>IF(N405="znížená",J405,0)</f>
        <v>0</v>
      </c>
      <c r="BG405" s="168">
        <f>IF(N405="zákl. prenesená",J405,0)</f>
        <v>0</v>
      </c>
      <c r="BH405" s="168">
        <f>IF(N405="zníž. prenesená",J405,0)</f>
        <v>0</v>
      </c>
      <c r="BI405" s="168">
        <f>IF(N405="nulová",J405,0)</f>
        <v>0</v>
      </c>
      <c r="BJ405" s="16" t="s">
        <v>80</v>
      </c>
      <c r="BK405" s="168">
        <f>ROUND(I405*H405,2)</f>
        <v>0</v>
      </c>
      <c r="BL405" s="16" t="s">
        <v>162</v>
      </c>
      <c r="BM405" s="167" t="s">
        <v>704</v>
      </c>
    </row>
    <row r="406" spans="2:65" s="1" customFormat="1" ht="19.2">
      <c r="B406" s="31"/>
      <c r="D406" s="170" t="s">
        <v>143</v>
      </c>
      <c r="F406" s="186" t="s">
        <v>574</v>
      </c>
      <c r="I406" s="95"/>
      <c r="L406" s="31"/>
      <c r="M406" s="187"/>
      <c r="N406" s="54"/>
      <c r="O406" s="54"/>
      <c r="P406" s="54"/>
      <c r="Q406" s="54"/>
      <c r="R406" s="54"/>
      <c r="S406" s="54"/>
      <c r="T406" s="55"/>
      <c r="AT406" s="16" t="s">
        <v>143</v>
      </c>
      <c r="AU406" s="16" t="s">
        <v>80</v>
      </c>
    </row>
    <row r="407" spans="2:65" s="1" customFormat="1" ht="24" customHeight="1">
      <c r="B407" s="155"/>
      <c r="C407" s="156" t="s">
        <v>705</v>
      </c>
      <c r="D407" s="156" t="s">
        <v>136</v>
      </c>
      <c r="E407" s="157" t="s">
        <v>706</v>
      </c>
      <c r="F407" s="158" t="s">
        <v>707</v>
      </c>
      <c r="G407" s="159" t="s">
        <v>214</v>
      </c>
      <c r="H407" s="205"/>
      <c r="I407" s="161"/>
      <c r="J407" s="162">
        <f>ROUND(I407*H407,2)</f>
        <v>0</v>
      </c>
      <c r="K407" s="158" t="s">
        <v>1</v>
      </c>
      <c r="L407" s="31"/>
      <c r="M407" s="163" t="s">
        <v>1</v>
      </c>
      <c r="N407" s="164" t="s">
        <v>36</v>
      </c>
      <c r="O407" s="54"/>
      <c r="P407" s="165">
        <f>O407*H407</f>
        <v>0</v>
      </c>
      <c r="Q407" s="165">
        <v>0</v>
      </c>
      <c r="R407" s="165">
        <f>Q407*H407</f>
        <v>0</v>
      </c>
      <c r="S407" s="165">
        <v>0</v>
      </c>
      <c r="T407" s="166">
        <f>S407*H407</f>
        <v>0</v>
      </c>
      <c r="AR407" s="167" t="s">
        <v>162</v>
      </c>
      <c r="AT407" s="167" t="s">
        <v>136</v>
      </c>
      <c r="AU407" s="167" t="s">
        <v>80</v>
      </c>
      <c r="AY407" s="16" t="s">
        <v>134</v>
      </c>
      <c r="BE407" s="168">
        <f>IF(N407="základná",J407,0)</f>
        <v>0</v>
      </c>
      <c r="BF407" s="168">
        <f>IF(N407="znížená",J407,0)</f>
        <v>0</v>
      </c>
      <c r="BG407" s="168">
        <f>IF(N407="zákl. prenesená",J407,0)</f>
        <v>0</v>
      </c>
      <c r="BH407" s="168">
        <f>IF(N407="zníž. prenesená",J407,0)</f>
        <v>0</v>
      </c>
      <c r="BI407" s="168">
        <f>IF(N407="nulová",J407,0)</f>
        <v>0</v>
      </c>
      <c r="BJ407" s="16" t="s">
        <v>80</v>
      </c>
      <c r="BK407" s="168">
        <f>ROUND(I407*H407,2)</f>
        <v>0</v>
      </c>
      <c r="BL407" s="16" t="s">
        <v>162</v>
      </c>
      <c r="BM407" s="167" t="s">
        <v>708</v>
      </c>
    </row>
    <row r="408" spans="2:65" s="11" customFormat="1" ht="22.95" customHeight="1">
      <c r="B408" s="142"/>
      <c r="D408" s="143" t="s">
        <v>69</v>
      </c>
      <c r="E408" s="153" t="s">
        <v>709</v>
      </c>
      <c r="F408" s="153" t="s">
        <v>710</v>
      </c>
      <c r="I408" s="145"/>
      <c r="J408" s="154">
        <f>BK408</f>
        <v>0</v>
      </c>
      <c r="L408" s="142"/>
      <c r="M408" s="147"/>
      <c r="N408" s="148"/>
      <c r="O408" s="148"/>
      <c r="P408" s="149">
        <f>SUM(P409:P425)</f>
        <v>0</v>
      </c>
      <c r="Q408" s="148"/>
      <c r="R408" s="149">
        <f>SUM(R409:R425)</f>
        <v>3.4895341000000002</v>
      </c>
      <c r="S408" s="148"/>
      <c r="T408" s="150">
        <f>SUM(T409:T425)</f>
        <v>0</v>
      </c>
      <c r="AR408" s="143" t="s">
        <v>80</v>
      </c>
      <c r="AT408" s="151" t="s">
        <v>69</v>
      </c>
      <c r="AU408" s="151" t="s">
        <v>74</v>
      </c>
      <c r="AY408" s="143" t="s">
        <v>134</v>
      </c>
      <c r="BK408" s="152">
        <f>SUM(BK409:BK425)</f>
        <v>0</v>
      </c>
    </row>
    <row r="409" spans="2:65" s="1" customFormat="1" ht="24" customHeight="1">
      <c r="B409" s="155"/>
      <c r="C409" s="156" t="s">
        <v>711</v>
      </c>
      <c r="D409" s="156" t="s">
        <v>136</v>
      </c>
      <c r="E409" s="157" t="s">
        <v>712</v>
      </c>
      <c r="F409" s="158" t="s">
        <v>713</v>
      </c>
      <c r="G409" s="159" t="s">
        <v>196</v>
      </c>
      <c r="H409" s="160">
        <v>358</v>
      </c>
      <c r="I409" s="161"/>
      <c r="J409" s="162">
        <f>ROUND(I409*H409,2)</f>
        <v>0</v>
      </c>
      <c r="K409" s="158" t="s">
        <v>1</v>
      </c>
      <c r="L409" s="31"/>
      <c r="M409" s="163" t="s">
        <v>1</v>
      </c>
      <c r="N409" s="164" t="s">
        <v>36</v>
      </c>
      <c r="O409" s="54"/>
      <c r="P409" s="165">
        <f>O409*H409</f>
        <v>0</v>
      </c>
      <c r="Q409" s="165">
        <v>6.3000000000000003E-4</v>
      </c>
      <c r="R409" s="165">
        <f>Q409*H409</f>
        <v>0.22554000000000002</v>
      </c>
      <c r="S409" s="165">
        <v>0</v>
      </c>
      <c r="T409" s="166">
        <f>S409*H409</f>
        <v>0</v>
      </c>
      <c r="AR409" s="167" t="s">
        <v>162</v>
      </c>
      <c r="AT409" s="167" t="s">
        <v>136</v>
      </c>
      <c r="AU409" s="167" t="s">
        <v>80</v>
      </c>
      <c r="AY409" s="16" t="s">
        <v>134</v>
      </c>
      <c r="BE409" s="168">
        <f>IF(N409="základná",J409,0)</f>
        <v>0</v>
      </c>
      <c r="BF409" s="168">
        <f>IF(N409="znížená",J409,0)</f>
        <v>0</v>
      </c>
      <c r="BG409" s="168">
        <f>IF(N409="zákl. prenesená",J409,0)</f>
        <v>0</v>
      </c>
      <c r="BH409" s="168">
        <f>IF(N409="zníž. prenesená",J409,0)</f>
        <v>0</v>
      </c>
      <c r="BI409" s="168">
        <f>IF(N409="nulová",J409,0)</f>
        <v>0</v>
      </c>
      <c r="BJ409" s="16" t="s">
        <v>80</v>
      </c>
      <c r="BK409" s="168">
        <f>ROUND(I409*H409,2)</f>
        <v>0</v>
      </c>
      <c r="BL409" s="16" t="s">
        <v>162</v>
      </c>
      <c r="BM409" s="167" t="s">
        <v>714</v>
      </c>
    </row>
    <row r="410" spans="2:65" s="12" customFormat="1" ht="20.399999999999999">
      <c r="B410" s="169"/>
      <c r="D410" s="170" t="s">
        <v>139</v>
      </c>
      <c r="E410" s="171" t="s">
        <v>1</v>
      </c>
      <c r="F410" s="172" t="s">
        <v>715</v>
      </c>
      <c r="H410" s="173">
        <v>49</v>
      </c>
      <c r="I410" s="174"/>
      <c r="L410" s="169"/>
      <c r="M410" s="175"/>
      <c r="N410" s="176"/>
      <c r="O410" s="176"/>
      <c r="P410" s="176"/>
      <c r="Q410" s="176"/>
      <c r="R410" s="176"/>
      <c r="S410" s="176"/>
      <c r="T410" s="177"/>
      <c r="AT410" s="171" t="s">
        <v>139</v>
      </c>
      <c r="AU410" s="171" t="s">
        <v>80</v>
      </c>
      <c r="AV410" s="12" t="s">
        <v>80</v>
      </c>
      <c r="AW410" s="12" t="s">
        <v>27</v>
      </c>
      <c r="AX410" s="12" t="s">
        <v>70</v>
      </c>
      <c r="AY410" s="171" t="s">
        <v>134</v>
      </c>
    </row>
    <row r="411" spans="2:65" s="12" customFormat="1" ht="40.799999999999997">
      <c r="B411" s="169"/>
      <c r="D411" s="170" t="s">
        <v>139</v>
      </c>
      <c r="E411" s="171" t="s">
        <v>1</v>
      </c>
      <c r="F411" s="172" t="s">
        <v>716</v>
      </c>
      <c r="H411" s="173">
        <v>309</v>
      </c>
      <c r="I411" s="174"/>
      <c r="L411" s="169"/>
      <c r="M411" s="175"/>
      <c r="N411" s="176"/>
      <c r="O411" s="176"/>
      <c r="P411" s="176"/>
      <c r="Q411" s="176"/>
      <c r="R411" s="176"/>
      <c r="S411" s="176"/>
      <c r="T411" s="177"/>
      <c r="AT411" s="171" t="s">
        <v>139</v>
      </c>
      <c r="AU411" s="171" t="s">
        <v>80</v>
      </c>
      <c r="AV411" s="12" t="s">
        <v>80</v>
      </c>
      <c r="AW411" s="12" t="s">
        <v>27</v>
      </c>
      <c r="AX411" s="12" t="s">
        <v>70</v>
      </c>
      <c r="AY411" s="171" t="s">
        <v>134</v>
      </c>
    </row>
    <row r="412" spans="2:65" s="13" customFormat="1">
      <c r="B412" s="178"/>
      <c r="D412" s="170" t="s">
        <v>139</v>
      </c>
      <c r="E412" s="179" t="s">
        <v>1</v>
      </c>
      <c r="F412" s="180" t="s">
        <v>140</v>
      </c>
      <c r="H412" s="181">
        <v>358</v>
      </c>
      <c r="I412" s="182"/>
      <c r="L412" s="178"/>
      <c r="M412" s="183"/>
      <c r="N412" s="184"/>
      <c r="O412" s="184"/>
      <c r="P412" s="184"/>
      <c r="Q412" s="184"/>
      <c r="R412" s="184"/>
      <c r="S412" s="184"/>
      <c r="T412" s="185"/>
      <c r="AT412" s="179" t="s">
        <v>139</v>
      </c>
      <c r="AU412" s="179" t="s">
        <v>80</v>
      </c>
      <c r="AV412" s="13" t="s">
        <v>138</v>
      </c>
      <c r="AW412" s="13" t="s">
        <v>27</v>
      </c>
      <c r="AX412" s="13" t="s">
        <v>74</v>
      </c>
      <c r="AY412" s="179" t="s">
        <v>134</v>
      </c>
    </row>
    <row r="413" spans="2:65" s="1" customFormat="1" ht="24" customHeight="1">
      <c r="B413" s="155"/>
      <c r="C413" s="195" t="s">
        <v>717</v>
      </c>
      <c r="D413" s="195" t="s">
        <v>151</v>
      </c>
      <c r="E413" s="196" t="s">
        <v>718</v>
      </c>
      <c r="F413" s="197" t="s">
        <v>719</v>
      </c>
      <c r="G413" s="198" t="s">
        <v>146</v>
      </c>
      <c r="H413" s="199">
        <v>36.515999999999998</v>
      </c>
      <c r="I413" s="200"/>
      <c r="J413" s="201">
        <f>ROUND(I413*H413,2)</f>
        <v>0</v>
      </c>
      <c r="K413" s="197" t="s">
        <v>1</v>
      </c>
      <c r="L413" s="202"/>
      <c r="M413" s="203" t="s">
        <v>1</v>
      </c>
      <c r="N413" s="204" t="s">
        <v>36</v>
      </c>
      <c r="O413" s="54"/>
      <c r="P413" s="165">
        <f>O413*H413</f>
        <v>0</v>
      </c>
      <c r="Q413" s="165">
        <v>1.7999999999999999E-2</v>
      </c>
      <c r="R413" s="165">
        <f>Q413*H413</f>
        <v>0.65728799999999987</v>
      </c>
      <c r="S413" s="165">
        <v>0</v>
      </c>
      <c r="T413" s="166">
        <f>S413*H413</f>
        <v>0</v>
      </c>
      <c r="AR413" s="167" t="s">
        <v>184</v>
      </c>
      <c r="AT413" s="167" t="s">
        <v>151</v>
      </c>
      <c r="AU413" s="167" t="s">
        <v>80</v>
      </c>
      <c r="AY413" s="16" t="s">
        <v>134</v>
      </c>
      <c r="BE413" s="168">
        <f>IF(N413="základná",J413,0)</f>
        <v>0</v>
      </c>
      <c r="BF413" s="168">
        <f>IF(N413="znížená",J413,0)</f>
        <v>0</v>
      </c>
      <c r="BG413" s="168">
        <f>IF(N413="zákl. prenesená",J413,0)</f>
        <v>0</v>
      </c>
      <c r="BH413" s="168">
        <f>IF(N413="zníž. prenesená",J413,0)</f>
        <v>0</v>
      </c>
      <c r="BI413" s="168">
        <f>IF(N413="nulová",J413,0)</f>
        <v>0</v>
      </c>
      <c r="BJ413" s="16" t="s">
        <v>80</v>
      </c>
      <c r="BK413" s="168">
        <f>ROUND(I413*H413,2)</f>
        <v>0</v>
      </c>
      <c r="BL413" s="16" t="s">
        <v>162</v>
      </c>
      <c r="BM413" s="167" t="s">
        <v>720</v>
      </c>
    </row>
    <row r="414" spans="2:65" s="12" customFormat="1">
      <c r="B414" s="169"/>
      <c r="D414" s="170" t="s">
        <v>139</v>
      </c>
      <c r="E414" s="171" t="s">
        <v>1</v>
      </c>
      <c r="F414" s="172" t="s">
        <v>721</v>
      </c>
      <c r="H414" s="173">
        <v>4.9000000000000004</v>
      </c>
      <c r="I414" s="174"/>
      <c r="L414" s="169"/>
      <c r="M414" s="175"/>
      <c r="N414" s="176"/>
      <c r="O414" s="176"/>
      <c r="P414" s="176"/>
      <c r="Q414" s="176"/>
      <c r="R414" s="176"/>
      <c r="S414" s="176"/>
      <c r="T414" s="177"/>
      <c r="AT414" s="171" t="s">
        <v>139</v>
      </c>
      <c r="AU414" s="171" t="s">
        <v>80</v>
      </c>
      <c r="AV414" s="12" t="s">
        <v>80</v>
      </c>
      <c r="AW414" s="12" t="s">
        <v>27</v>
      </c>
      <c r="AX414" s="12" t="s">
        <v>70</v>
      </c>
      <c r="AY414" s="171" t="s">
        <v>134</v>
      </c>
    </row>
    <row r="415" spans="2:65" s="12" customFormat="1" ht="30.6">
      <c r="B415" s="169"/>
      <c r="D415" s="170" t="s">
        <v>139</v>
      </c>
      <c r="E415" s="171" t="s">
        <v>1</v>
      </c>
      <c r="F415" s="172" t="s">
        <v>722</v>
      </c>
      <c r="H415" s="173">
        <v>30.9</v>
      </c>
      <c r="I415" s="174"/>
      <c r="L415" s="169"/>
      <c r="M415" s="175"/>
      <c r="N415" s="176"/>
      <c r="O415" s="176"/>
      <c r="P415" s="176"/>
      <c r="Q415" s="176"/>
      <c r="R415" s="176"/>
      <c r="S415" s="176"/>
      <c r="T415" s="177"/>
      <c r="AT415" s="171" t="s">
        <v>139</v>
      </c>
      <c r="AU415" s="171" t="s">
        <v>80</v>
      </c>
      <c r="AV415" s="12" t="s">
        <v>80</v>
      </c>
      <c r="AW415" s="12" t="s">
        <v>27</v>
      </c>
      <c r="AX415" s="12" t="s">
        <v>70</v>
      </c>
      <c r="AY415" s="171" t="s">
        <v>134</v>
      </c>
    </row>
    <row r="416" spans="2:65" s="13" customFormat="1">
      <c r="B416" s="178"/>
      <c r="D416" s="170" t="s">
        <v>139</v>
      </c>
      <c r="E416" s="179" t="s">
        <v>1</v>
      </c>
      <c r="F416" s="180" t="s">
        <v>140</v>
      </c>
      <c r="H416" s="181">
        <v>35.799999999999997</v>
      </c>
      <c r="I416" s="182"/>
      <c r="L416" s="178"/>
      <c r="M416" s="183"/>
      <c r="N416" s="184"/>
      <c r="O416" s="184"/>
      <c r="P416" s="184"/>
      <c r="Q416" s="184"/>
      <c r="R416" s="184"/>
      <c r="S416" s="184"/>
      <c r="T416" s="185"/>
      <c r="AT416" s="179" t="s">
        <v>139</v>
      </c>
      <c r="AU416" s="179" t="s">
        <v>80</v>
      </c>
      <c r="AV416" s="13" t="s">
        <v>138</v>
      </c>
      <c r="AW416" s="13" t="s">
        <v>27</v>
      </c>
      <c r="AX416" s="13" t="s">
        <v>74</v>
      </c>
      <c r="AY416" s="179" t="s">
        <v>134</v>
      </c>
    </row>
    <row r="417" spans="2:65" s="12" customFormat="1">
      <c r="B417" s="169"/>
      <c r="D417" s="170" t="s">
        <v>139</v>
      </c>
      <c r="F417" s="172" t="s">
        <v>723</v>
      </c>
      <c r="H417" s="173">
        <v>36.515999999999998</v>
      </c>
      <c r="I417" s="174"/>
      <c r="L417" s="169"/>
      <c r="M417" s="175"/>
      <c r="N417" s="176"/>
      <c r="O417" s="176"/>
      <c r="P417" s="176"/>
      <c r="Q417" s="176"/>
      <c r="R417" s="176"/>
      <c r="S417" s="176"/>
      <c r="T417" s="177"/>
      <c r="AT417" s="171" t="s">
        <v>139</v>
      </c>
      <c r="AU417" s="171" t="s">
        <v>80</v>
      </c>
      <c r="AV417" s="12" t="s">
        <v>80</v>
      </c>
      <c r="AW417" s="12" t="s">
        <v>3</v>
      </c>
      <c r="AX417" s="12" t="s">
        <v>74</v>
      </c>
      <c r="AY417" s="171" t="s">
        <v>134</v>
      </c>
    </row>
    <row r="418" spans="2:65" s="1" customFormat="1" ht="36" customHeight="1">
      <c r="B418" s="155"/>
      <c r="C418" s="156" t="s">
        <v>724</v>
      </c>
      <c r="D418" s="156" t="s">
        <v>136</v>
      </c>
      <c r="E418" s="157" t="s">
        <v>725</v>
      </c>
      <c r="F418" s="158" t="s">
        <v>726</v>
      </c>
      <c r="G418" s="159" t="s">
        <v>146</v>
      </c>
      <c r="H418" s="160">
        <v>115.137</v>
      </c>
      <c r="I418" s="161"/>
      <c r="J418" s="162">
        <f>ROUND(I418*H418,2)</f>
        <v>0</v>
      </c>
      <c r="K418" s="158" t="s">
        <v>1</v>
      </c>
      <c r="L418" s="31"/>
      <c r="M418" s="163" t="s">
        <v>1</v>
      </c>
      <c r="N418" s="164" t="s">
        <v>36</v>
      </c>
      <c r="O418" s="54"/>
      <c r="P418" s="165">
        <f>O418*H418</f>
        <v>0</v>
      </c>
      <c r="Q418" s="165">
        <v>5.3E-3</v>
      </c>
      <c r="R418" s="165">
        <f>Q418*H418</f>
        <v>0.61022609999999999</v>
      </c>
      <c r="S418" s="165">
        <v>0</v>
      </c>
      <c r="T418" s="166">
        <f>S418*H418</f>
        <v>0</v>
      </c>
      <c r="AR418" s="167" t="s">
        <v>162</v>
      </c>
      <c r="AT418" s="167" t="s">
        <v>136</v>
      </c>
      <c r="AU418" s="167" t="s">
        <v>80</v>
      </c>
      <c r="AY418" s="16" t="s">
        <v>134</v>
      </c>
      <c r="BE418" s="168">
        <f>IF(N418="základná",J418,0)</f>
        <v>0</v>
      </c>
      <c r="BF418" s="168">
        <f>IF(N418="znížená",J418,0)</f>
        <v>0</v>
      </c>
      <c r="BG418" s="168">
        <f>IF(N418="zákl. prenesená",J418,0)</f>
        <v>0</v>
      </c>
      <c r="BH418" s="168">
        <f>IF(N418="zníž. prenesená",J418,0)</f>
        <v>0</v>
      </c>
      <c r="BI418" s="168">
        <f>IF(N418="nulová",J418,0)</f>
        <v>0</v>
      </c>
      <c r="BJ418" s="16" t="s">
        <v>80</v>
      </c>
      <c r="BK418" s="168">
        <f>ROUND(I418*H418,2)</f>
        <v>0</v>
      </c>
      <c r="BL418" s="16" t="s">
        <v>162</v>
      </c>
      <c r="BM418" s="167" t="s">
        <v>727</v>
      </c>
    </row>
    <row r="419" spans="2:65" s="12" customFormat="1">
      <c r="B419" s="169"/>
      <c r="D419" s="170" t="s">
        <v>139</v>
      </c>
      <c r="E419" s="171" t="s">
        <v>1</v>
      </c>
      <c r="F419" s="172" t="s">
        <v>728</v>
      </c>
      <c r="H419" s="173">
        <v>64.150000000000006</v>
      </c>
      <c r="I419" s="174"/>
      <c r="L419" s="169"/>
      <c r="M419" s="175"/>
      <c r="N419" s="176"/>
      <c r="O419" s="176"/>
      <c r="P419" s="176"/>
      <c r="Q419" s="176"/>
      <c r="R419" s="176"/>
      <c r="S419" s="176"/>
      <c r="T419" s="177"/>
      <c r="AT419" s="171" t="s">
        <v>139</v>
      </c>
      <c r="AU419" s="171" t="s">
        <v>80</v>
      </c>
      <c r="AV419" s="12" t="s">
        <v>80</v>
      </c>
      <c r="AW419" s="12" t="s">
        <v>27</v>
      </c>
      <c r="AX419" s="12" t="s">
        <v>70</v>
      </c>
      <c r="AY419" s="171" t="s">
        <v>134</v>
      </c>
    </row>
    <row r="420" spans="2:65" s="12" customFormat="1">
      <c r="B420" s="169"/>
      <c r="D420" s="170" t="s">
        <v>139</v>
      </c>
      <c r="E420" s="171" t="s">
        <v>1</v>
      </c>
      <c r="F420" s="172" t="s">
        <v>729</v>
      </c>
      <c r="H420" s="173">
        <v>38.15</v>
      </c>
      <c r="I420" s="174"/>
      <c r="L420" s="169"/>
      <c r="M420" s="175"/>
      <c r="N420" s="176"/>
      <c r="O420" s="176"/>
      <c r="P420" s="176"/>
      <c r="Q420" s="176"/>
      <c r="R420" s="176"/>
      <c r="S420" s="176"/>
      <c r="T420" s="177"/>
      <c r="AT420" s="171" t="s">
        <v>139</v>
      </c>
      <c r="AU420" s="171" t="s">
        <v>80</v>
      </c>
      <c r="AV420" s="12" t="s">
        <v>80</v>
      </c>
      <c r="AW420" s="12" t="s">
        <v>27</v>
      </c>
      <c r="AX420" s="12" t="s">
        <v>70</v>
      </c>
      <c r="AY420" s="171" t="s">
        <v>134</v>
      </c>
    </row>
    <row r="421" spans="2:65" s="12" customFormat="1" ht="20.399999999999999">
      <c r="B421" s="169"/>
      <c r="D421" s="170" t="s">
        <v>139</v>
      </c>
      <c r="E421" s="171" t="s">
        <v>1</v>
      </c>
      <c r="F421" s="172" t="s">
        <v>730</v>
      </c>
      <c r="H421" s="173">
        <v>12.837</v>
      </c>
      <c r="I421" s="174"/>
      <c r="L421" s="169"/>
      <c r="M421" s="175"/>
      <c r="N421" s="176"/>
      <c r="O421" s="176"/>
      <c r="P421" s="176"/>
      <c r="Q421" s="176"/>
      <c r="R421" s="176"/>
      <c r="S421" s="176"/>
      <c r="T421" s="177"/>
      <c r="AT421" s="171" t="s">
        <v>139</v>
      </c>
      <c r="AU421" s="171" t="s">
        <v>80</v>
      </c>
      <c r="AV421" s="12" t="s">
        <v>80</v>
      </c>
      <c r="AW421" s="12" t="s">
        <v>27</v>
      </c>
      <c r="AX421" s="12" t="s">
        <v>70</v>
      </c>
      <c r="AY421" s="171" t="s">
        <v>134</v>
      </c>
    </row>
    <row r="422" spans="2:65" s="13" customFormat="1">
      <c r="B422" s="178"/>
      <c r="D422" s="170" t="s">
        <v>139</v>
      </c>
      <c r="E422" s="179" t="s">
        <v>1</v>
      </c>
      <c r="F422" s="180" t="s">
        <v>140</v>
      </c>
      <c r="H422" s="181">
        <v>115.137</v>
      </c>
      <c r="I422" s="182"/>
      <c r="L422" s="178"/>
      <c r="M422" s="183"/>
      <c r="N422" s="184"/>
      <c r="O422" s="184"/>
      <c r="P422" s="184"/>
      <c r="Q422" s="184"/>
      <c r="R422" s="184"/>
      <c r="S422" s="184"/>
      <c r="T422" s="185"/>
      <c r="AT422" s="179" t="s">
        <v>139</v>
      </c>
      <c r="AU422" s="179" t="s">
        <v>80</v>
      </c>
      <c r="AV422" s="13" t="s">
        <v>138</v>
      </c>
      <c r="AW422" s="13" t="s">
        <v>27</v>
      </c>
      <c r="AX422" s="13" t="s">
        <v>74</v>
      </c>
      <c r="AY422" s="179" t="s">
        <v>134</v>
      </c>
    </row>
    <row r="423" spans="2:65" s="1" customFormat="1" ht="36" customHeight="1">
      <c r="B423" s="155"/>
      <c r="C423" s="195" t="s">
        <v>731</v>
      </c>
      <c r="D423" s="195" t="s">
        <v>151</v>
      </c>
      <c r="E423" s="196" t="s">
        <v>732</v>
      </c>
      <c r="F423" s="197" t="s">
        <v>733</v>
      </c>
      <c r="G423" s="198" t="s">
        <v>146</v>
      </c>
      <c r="H423" s="199">
        <v>117.44</v>
      </c>
      <c r="I423" s="200"/>
      <c r="J423" s="201">
        <f>ROUND(I423*H423,2)</f>
        <v>0</v>
      </c>
      <c r="K423" s="197" t="s">
        <v>1</v>
      </c>
      <c r="L423" s="202"/>
      <c r="M423" s="203" t="s">
        <v>1</v>
      </c>
      <c r="N423" s="204" t="s">
        <v>36</v>
      </c>
      <c r="O423" s="54"/>
      <c r="P423" s="165">
        <f>O423*H423</f>
        <v>0</v>
      </c>
      <c r="Q423" s="165">
        <v>1.7000000000000001E-2</v>
      </c>
      <c r="R423" s="165">
        <f>Q423*H423</f>
        <v>1.99648</v>
      </c>
      <c r="S423" s="165">
        <v>0</v>
      </c>
      <c r="T423" s="166">
        <f>S423*H423</f>
        <v>0</v>
      </c>
      <c r="AR423" s="167" t="s">
        <v>184</v>
      </c>
      <c r="AT423" s="167" t="s">
        <v>151</v>
      </c>
      <c r="AU423" s="167" t="s">
        <v>80</v>
      </c>
      <c r="AY423" s="16" t="s">
        <v>134</v>
      </c>
      <c r="BE423" s="168">
        <f>IF(N423="základná",J423,0)</f>
        <v>0</v>
      </c>
      <c r="BF423" s="168">
        <f>IF(N423="znížená",J423,0)</f>
        <v>0</v>
      </c>
      <c r="BG423" s="168">
        <f>IF(N423="zákl. prenesená",J423,0)</f>
        <v>0</v>
      </c>
      <c r="BH423" s="168">
        <f>IF(N423="zníž. prenesená",J423,0)</f>
        <v>0</v>
      </c>
      <c r="BI423" s="168">
        <f>IF(N423="nulová",J423,0)</f>
        <v>0</v>
      </c>
      <c r="BJ423" s="16" t="s">
        <v>80</v>
      </c>
      <c r="BK423" s="168">
        <f>ROUND(I423*H423,2)</f>
        <v>0</v>
      </c>
      <c r="BL423" s="16" t="s">
        <v>162</v>
      </c>
      <c r="BM423" s="167" t="s">
        <v>734</v>
      </c>
    </row>
    <row r="424" spans="2:65" s="12" customFormat="1">
      <c r="B424" s="169"/>
      <c r="D424" s="170" t="s">
        <v>139</v>
      </c>
      <c r="F424" s="172" t="s">
        <v>735</v>
      </c>
      <c r="H424" s="173">
        <v>117.44</v>
      </c>
      <c r="I424" s="174"/>
      <c r="L424" s="169"/>
      <c r="M424" s="175"/>
      <c r="N424" s="176"/>
      <c r="O424" s="176"/>
      <c r="P424" s="176"/>
      <c r="Q424" s="176"/>
      <c r="R424" s="176"/>
      <c r="S424" s="176"/>
      <c r="T424" s="177"/>
      <c r="AT424" s="171" t="s">
        <v>139</v>
      </c>
      <c r="AU424" s="171" t="s">
        <v>80</v>
      </c>
      <c r="AV424" s="12" t="s">
        <v>80</v>
      </c>
      <c r="AW424" s="12" t="s">
        <v>3</v>
      </c>
      <c r="AX424" s="12" t="s">
        <v>74</v>
      </c>
      <c r="AY424" s="171" t="s">
        <v>134</v>
      </c>
    </row>
    <row r="425" spans="2:65" s="1" customFormat="1" ht="24" customHeight="1">
      <c r="B425" s="155"/>
      <c r="C425" s="156" t="s">
        <v>736</v>
      </c>
      <c r="D425" s="156" t="s">
        <v>136</v>
      </c>
      <c r="E425" s="157" t="s">
        <v>737</v>
      </c>
      <c r="F425" s="158" t="s">
        <v>738</v>
      </c>
      <c r="G425" s="159" t="s">
        <v>214</v>
      </c>
      <c r="H425" s="205"/>
      <c r="I425" s="161"/>
      <c r="J425" s="162">
        <f>ROUND(I425*H425,2)</f>
        <v>0</v>
      </c>
      <c r="K425" s="158" t="s">
        <v>1</v>
      </c>
      <c r="L425" s="31"/>
      <c r="M425" s="163" t="s">
        <v>1</v>
      </c>
      <c r="N425" s="164" t="s">
        <v>36</v>
      </c>
      <c r="O425" s="54"/>
      <c r="P425" s="165">
        <f>O425*H425</f>
        <v>0</v>
      </c>
      <c r="Q425" s="165">
        <v>0</v>
      </c>
      <c r="R425" s="165">
        <f>Q425*H425</f>
        <v>0</v>
      </c>
      <c r="S425" s="165">
        <v>0</v>
      </c>
      <c r="T425" s="166">
        <f>S425*H425</f>
        <v>0</v>
      </c>
      <c r="AR425" s="167" t="s">
        <v>162</v>
      </c>
      <c r="AT425" s="167" t="s">
        <v>136</v>
      </c>
      <c r="AU425" s="167" t="s">
        <v>80</v>
      </c>
      <c r="AY425" s="16" t="s">
        <v>134</v>
      </c>
      <c r="BE425" s="168">
        <f>IF(N425="základná",J425,0)</f>
        <v>0</v>
      </c>
      <c r="BF425" s="168">
        <f>IF(N425="znížená",J425,0)</f>
        <v>0</v>
      </c>
      <c r="BG425" s="168">
        <f>IF(N425="zákl. prenesená",J425,0)</f>
        <v>0</v>
      </c>
      <c r="BH425" s="168">
        <f>IF(N425="zníž. prenesená",J425,0)</f>
        <v>0</v>
      </c>
      <c r="BI425" s="168">
        <f>IF(N425="nulová",J425,0)</f>
        <v>0</v>
      </c>
      <c r="BJ425" s="16" t="s">
        <v>80</v>
      </c>
      <c r="BK425" s="168">
        <f>ROUND(I425*H425,2)</f>
        <v>0</v>
      </c>
      <c r="BL425" s="16" t="s">
        <v>162</v>
      </c>
      <c r="BM425" s="167" t="s">
        <v>739</v>
      </c>
    </row>
    <row r="426" spans="2:65" s="11" customFormat="1" ht="22.95" customHeight="1">
      <c r="B426" s="142"/>
      <c r="D426" s="143" t="s">
        <v>69</v>
      </c>
      <c r="E426" s="153" t="s">
        <v>740</v>
      </c>
      <c r="F426" s="153" t="s">
        <v>741</v>
      </c>
      <c r="I426" s="145"/>
      <c r="J426" s="154">
        <f>BK426</f>
        <v>0</v>
      </c>
      <c r="L426" s="142"/>
      <c r="M426" s="147"/>
      <c r="N426" s="148"/>
      <c r="O426" s="148"/>
      <c r="P426" s="149">
        <f>SUM(P427:P433)</f>
        <v>0</v>
      </c>
      <c r="Q426" s="148"/>
      <c r="R426" s="149">
        <f>SUM(R427:R433)</f>
        <v>2.3343407999999997</v>
      </c>
      <c r="S426" s="148"/>
      <c r="T426" s="150">
        <f>SUM(T427:T433)</f>
        <v>0</v>
      </c>
      <c r="AR426" s="143" t="s">
        <v>80</v>
      </c>
      <c r="AT426" s="151" t="s">
        <v>69</v>
      </c>
      <c r="AU426" s="151" t="s">
        <v>74</v>
      </c>
      <c r="AY426" s="143" t="s">
        <v>134</v>
      </c>
      <c r="BK426" s="152">
        <f>SUM(BK427:BK433)</f>
        <v>0</v>
      </c>
    </row>
    <row r="427" spans="2:65" s="1" customFormat="1" ht="36" customHeight="1">
      <c r="B427" s="155"/>
      <c r="C427" s="156" t="s">
        <v>742</v>
      </c>
      <c r="D427" s="156" t="s">
        <v>136</v>
      </c>
      <c r="E427" s="157" t="s">
        <v>743</v>
      </c>
      <c r="F427" s="158" t="s">
        <v>744</v>
      </c>
      <c r="G427" s="159" t="s">
        <v>146</v>
      </c>
      <c r="H427" s="160">
        <v>573.83000000000004</v>
      </c>
      <c r="I427" s="161"/>
      <c r="J427" s="162">
        <f>ROUND(I427*H427,2)</f>
        <v>0</v>
      </c>
      <c r="K427" s="158" t="s">
        <v>1</v>
      </c>
      <c r="L427" s="31"/>
      <c r="M427" s="163" t="s">
        <v>1</v>
      </c>
      <c r="N427" s="164" t="s">
        <v>36</v>
      </c>
      <c r="O427" s="54"/>
      <c r="P427" s="165">
        <f>O427*H427</f>
        <v>0</v>
      </c>
      <c r="Q427" s="165">
        <v>3.6000000000000002E-4</v>
      </c>
      <c r="R427" s="165">
        <f>Q427*H427</f>
        <v>0.20657880000000003</v>
      </c>
      <c r="S427" s="165">
        <v>0</v>
      </c>
      <c r="T427" s="166">
        <f>S427*H427</f>
        <v>0</v>
      </c>
      <c r="AR427" s="167" t="s">
        <v>162</v>
      </c>
      <c r="AT427" s="167" t="s">
        <v>136</v>
      </c>
      <c r="AU427" s="167" t="s">
        <v>80</v>
      </c>
      <c r="AY427" s="16" t="s">
        <v>134</v>
      </c>
      <c r="BE427" s="168">
        <f>IF(N427="základná",J427,0)</f>
        <v>0</v>
      </c>
      <c r="BF427" s="168">
        <f>IF(N427="znížená",J427,0)</f>
        <v>0</v>
      </c>
      <c r="BG427" s="168">
        <f>IF(N427="zákl. prenesená",J427,0)</f>
        <v>0</v>
      </c>
      <c r="BH427" s="168">
        <f>IF(N427="zníž. prenesená",J427,0)</f>
        <v>0</v>
      </c>
      <c r="BI427" s="168">
        <f>IF(N427="nulová",J427,0)</f>
        <v>0</v>
      </c>
      <c r="BJ427" s="16" t="s">
        <v>80</v>
      </c>
      <c r="BK427" s="168">
        <f>ROUND(I427*H427,2)</f>
        <v>0</v>
      </c>
      <c r="BL427" s="16" t="s">
        <v>162</v>
      </c>
      <c r="BM427" s="167" t="s">
        <v>745</v>
      </c>
    </row>
    <row r="428" spans="2:65" s="12" customFormat="1">
      <c r="B428" s="169"/>
      <c r="D428" s="170" t="s">
        <v>139</v>
      </c>
      <c r="E428" s="171" t="s">
        <v>1</v>
      </c>
      <c r="F428" s="172" t="s">
        <v>746</v>
      </c>
      <c r="H428" s="173">
        <v>273.74</v>
      </c>
      <c r="I428" s="174"/>
      <c r="L428" s="169"/>
      <c r="M428" s="175"/>
      <c r="N428" s="176"/>
      <c r="O428" s="176"/>
      <c r="P428" s="176"/>
      <c r="Q428" s="176"/>
      <c r="R428" s="176"/>
      <c r="S428" s="176"/>
      <c r="T428" s="177"/>
      <c r="AT428" s="171" t="s">
        <v>139</v>
      </c>
      <c r="AU428" s="171" t="s">
        <v>80</v>
      </c>
      <c r="AV428" s="12" t="s">
        <v>80</v>
      </c>
      <c r="AW428" s="12" t="s">
        <v>27</v>
      </c>
      <c r="AX428" s="12" t="s">
        <v>70</v>
      </c>
      <c r="AY428" s="171" t="s">
        <v>134</v>
      </c>
    </row>
    <row r="429" spans="2:65" s="12" customFormat="1" ht="20.399999999999999">
      <c r="B429" s="169"/>
      <c r="D429" s="170" t="s">
        <v>139</v>
      </c>
      <c r="E429" s="171" t="s">
        <v>1</v>
      </c>
      <c r="F429" s="172" t="s">
        <v>747</v>
      </c>
      <c r="H429" s="173">
        <v>300.08999999999997</v>
      </c>
      <c r="I429" s="174"/>
      <c r="L429" s="169"/>
      <c r="M429" s="175"/>
      <c r="N429" s="176"/>
      <c r="O429" s="176"/>
      <c r="P429" s="176"/>
      <c r="Q429" s="176"/>
      <c r="R429" s="176"/>
      <c r="S429" s="176"/>
      <c r="T429" s="177"/>
      <c r="AT429" s="171" t="s">
        <v>139</v>
      </c>
      <c r="AU429" s="171" t="s">
        <v>80</v>
      </c>
      <c r="AV429" s="12" t="s">
        <v>80</v>
      </c>
      <c r="AW429" s="12" t="s">
        <v>27</v>
      </c>
      <c r="AX429" s="12" t="s">
        <v>70</v>
      </c>
      <c r="AY429" s="171" t="s">
        <v>134</v>
      </c>
    </row>
    <row r="430" spans="2:65" s="13" customFormat="1">
      <c r="B430" s="178"/>
      <c r="D430" s="170" t="s">
        <v>139</v>
      </c>
      <c r="E430" s="179" t="s">
        <v>1</v>
      </c>
      <c r="F430" s="180" t="s">
        <v>140</v>
      </c>
      <c r="H430" s="181">
        <v>573.83000000000004</v>
      </c>
      <c r="I430" s="182"/>
      <c r="L430" s="178"/>
      <c r="M430" s="183"/>
      <c r="N430" s="184"/>
      <c r="O430" s="184"/>
      <c r="P430" s="184"/>
      <c r="Q430" s="184"/>
      <c r="R430" s="184"/>
      <c r="S430" s="184"/>
      <c r="T430" s="185"/>
      <c r="AT430" s="179" t="s">
        <v>139</v>
      </c>
      <c r="AU430" s="179" t="s">
        <v>80</v>
      </c>
      <c r="AV430" s="13" t="s">
        <v>138</v>
      </c>
      <c r="AW430" s="13" t="s">
        <v>27</v>
      </c>
      <c r="AX430" s="13" t="s">
        <v>74</v>
      </c>
      <c r="AY430" s="179" t="s">
        <v>134</v>
      </c>
    </row>
    <row r="431" spans="2:65" s="1" customFormat="1" ht="36" customHeight="1">
      <c r="B431" s="155"/>
      <c r="C431" s="195" t="s">
        <v>748</v>
      </c>
      <c r="D431" s="195" t="s">
        <v>151</v>
      </c>
      <c r="E431" s="196" t="s">
        <v>749</v>
      </c>
      <c r="F431" s="197" t="s">
        <v>750</v>
      </c>
      <c r="G431" s="198" t="s">
        <v>146</v>
      </c>
      <c r="H431" s="199">
        <v>591.04499999999996</v>
      </c>
      <c r="I431" s="200"/>
      <c r="J431" s="201">
        <f>ROUND(I431*H431,2)</f>
        <v>0</v>
      </c>
      <c r="K431" s="197" t="s">
        <v>1</v>
      </c>
      <c r="L431" s="202"/>
      <c r="M431" s="203" t="s">
        <v>1</v>
      </c>
      <c r="N431" s="204" t="s">
        <v>36</v>
      </c>
      <c r="O431" s="54"/>
      <c r="P431" s="165">
        <f>O431*H431</f>
        <v>0</v>
      </c>
      <c r="Q431" s="165">
        <v>3.5999999999999999E-3</v>
      </c>
      <c r="R431" s="165">
        <f>Q431*H431</f>
        <v>2.1277619999999997</v>
      </c>
      <c r="S431" s="165">
        <v>0</v>
      </c>
      <c r="T431" s="166">
        <f>S431*H431</f>
        <v>0</v>
      </c>
      <c r="AR431" s="167" t="s">
        <v>184</v>
      </c>
      <c r="AT431" s="167" t="s">
        <v>151</v>
      </c>
      <c r="AU431" s="167" t="s">
        <v>80</v>
      </c>
      <c r="AY431" s="16" t="s">
        <v>134</v>
      </c>
      <c r="BE431" s="168">
        <f>IF(N431="základná",J431,0)</f>
        <v>0</v>
      </c>
      <c r="BF431" s="168">
        <f>IF(N431="znížená",J431,0)</f>
        <v>0</v>
      </c>
      <c r="BG431" s="168">
        <f>IF(N431="zákl. prenesená",J431,0)</f>
        <v>0</v>
      </c>
      <c r="BH431" s="168">
        <f>IF(N431="zníž. prenesená",J431,0)</f>
        <v>0</v>
      </c>
      <c r="BI431" s="168">
        <f>IF(N431="nulová",J431,0)</f>
        <v>0</v>
      </c>
      <c r="BJ431" s="16" t="s">
        <v>80</v>
      </c>
      <c r="BK431" s="168">
        <f>ROUND(I431*H431,2)</f>
        <v>0</v>
      </c>
      <c r="BL431" s="16" t="s">
        <v>162</v>
      </c>
      <c r="BM431" s="167" t="s">
        <v>751</v>
      </c>
    </row>
    <row r="432" spans="2:65" s="12" customFormat="1">
      <c r="B432" s="169"/>
      <c r="D432" s="170" t="s">
        <v>139</v>
      </c>
      <c r="F432" s="172" t="s">
        <v>752</v>
      </c>
      <c r="H432" s="173">
        <v>591.04499999999996</v>
      </c>
      <c r="I432" s="174"/>
      <c r="L432" s="169"/>
      <c r="M432" s="175"/>
      <c r="N432" s="176"/>
      <c r="O432" s="176"/>
      <c r="P432" s="176"/>
      <c r="Q432" s="176"/>
      <c r="R432" s="176"/>
      <c r="S432" s="176"/>
      <c r="T432" s="177"/>
      <c r="AT432" s="171" t="s">
        <v>139</v>
      </c>
      <c r="AU432" s="171" t="s">
        <v>80</v>
      </c>
      <c r="AV432" s="12" t="s">
        <v>80</v>
      </c>
      <c r="AW432" s="12" t="s">
        <v>3</v>
      </c>
      <c r="AX432" s="12" t="s">
        <v>74</v>
      </c>
      <c r="AY432" s="171" t="s">
        <v>134</v>
      </c>
    </row>
    <row r="433" spans="2:65" s="1" customFormat="1" ht="24" customHeight="1">
      <c r="B433" s="155"/>
      <c r="C433" s="156" t="s">
        <v>753</v>
      </c>
      <c r="D433" s="156" t="s">
        <v>136</v>
      </c>
      <c r="E433" s="157" t="s">
        <v>754</v>
      </c>
      <c r="F433" s="158" t="s">
        <v>755</v>
      </c>
      <c r="G433" s="159" t="s">
        <v>214</v>
      </c>
      <c r="H433" s="205"/>
      <c r="I433" s="161"/>
      <c r="J433" s="162">
        <f>ROUND(I433*H433,2)</f>
        <v>0</v>
      </c>
      <c r="K433" s="158" t="s">
        <v>1</v>
      </c>
      <c r="L433" s="31"/>
      <c r="M433" s="163" t="s">
        <v>1</v>
      </c>
      <c r="N433" s="164" t="s">
        <v>36</v>
      </c>
      <c r="O433" s="54"/>
      <c r="P433" s="165">
        <f>O433*H433</f>
        <v>0</v>
      </c>
      <c r="Q433" s="165">
        <v>0</v>
      </c>
      <c r="R433" s="165">
        <f>Q433*H433</f>
        <v>0</v>
      </c>
      <c r="S433" s="165">
        <v>0</v>
      </c>
      <c r="T433" s="166">
        <f>S433*H433</f>
        <v>0</v>
      </c>
      <c r="AR433" s="167" t="s">
        <v>162</v>
      </c>
      <c r="AT433" s="167" t="s">
        <v>136</v>
      </c>
      <c r="AU433" s="167" t="s">
        <v>80</v>
      </c>
      <c r="AY433" s="16" t="s">
        <v>134</v>
      </c>
      <c r="BE433" s="168">
        <f>IF(N433="základná",J433,0)</f>
        <v>0</v>
      </c>
      <c r="BF433" s="168">
        <f>IF(N433="znížená",J433,0)</f>
        <v>0</v>
      </c>
      <c r="BG433" s="168">
        <f>IF(N433="zákl. prenesená",J433,0)</f>
        <v>0</v>
      </c>
      <c r="BH433" s="168">
        <f>IF(N433="zníž. prenesená",J433,0)</f>
        <v>0</v>
      </c>
      <c r="BI433" s="168">
        <f>IF(N433="nulová",J433,0)</f>
        <v>0</v>
      </c>
      <c r="BJ433" s="16" t="s">
        <v>80</v>
      </c>
      <c r="BK433" s="168">
        <f>ROUND(I433*H433,2)</f>
        <v>0</v>
      </c>
      <c r="BL433" s="16" t="s">
        <v>162</v>
      </c>
      <c r="BM433" s="167" t="s">
        <v>756</v>
      </c>
    </row>
    <row r="434" spans="2:65" s="11" customFormat="1" ht="22.95" customHeight="1">
      <c r="B434" s="142"/>
      <c r="D434" s="143" t="s">
        <v>69</v>
      </c>
      <c r="E434" s="153" t="s">
        <v>757</v>
      </c>
      <c r="F434" s="153" t="s">
        <v>758</v>
      </c>
      <c r="I434" s="145"/>
      <c r="J434" s="154">
        <f>BK434</f>
        <v>0</v>
      </c>
      <c r="L434" s="142"/>
      <c r="M434" s="147"/>
      <c r="N434" s="148"/>
      <c r="O434" s="148"/>
      <c r="P434" s="149">
        <f>SUM(P435:P443)</f>
        <v>0</v>
      </c>
      <c r="Q434" s="148"/>
      <c r="R434" s="149">
        <f>SUM(R435:R443)</f>
        <v>3.3294006999999999</v>
      </c>
      <c r="S434" s="148"/>
      <c r="T434" s="150">
        <f>SUM(T435:T443)</f>
        <v>0</v>
      </c>
      <c r="AR434" s="143" t="s">
        <v>80</v>
      </c>
      <c r="AT434" s="151" t="s">
        <v>69</v>
      </c>
      <c r="AU434" s="151" t="s">
        <v>74</v>
      </c>
      <c r="AY434" s="143" t="s">
        <v>134</v>
      </c>
      <c r="BK434" s="152">
        <f>SUM(BK435:BK443)</f>
        <v>0</v>
      </c>
    </row>
    <row r="435" spans="2:65" s="1" customFormat="1" ht="48" customHeight="1">
      <c r="B435" s="155"/>
      <c r="C435" s="156" t="s">
        <v>759</v>
      </c>
      <c r="D435" s="156" t="s">
        <v>136</v>
      </c>
      <c r="E435" s="157" t="s">
        <v>760</v>
      </c>
      <c r="F435" s="158" t="s">
        <v>761</v>
      </c>
      <c r="G435" s="159" t="s">
        <v>146</v>
      </c>
      <c r="H435" s="160">
        <v>235.76</v>
      </c>
      <c r="I435" s="161"/>
      <c r="J435" s="162">
        <f>ROUND(I435*H435,2)</f>
        <v>0</v>
      </c>
      <c r="K435" s="158" t="s">
        <v>1</v>
      </c>
      <c r="L435" s="31"/>
      <c r="M435" s="163" t="s">
        <v>1</v>
      </c>
      <c r="N435" s="164" t="s">
        <v>36</v>
      </c>
      <c r="O435" s="54"/>
      <c r="P435" s="165">
        <f>O435*H435</f>
        <v>0</v>
      </c>
      <c r="Q435" s="165">
        <v>3.82E-3</v>
      </c>
      <c r="R435" s="165">
        <f>Q435*H435</f>
        <v>0.90060319999999994</v>
      </c>
      <c r="S435" s="165">
        <v>0</v>
      </c>
      <c r="T435" s="166">
        <f>S435*H435</f>
        <v>0</v>
      </c>
      <c r="AR435" s="167" t="s">
        <v>162</v>
      </c>
      <c r="AT435" s="167" t="s">
        <v>136</v>
      </c>
      <c r="AU435" s="167" t="s">
        <v>80</v>
      </c>
      <c r="AY435" s="16" t="s">
        <v>134</v>
      </c>
      <c r="BE435" s="168">
        <f>IF(N435="základná",J435,0)</f>
        <v>0</v>
      </c>
      <c r="BF435" s="168">
        <f>IF(N435="znížená",J435,0)</f>
        <v>0</v>
      </c>
      <c r="BG435" s="168">
        <f>IF(N435="zákl. prenesená",J435,0)</f>
        <v>0</v>
      </c>
      <c r="BH435" s="168">
        <f>IF(N435="zníž. prenesená",J435,0)</f>
        <v>0</v>
      </c>
      <c r="BI435" s="168">
        <f>IF(N435="nulová",J435,0)</f>
        <v>0</v>
      </c>
      <c r="BJ435" s="16" t="s">
        <v>80</v>
      </c>
      <c r="BK435" s="168">
        <f>ROUND(I435*H435,2)</f>
        <v>0</v>
      </c>
      <c r="BL435" s="16" t="s">
        <v>162</v>
      </c>
      <c r="BM435" s="167" t="s">
        <v>762</v>
      </c>
    </row>
    <row r="436" spans="2:65" s="12" customFormat="1" ht="20.399999999999999">
      <c r="B436" s="169"/>
      <c r="D436" s="170" t="s">
        <v>139</v>
      </c>
      <c r="E436" s="171" t="s">
        <v>1</v>
      </c>
      <c r="F436" s="172" t="s">
        <v>763</v>
      </c>
      <c r="H436" s="173">
        <v>235.76</v>
      </c>
      <c r="I436" s="174"/>
      <c r="L436" s="169"/>
      <c r="M436" s="175"/>
      <c r="N436" s="176"/>
      <c r="O436" s="176"/>
      <c r="P436" s="176"/>
      <c r="Q436" s="176"/>
      <c r="R436" s="176"/>
      <c r="S436" s="176"/>
      <c r="T436" s="177"/>
      <c r="AT436" s="171" t="s">
        <v>139</v>
      </c>
      <c r="AU436" s="171" t="s">
        <v>80</v>
      </c>
      <c r="AV436" s="12" t="s">
        <v>80</v>
      </c>
      <c r="AW436" s="12" t="s">
        <v>27</v>
      </c>
      <c r="AX436" s="12" t="s">
        <v>70</v>
      </c>
      <c r="AY436" s="171" t="s">
        <v>134</v>
      </c>
    </row>
    <row r="437" spans="2:65" s="13" customFormat="1">
      <c r="B437" s="178"/>
      <c r="D437" s="170" t="s">
        <v>139</v>
      </c>
      <c r="E437" s="179" t="s">
        <v>1</v>
      </c>
      <c r="F437" s="180" t="s">
        <v>140</v>
      </c>
      <c r="H437" s="181">
        <v>235.76</v>
      </c>
      <c r="I437" s="182"/>
      <c r="L437" s="178"/>
      <c r="M437" s="183"/>
      <c r="N437" s="184"/>
      <c r="O437" s="184"/>
      <c r="P437" s="184"/>
      <c r="Q437" s="184"/>
      <c r="R437" s="184"/>
      <c r="S437" s="184"/>
      <c r="T437" s="185"/>
      <c r="AT437" s="179" t="s">
        <v>139</v>
      </c>
      <c r="AU437" s="179" t="s">
        <v>80</v>
      </c>
      <c r="AV437" s="13" t="s">
        <v>138</v>
      </c>
      <c r="AW437" s="13" t="s">
        <v>27</v>
      </c>
      <c r="AX437" s="13" t="s">
        <v>74</v>
      </c>
      <c r="AY437" s="179" t="s">
        <v>134</v>
      </c>
    </row>
    <row r="438" spans="2:65" s="1" customFormat="1" ht="36" customHeight="1">
      <c r="B438" s="155"/>
      <c r="C438" s="195" t="s">
        <v>764</v>
      </c>
      <c r="D438" s="195" t="s">
        <v>151</v>
      </c>
      <c r="E438" s="196" t="s">
        <v>765</v>
      </c>
      <c r="F438" s="197" t="s">
        <v>766</v>
      </c>
      <c r="G438" s="198" t="s">
        <v>146</v>
      </c>
      <c r="H438" s="199">
        <v>240.47499999999999</v>
      </c>
      <c r="I438" s="200"/>
      <c r="J438" s="201">
        <f>ROUND(I438*H438,2)</f>
        <v>0</v>
      </c>
      <c r="K438" s="197" t="s">
        <v>1</v>
      </c>
      <c r="L438" s="202"/>
      <c r="M438" s="203" t="s">
        <v>1</v>
      </c>
      <c r="N438" s="204" t="s">
        <v>36</v>
      </c>
      <c r="O438" s="54"/>
      <c r="P438" s="165">
        <f>O438*H438</f>
        <v>0</v>
      </c>
      <c r="Q438" s="165">
        <v>1.01E-2</v>
      </c>
      <c r="R438" s="165">
        <f>Q438*H438</f>
        <v>2.4287974999999999</v>
      </c>
      <c r="S438" s="165">
        <v>0</v>
      </c>
      <c r="T438" s="166">
        <f>S438*H438</f>
        <v>0</v>
      </c>
      <c r="AR438" s="167" t="s">
        <v>184</v>
      </c>
      <c r="AT438" s="167" t="s">
        <v>151</v>
      </c>
      <c r="AU438" s="167" t="s">
        <v>80</v>
      </c>
      <c r="AY438" s="16" t="s">
        <v>134</v>
      </c>
      <c r="BE438" s="168">
        <f>IF(N438="základná",J438,0)</f>
        <v>0</v>
      </c>
      <c r="BF438" s="168">
        <f>IF(N438="znížená",J438,0)</f>
        <v>0</v>
      </c>
      <c r="BG438" s="168">
        <f>IF(N438="zákl. prenesená",J438,0)</f>
        <v>0</v>
      </c>
      <c r="BH438" s="168">
        <f>IF(N438="zníž. prenesená",J438,0)</f>
        <v>0</v>
      </c>
      <c r="BI438" s="168">
        <f>IF(N438="nulová",J438,0)</f>
        <v>0</v>
      </c>
      <c r="BJ438" s="16" t="s">
        <v>80</v>
      </c>
      <c r="BK438" s="168">
        <f>ROUND(I438*H438,2)</f>
        <v>0</v>
      </c>
      <c r="BL438" s="16" t="s">
        <v>162</v>
      </c>
      <c r="BM438" s="167" t="s">
        <v>767</v>
      </c>
    </row>
    <row r="439" spans="2:65" s="12" customFormat="1">
      <c r="B439" s="169"/>
      <c r="D439" s="170" t="s">
        <v>139</v>
      </c>
      <c r="F439" s="172" t="s">
        <v>768</v>
      </c>
      <c r="H439" s="173">
        <v>240.47499999999999</v>
      </c>
      <c r="I439" s="174"/>
      <c r="L439" s="169"/>
      <c r="M439" s="175"/>
      <c r="N439" s="176"/>
      <c r="O439" s="176"/>
      <c r="P439" s="176"/>
      <c r="Q439" s="176"/>
      <c r="R439" s="176"/>
      <c r="S439" s="176"/>
      <c r="T439" s="177"/>
      <c r="AT439" s="171" t="s">
        <v>139</v>
      </c>
      <c r="AU439" s="171" t="s">
        <v>80</v>
      </c>
      <c r="AV439" s="12" t="s">
        <v>80</v>
      </c>
      <c r="AW439" s="12" t="s">
        <v>3</v>
      </c>
      <c r="AX439" s="12" t="s">
        <v>74</v>
      </c>
      <c r="AY439" s="171" t="s">
        <v>134</v>
      </c>
    </row>
    <row r="440" spans="2:65" s="1" customFormat="1" ht="48" customHeight="1">
      <c r="B440" s="155"/>
      <c r="C440" s="156" t="s">
        <v>769</v>
      </c>
      <c r="D440" s="156" t="s">
        <v>136</v>
      </c>
      <c r="E440" s="157" t="s">
        <v>770</v>
      </c>
      <c r="F440" s="158" t="s">
        <v>771</v>
      </c>
      <c r="G440" s="159" t="s">
        <v>196</v>
      </c>
      <c r="H440" s="160">
        <v>119.8</v>
      </c>
      <c r="I440" s="161"/>
      <c r="J440" s="162">
        <f>ROUND(I440*H440,2)</f>
        <v>0</v>
      </c>
      <c r="K440" s="158" t="s">
        <v>1</v>
      </c>
      <c r="L440" s="31"/>
      <c r="M440" s="163" t="s">
        <v>1</v>
      </c>
      <c r="N440" s="164" t="s">
        <v>36</v>
      </c>
      <c r="O440" s="54"/>
      <c r="P440" s="165">
        <f>O440*H440</f>
        <v>0</v>
      </c>
      <c r="Q440" s="165">
        <v>0</v>
      </c>
      <c r="R440" s="165">
        <f>Q440*H440</f>
        <v>0</v>
      </c>
      <c r="S440" s="165">
        <v>0</v>
      </c>
      <c r="T440" s="166">
        <f>S440*H440</f>
        <v>0</v>
      </c>
      <c r="AR440" s="167" t="s">
        <v>162</v>
      </c>
      <c r="AT440" s="167" t="s">
        <v>136</v>
      </c>
      <c r="AU440" s="167" t="s">
        <v>80</v>
      </c>
      <c r="AY440" s="16" t="s">
        <v>134</v>
      </c>
      <c r="BE440" s="168">
        <f>IF(N440="základná",J440,0)</f>
        <v>0</v>
      </c>
      <c r="BF440" s="168">
        <f>IF(N440="znížená",J440,0)</f>
        <v>0</v>
      </c>
      <c r="BG440" s="168">
        <f>IF(N440="zákl. prenesená",J440,0)</f>
        <v>0</v>
      </c>
      <c r="BH440" s="168">
        <f>IF(N440="zníž. prenesená",J440,0)</f>
        <v>0</v>
      </c>
      <c r="BI440" s="168">
        <f>IF(N440="nulová",J440,0)</f>
        <v>0</v>
      </c>
      <c r="BJ440" s="16" t="s">
        <v>80</v>
      </c>
      <c r="BK440" s="168">
        <f>ROUND(I440*H440,2)</f>
        <v>0</v>
      </c>
      <c r="BL440" s="16" t="s">
        <v>162</v>
      </c>
      <c r="BM440" s="167" t="s">
        <v>772</v>
      </c>
    </row>
    <row r="441" spans="2:65" s="12" customFormat="1">
      <c r="B441" s="169"/>
      <c r="D441" s="170" t="s">
        <v>139</v>
      </c>
      <c r="E441" s="171" t="s">
        <v>1</v>
      </c>
      <c r="F441" s="172" t="s">
        <v>773</v>
      </c>
      <c r="H441" s="173">
        <v>119.8</v>
      </c>
      <c r="I441" s="174"/>
      <c r="L441" s="169"/>
      <c r="M441" s="175"/>
      <c r="N441" s="176"/>
      <c r="O441" s="176"/>
      <c r="P441" s="176"/>
      <c r="Q441" s="176"/>
      <c r="R441" s="176"/>
      <c r="S441" s="176"/>
      <c r="T441" s="177"/>
      <c r="AT441" s="171" t="s">
        <v>139</v>
      </c>
      <c r="AU441" s="171" t="s">
        <v>80</v>
      </c>
      <c r="AV441" s="12" t="s">
        <v>80</v>
      </c>
      <c r="AW441" s="12" t="s">
        <v>27</v>
      </c>
      <c r="AX441" s="12" t="s">
        <v>70</v>
      </c>
      <c r="AY441" s="171" t="s">
        <v>134</v>
      </c>
    </row>
    <row r="442" spans="2:65" s="13" customFormat="1">
      <c r="B442" s="178"/>
      <c r="D442" s="170" t="s">
        <v>139</v>
      </c>
      <c r="E442" s="179" t="s">
        <v>1</v>
      </c>
      <c r="F442" s="180" t="s">
        <v>140</v>
      </c>
      <c r="H442" s="181">
        <v>119.8</v>
      </c>
      <c r="I442" s="182"/>
      <c r="L442" s="178"/>
      <c r="M442" s="183"/>
      <c r="N442" s="184"/>
      <c r="O442" s="184"/>
      <c r="P442" s="184"/>
      <c r="Q442" s="184"/>
      <c r="R442" s="184"/>
      <c r="S442" s="184"/>
      <c r="T442" s="185"/>
      <c r="AT442" s="179" t="s">
        <v>139</v>
      </c>
      <c r="AU442" s="179" t="s">
        <v>80</v>
      </c>
      <c r="AV442" s="13" t="s">
        <v>138</v>
      </c>
      <c r="AW442" s="13" t="s">
        <v>27</v>
      </c>
      <c r="AX442" s="13" t="s">
        <v>74</v>
      </c>
      <c r="AY442" s="179" t="s">
        <v>134</v>
      </c>
    </row>
    <row r="443" spans="2:65" s="1" customFormat="1" ht="24" customHeight="1">
      <c r="B443" s="155"/>
      <c r="C443" s="156" t="s">
        <v>774</v>
      </c>
      <c r="D443" s="156" t="s">
        <v>136</v>
      </c>
      <c r="E443" s="157" t="s">
        <v>775</v>
      </c>
      <c r="F443" s="158" t="s">
        <v>776</v>
      </c>
      <c r="G443" s="159" t="s">
        <v>214</v>
      </c>
      <c r="H443" s="205"/>
      <c r="I443" s="161"/>
      <c r="J443" s="162">
        <f>ROUND(I443*H443,2)</f>
        <v>0</v>
      </c>
      <c r="K443" s="158" t="s">
        <v>1</v>
      </c>
      <c r="L443" s="31"/>
      <c r="M443" s="163" t="s">
        <v>1</v>
      </c>
      <c r="N443" s="164" t="s">
        <v>36</v>
      </c>
      <c r="O443" s="54"/>
      <c r="P443" s="165">
        <f>O443*H443</f>
        <v>0</v>
      </c>
      <c r="Q443" s="165">
        <v>0</v>
      </c>
      <c r="R443" s="165">
        <f>Q443*H443</f>
        <v>0</v>
      </c>
      <c r="S443" s="165">
        <v>0</v>
      </c>
      <c r="T443" s="166">
        <f>S443*H443</f>
        <v>0</v>
      </c>
      <c r="AR443" s="167" t="s">
        <v>162</v>
      </c>
      <c r="AT443" s="167" t="s">
        <v>136</v>
      </c>
      <c r="AU443" s="167" t="s">
        <v>80</v>
      </c>
      <c r="AY443" s="16" t="s">
        <v>134</v>
      </c>
      <c r="BE443" s="168">
        <f>IF(N443="základná",J443,0)</f>
        <v>0</v>
      </c>
      <c r="BF443" s="168">
        <f>IF(N443="znížená",J443,0)</f>
        <v>0</v>
      </c>
      <c r="BG443" s="168">
        <f>IF(N443="zákl. prenesená",J443,0)</f>
        <v>0</v>
      </c>
      <c r="BH443" s="168">
        <f>IF(N443="zníž. prenesená",J443,0)</f>
        <v>0</v>
      </c>
      <c r="BI443" s="168">
        <f>IF(N443="nulová",J443,0)</f>
        <v>0</v>
      </c>
      <c r="BJ443" s="16" t="s">
        <v>80</v>
      </c>
      <c r="BK443" s="168">
        <f>ROUND(I443*H443,2)</f>
        <v>0</v>
      </c>
      <c r="BL443" s="16" t="s">
        <v>162</v>
      </c>
      <c r="BM443" s="167" t="s">
        <v>777</v>
      </c>
    </row>
    <row r="444" spans="2:65" s="11" customFormat="1" ht="22.95" customHeight="1">
      <c r="B444" s="142"/>
      <c r="D444" s="143" t="s">
        <v>69</v>
      </c>
      <c r="E444" s="153" t="s">
        <v>778</v>
      </c>
      <c r="F444" s="153" t="s">
        <v>779</v>
      </c>
      <c r="I444" s="145"/>
      <c r="J444" s="154">
        <f>BK444</f>
        <v>0</v>
      </c>
      <c r="L444" s="142"/>
      <c r="M444" s="147"/>
      <c r="N444" s="148"/>
      <c r="O444" s="148"/>
      <c r="P444" s="149">
        <f>SUM(P445:P447)</f>
        <v>0</v>
      </c>
      <c r="Q444" s="148"/>
      <c r="R444" s="149">
        <f>SUM(R445:R447)</f>
        <v>0.23427921000000002</v>
      </c>
      <c r="S444" s="148"/>
      <c r="T444" s="150">
        <f>SUM(T445:T447)</f>
        <v>0</v>
      </c>
      <c r="AR444" s="143" t="s">
        <v>80</v>
      </c>
      <c r="AT444" s="151" t="s">
        <v>69</v>
      </c>
      <c r="AU444" s="151" t="s">
        <v>74</v>
      </c>
      <c r="AY444" s="143" t="s">
        <v>134</v>
      </c>
      <c r="BK444" s="152">
        <f>SUM(BK445:BK447)</f>
        <v>0</v>
      </c>
    </row>
    <row r="445" spans="2:65" s="1" customFormat="1" ht="24" customHeight="1">
      <c r="B445" s="155"/>
      <c r="C445" s="156" t="s">
        <v>780</v>
      </c>
      <c r="D445" s="156" t="s">
        <v>136</v>
      </c>
      <c r="E445" s="157" t="s">
        <v>781</v>
      </c>
      <c r="F445" s="158" t="s">
        <v>782</v>
      </c>
      <c r="G445" s="159" t="s">
        <v>146</v>
      </c>
      <c r="H445" s="160">
        <v>709.93700000000001</v>
      </c>
      <c r="I445" s="161"/>
      <c r="J445" s="162">
        <f>ROUND(I445*H445,2)</f>
        <v>0</v>
      </c>
      <c r="K445" s="158" t="s">
        <v>1</v>
      </c>
      <c r="L445" s="31"/>
      <c r="M445" s="163" t="s">
        <v>1</v>
      </c>
      <c r="N445" s="164" t="s">
        <v>36</v>
      </c>
      <c r="O445" s="54"/>
      <c r="P445" s="165">
        <f>O445*H445</f>
        <v>0</v>
      </c>
      <c r="Q445" s="165">
        <v>3.3E-4</v>
      </c>
      <c r="R445" s="165">
        <f>Q445*H445</f>
        <v>0.23427921000000002</v>
      </c>
      <c r="S445" s="165">
        <v>0</v>
      </c>
      <c r="T445" s="166">
        <f>S445*H445</f>
        <v>0</v>
      </c>
      <c r="AR445" s="167" t="s">
        <v>162</v>
      </c>
      <c r="AT445" s="167" t="s">
        <v>136</v>
      </c>
      <c r="AU445" s="167" t="s">
        <v>80</v>
      </c>
      <c r="AY445" s="16" t="s">
        <v>134</v>
      </c>
      <c r="BE445" s="168">
        <f>IF(N445="základná",J445,0)</f>
        <v>0</v>
      </c>
      <c r="BF445" s="168">
        <f>IF(N445="znížená",J445,0)</f>
        <v>0</v>
      </c>
      <c r="BG445" s="168">
        <f>IF(N445="zákl. prenesená",J445,0)</f>
        <v>0</v>
      </c>
      <c r="BH445" s="168">
        <f>IF(N445="zníž. prenesená",J445,0)</f>
        <v>0</v>
      </c>
      <c r="BI445" s="168">
        <f>IF(N445="nulová",J445,0)</f>
        <v>0</v>
      </c>
      <c r="BJ445" s="16" t="s">
        <v>80</v>
      </c>
      <c r="BK445" s="168">
        <f>ROUND(I445*H445,2)</f>
        <v>0</v>
      </c>
      <c r="BL445" s="16" t="s">
        <v>162</v>
      </c>
      <c r="BM445" s="167" t="s">
        <v>783</v>
      </c>
    </row>
    <row r="446" spans="2:65" s="12" customFormat="1">
      <c r="B446" s="169"/>
      <c r="D446" s="170" t="s">
        <v>139</v>
      </c>
      <c r="E446" s="171" t="s">
        <v>1</v>
      </c>
      <c r="F446" s="172" t="s">
        <v>784</v>
      </c>
      <c r="H446" s="173">
        <v>709.93700000000001</v>
      </c>
      <c r="I446" s="174"/>
      <c r="L446" s="169"/>
      <c r="M446" s="175"/>
      <c r="N446" s="176"/>
      <c r="O446" s="176"/>
      <c r="P446" s="176"/>
      <c r="Q446" s="176"/>
      <c r="R446" s="176"/>
      <c r="S446" s="176"/>
      <c r="T446" s="177"/>
      <c r="AT446" s="171" t="s">
        <v>139</v>
      </c>
      <c r="AU446" s="171" t="s">
        <v>80</v>
      </c>
      <c r="AV446" s="12" t="s">
        <v>80</v>
      </c>
      <c r="AW446" s="12" t="s">
        <v>27</v>
      </c>
      <c r="AX446" s="12" t="s">
        <v>70</v>
      </c>
      <c r="AY446" s="171" t="s">
        <v>134</v>
      </c>
    </row>
    <row r="447" spans="2:65" s="13" customFormat="1">
      <c r="B447" s="178"/>
      <c r="D447" s="170" t="s">
        <v>139</v>
      </c>
      <c r="E447" s="179" t="s">
        <v>1</v>
      </c>
      <c r="F447" s="180" t="s">
        <v>140</v>
      </c>
      <c r="H447" s="181">
        <v>709.93700000000001</v>
      </c>
      <c r="I447" s="182"/>
      <c r="L447" s="178"/>
      <c r="M447" s="183"/>
      <c r="N447" s="184"/>
      <c r="O447" s="184"/>
      <c r="P447" s="184"/>
      <c r="Q447" s="184"/>
      <c r="R447" s="184"/>
      <c r="S447" s="184"/>
      <c r="T447" s="185"/>
      <c r="AT447" s="179" t="s">
        <v>139</v>
      </c>
      <c r="AU447" s="179" t="s">
        <v>80</v>
      </c>
      <c r="AV447" s="13" t="s">
        <v>138</v>
      </c>
      <c r="AW447" s="13" t="s">
        <v>27</v>
      </c>
      <c r="AX447" s="13" t="s">
        <v>74</v>
      </c>
      <c r="AY447" s="179" t="s">
        <v>134</v>
      </c>
    </row>
    <row r="448" spans="2:65" s="11" customFormat="1" ht="22.95" customHeight="1">
      <c r="B448" s="142"/>
      <c r="D448" s="143" t="s">
        <v>69</v>
      </c>
      <c r="E448" s="153" t="s">
        <v>785</v>
      </c>
      <c r="F448" s="153" t="s">
        <v>786</v>
      </c>
      <c r="I448" s="145"/>
      <c r="J448" s="154">
        <f>BK448</f>
        <v>0</v>
      </c>
      <c r="L448" s="142"/>
      <c r="M448" s="147"/>
      <c r="N448" s="148"/>
      <c r="O448" s="148"/>
      <c r="P448" s="149">
        <f>SUM(P449:P453)</f>
        <v>0</v>
      </c>
      <c r="Q448" s="148"/>
      <c r="R448" s="149">
        <f>SUM(R449:R453)</f>
        <v>0.2877596</v>
      </c>
      <c r="S448" s="148"/>
      <c r="T448" s="150">
        <f>SUM(T449:T453)</f>
        <v>0</v>
      </c>
      <c r="AR448" s="143" t="s">
        <v>80</v>
      </c>
      <c r="AT448" s="151" t="s">
        <v>69</v>
      </c>
      <c r="AU448" s="151" t="s">
        <v>74</v>
      </c>
      <c r="AY448" s="143" t="s">
        <v>134</v>
      </c>
      <c r="BK448" s="152">
        <f>SUM(BK449:BK453)</f>
        <v>0</v>
      </c>
    </row>
    <row r="449" spans="2:65" s="1" customFormat="1" ht="36" customHeight="1">
      <c r="B449" s="155"/>
      <c r="C449" s="156" t="s">
        <v>787</v>
      </c>
      <c r="D449" s="156" t="s">
        <v>136</v>
      </c>
      <c r="E449" s="157" t="s">
        <v>788</v>
      </c>
      <c r="F449" s="158" t="s">
        <v>789</v>
      </c>
      <c r="G449" s="159" t="s">
        <v>146</v>
      </c>
      <c r="H449" s="160">
        <v>1438.798</v>
      </c>
      <c r="I449" s="161"/>
      <c r="J449" s="162">
        <f>ROUND(I449*H449,2)</f>
        <v>0</v>
      </c>
      <c r="K449" s="158" t="s">
        <v>1</v>
      </c>
      <c r="L449" s="31"/>
      <c r="M449" s="163" t="s">
        <v>1</v>
      </c>
      <c r="N449" s="164" t="s">
        <v>36</v>
      </c>
      <c r="O449" s="54"/>
      <c r="P449" s="165">
        <f>O449*H449</f>
        <v>0</v>
      </c>
      <c r="Q449" s="165">
        <v>2.0000000000000001E-4</v>
      </c>
      <c r="R449" s="165">
        <f>Q449*H449</f>
        <v>0.2877596</v>
      </c>
      <c r="S449" s="165">
        <v>0</v>
      </c>
      <c r="T449" s="166">
        <f>S449*H449</f>
        <v>0</v>
      </c>
      <c r="AR449" s="167" t="s">
        <v>162</v>
      </c>
      <c r="AT449" s="167" t="s">
        <v>136</v>
      </c>
      <c r="AU449" s="167" t="s">
        <v>80</v>
      </c>
      <c r="AY449" s="16" t="s">
        <v>134</v>
      </c>
      <c r="BE449" s="168">
        <f>IF(N449="základná",J449,0)</f>
        <v>0</v>
      </c>
      <c r="BF449" s="168">
        <f>IF(N449="znížená",J449,0)</f>
        <v>0</v>
      </c>
      <c r="BG449" s="168">
        <f>IF(N449="zákl. prenesená",J449,0)</f>
        <v>0</v>
      </c>
      <c r="BH449" s="168">
        <f>IF(N449="zníž. prenesená",J449,0)</f>
        <v>0</v>
      </c>
      <c r="BI449" s="168">
        <f>IF(N449="nulová",J449,0)</f>
        <v>0</v>
      </c>
      <c r="BJ449" s="16" t="s">
        <v>80</v>
      </c>
      <c r="BK449" s="168">
        <f>ROUND(I449*H449,2)</f>
        <v>0</v>
      </c>
      <c r="BL449" s="16" t="s">
        <v>162</v>
      </c>
      <c r="BM449" s="167" t="s">
        <v>790</v>
      </c>
    </row>
    <row r="450" spans="2:65" s="12" customFormat="1" ht="30.6">
      <c r="B450" s="169"/>
      <c r="D450" s="170" t="s">
        <v>139</v>
      </c>
      <c r="E450" s="171" t="s">
        <v>1</v>
      </c>
      <c r="F450" s="172" t="s">
        <v>262</v>
      </c>
      <c r="H450" s="173">
        <v>1667.7</v>
      </c>
      <c r="I450" s="174"/>
      <c r="L450" s="169"/>
      <c r="M450" s="175"/>
      <c r="N450" s="176"/>
      <c r="O450" s="176"/>
      <c r="P450" s="176"/>
      <c r="Q450" s="176"/>
      <c r="R450" s="176"/>
      <c r="S450" s="176"/>
      <c r="T450" s="177"/>
      <c r="AT450" s="171" t="s">
        <v>139</v>
      </c>
      <c r="AU450" s="171" t="s">
        <v>80</v>
      </c>
      <c r="AV450" s="12" t="s">
        <v>80</v>
      </c>
      <c r="AW450" s="12" t="s">
        <v>27</v>
      </c>
      <c r="AX450" s="12" t="s">
        <v>70</v>
      </c>
      <c r="AY450" s="171" t="s">
        <v>134</v>
      </c>
    </row>
    <row r="451" spans="2:65" s="12" customFormat="1" ht="30.6">
      <c r="B451" s="169"/>
      <c r="D451" s="170" t="s">
        <v>139</v>
      </c>
      <c r="E451" s="171" t="s">
        <v>1</v>
      </c>
      <c r="F451" s="172" t="s">
        <v>263</v>
      </c>
      <c r="H451" s="173">
        <v>-135.214</v>
      </c>
      <c r="I451" s="174"/>
      <c r="L451" s="169"/>
      <c r="M451" s="175"/>
      <c r="N451" s="176"/>
      <c r="O451" s="176"/>
      <c r="P451" s="176"/>
      <c r="Q451" s="176"/>
      <c r="R451" s="176"/>
      <c r="S451" s="176"/>
      <c r="T451" s="177"/>
      <c r="AT451" s="171" t="s">
        <v>139</v>
      </c>
      <c r="AU451" s="171" t="s">
        <v>80</v>
      </c>
      <c r="AV451" s="12" t="s">
        <v>80</v>
      </c>
      <c r="AW451" s="12" t="s">
        <v>27</v>
      </c>
      <c r="AX451" s="12" t="s">
        <v>70</v>
      </c>
      <c r="AY451" s="171" t="s">
        <v>134</v>
      </c>
    </row>
    <row r="452" spans="2:65" s="12" customFormat="1" ht="20.399999999999999">
      <c r="B452" s="169"/>
      <c r="D452" s="170" t="s">
        <v>139</v>
      </c>
      <c r="E452" s="171" t="s">
        <v>1</v>
      </c>
      <c r="F452" s="172" t="s">
        <v>264</v>
      </c>
      <c r="H452" s="173">
        <v>-93.688000000000002</v>
      </c>
      <c r="I452" s="174"/>
      <c r="L452" s="169"/>
      <c r="M452" s="175"/>
      <c r="N452" s="176"/>
      <c r="O452" s="176"/>
      <c r="P452" s="176"/>
      <c r="Q452" s="176"/>
      <c r="R452" s="176"/>
      <c r="S452" s="176"/>
      <c r="T452" s="177"/>
      <c r="AT452" s="171" t="s">
        <v>139</v>
      </c>
      <c r="AU452" s="171" t="s">
        <v>80</v>
      </c>
      <c r="AV452" s="12" t="s">
        <v>80</v>
      </c>
      <c r="AW452" s="12" t="s">
        <v>27</v>
      </c>
      <c r="AX452" s="12" t="s">
        <v>70</v>
      </c>
      <c r="AY452" s="171" t="s">
        <v>134</v>
      </c>
    </row>
    <row r="453" spans="2:65" s="13" customFormat="1">
      <c r="B453" s="178"/>
      <c r="D453" s="170" t="s">
        <v>139</v>
      </c>
      <c r="E453" s="179" t="s">
        <v>1</v>
      </c>
      <c r="F453" s="180" t="s">
        <v>140</v>
      </c>
      <c r="H453" s="181">
        <v>1438.798</v>
      </c>
      <c r="I453" s="182"/>
      <c r="L453" s="178"/>
      <c r="M453" s="211"/>
      <c r="N453" s="212"/>
      <c r="O453" s="212"/>
      <c r="P453" s="212"/>
      <c r="Q453" s="212"/>
      <c r="R453" s="212"/>
      <c r="S453" s="212"/>
      <c r="T453" s="213"/>
      <c r="AT453" s="179" t="s">
        <v>139</v>
      </c>
      <c r="AU453" s="179" t="s">
        <v>80</v>
      </c>
      <c r="AV453" s="13" t="s">
        <v>138</v>
      </c>
      <c r="AW453" s="13" t="s">
        <v>27</v>
      </c>
      <c r="AX453" s="13" t="s">
        <v>74</v>
      </c>
      <c r="AY453" s="179" t="s">
        <v>134</v>
      </c>
    </row>
    <row r="454" spans="2:65" s="1" customFormat="1" ht="6.9" customHeight="1">
      <c r="B454" s="43"/>
      <c r="C454" s="44"/>
      <c r="D454" s="44"/>
      <c r="E454" s="44"/>
      <c r="F454" s="44"/>
      <c r="G454" s="44"/>
      <c r="H454" s="44"/>
      <c r="I454" s="116"/>
      <c r="J454" s="44"/>
      <c r="K454" s="44"/>
      <c r="L454" s="31"/>
    </row>
  </sheetData>
  <autoFilter ref="C136:K453" xr:uid="{00000000-0009-0000-0000-000001000000}"/>
  <mergeCells count="12">
    <mergeCell ref="E129:H129"/>
    <mergeCell ref="L2:V2"/>
    <mergeCell ref="E85:H85"/>
    <mergeCell ref="E87:H87"/>
    <mergeCell ref="E89:H89"/>
    <mergeCell ref="E125:H125"/>
    <mergeCell ref="E127:H127"/>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r:id="rId1"/>
  <headerFoot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346"/>
  <sheetViews>
    <sheetView showGridLines="0"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2" t="s">
        <v>5</v>
      </c>
      <c r="M2" s="233"/>
      <c r="N2" s="233"/>
      <c r="O2" s="233"/>
      <c r="P2" s="233"/>
      <c r="Q2" s="233"/>
      <c r="R2" s="233"/>
      <c r="S2" s="233"/>
      <c r="T2" s="233"/>
      <c r="U2" s="233"/>
      <c r="V2" s="233"/>
      <c r="AT2" s="16" t="s">
        <v>86</v>
      </c>
    </row>
    <row r="3" spans="2:46" ht="6.9" customHeight="1">
      <c r="B3" s="17"/>
      <c r="C3" s="18"/>
      <c r="D3" s="18"/>
      <c r="E3" s="18"/>
      <c r="F3" s="18"/>
      <c r="G3" s="18"/>
      <c r="H3" s="18"/>
      <c r="I3" s="93"/>
      <c r="J3" s="18"/>
      <c r="K3" s="18"/>
      <c r="L3" s="19"/>
      <c r="AT3" s="16" t="s">
        <v>70</v>
      </c>
    </row>
    <row r="4" spans="2:46" ht="24.9" customHeight="1">
      <c r="B4" s="19"/>
      <c r="D4" s="20" t="s">
        <v>101</v>
      </c>
      <c r="L4" s="19"/>
      <c r="M4" s="94" t="s">
        <v>9</v>
      </c>
      <c r="AT4" s="16" t="s">
        <v>3</v>
      </c>
    </row>
    <row r="5" spans="2:46" ht="6.9" customHeight="1">
      <c r="B5" s="19"/>
      <c r="L5" s="19"/>
    </row>
    <row r="6" spans="2:46" ht="12" customHeight="1">
      <c r="B6" s="19"/>
      <c r="D6" s="26" t="s">
        <v>14</v>
      </c>
      <c r="L6" s="19"/>
    </row>
    <row r="7" spans="2:46" ht="16.5" customHeight="1">
      <c r="B7" s="19"/>
      <c r="E7" s="262" t="str">
        <f>'Rekapitulácia stavby'!K6</f>
        <v>Dostavba Pavilónu Základnej školy Miloslavov</v>
      </c>
      <c r="F7" s="263"/>
      <c r="G7" s="263"/>
      <c r="H7" s="263"/>
      <c r="L7" s="19"/>
    </row>
    <row r="8" spans="2:46" ht="12" customHeight="1">
      <c r="B8" s="19"/>
      <c r="D8" s="26" t="s">
        <v>102</v>
      </c>
      <c r="L8" s="19"/>
    </row>
    <row r="9" spans="2:46" s="1" customFormat="1" ht="16.5" customHeight="1">
      <c r="B9" s="31"/>
      <c r="E9" s="262" t="s">
        <v>103</v>
      </c>
      <c r="F9" s="261"/>
      <c r="G9" s="261"/>
      <c r="H9" s="261"/>
      <c r="I9" s="95"/>
      <c r="L9" s="31"/>
    </row>
    <row r="10" spans="2:46" s="1" customFormat="1" ht="12" customHeight="1">
      <c r="B10" s="31"/>
      <c r="D10" s="26" t="s">
        <v>104</v>
      </c>
      <c r="I10" s="95"/>
      <c r="L10" s="31"/>
    </row>
    <row r="11" spans="2:46" s="1" customFormat="1" ht="36.9" customHeight="1">
      <c r="B11" s="31"/>
      <c r="E11" s="240" t="s">
        <v>791</v>
      </c>
      <c r="F11" s="261"/>
      <c r="G11" s="261"/>
      <c r="H11" s="261"/>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4" t="str">
        <f>'Rekapitulácia stavby'!E14</f>
        <v>Vyplň údaj</v>
      </c>
      <c r="F20" s="243"/>
      <c r="G20" s="243"/>
      <c r="H20" s="243"/>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7" t="s">
        <v>1</v>
      </c>
      <c r="F29" s="247"/>
      <c r="G29" s="247"/>
      <c r="H29" s="247"/>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ROUND(J133,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ROUND((SUM(BE133:BE345)),  2)</f>
        <v>0</v>
      </c>
      <c r="I35" s="104">
        <v>0.2</v>
      </c>
      <c r="J35" s="103">
        <f>ROUND(((SUM(BE133:BE345))*I35),  2)</f>
        <v>0</v>
      </c>
      <c r="L35" s="31"/>
    </row>
    <row r="36" spans="2:12" s="1" customFormat="1" ht="14.4" customHeight="1">
      <c r="B36" s="31"/>
      <c r="E36" s="26" t="s">
        <v>36</v>
      </c>
      <c r="F36" s="103">
        <f>ROUND((SUM(BF133:BF345)),  2)</f>
        <v>0</v>
      </c>
      <c r="I36" s="104">
        <v>0.2</v>
      </c>
      <c r="J36" s="103">
        <f>ROUND(((SUM(BF133:BF345))*I36),  2)</f>
        <v>0</v>
      </c>
      <c r="L36" s="31"/>
    </row>
    <row r="37" spans="2:12" s="1" customFormat="1" ht="14.4" hidden="1" customHeight="1">
      <c r="B37" s="31"/>
      <c r="E37" s="26" t="s">
        <v>37</v>
      </c>
      <c r="F37" s="103">
        <f>ROUND((SUM(BG133:BG345)),  2)</f>
        <v>0</v>
      </c>
      <c r="I37" s="104">
        <v>0.2</v>
      </c>
      <c r="J37" s="103">
        <f>0</f>
        <v>0</v>
      </c>
      <c r="L37" s="31"/>
    </row>
    <row r="38" spans="2:12" s="1" customFormat="1" ht="14.4" hidden="1" customHeight="1">
      <c r="B38" s="31"/>
      <c r="E38" s="26" t="s">
        <v>38</v>
      </c>
      <c r="F38" s="103">
        <f>ROUND((SUM(BH133:BH345)),  2)</f>
        <v>0</v>
      </c>
      <c r="I38" s="104">
        <v>0.2</v>
      </c>
      <c r="J38" s="103">
        <f>0</f>
        <v>0</v>
      </c>
      <c r="L38" s="31"/>
    </row>
    <row r="39" spans="2:12" s="1" customFormat="1" ht="14.4" hidden="1" customHeight="1">
      <c r="B39" s="31"/>
      <c r="E39" s="26" t="s">
        <v>39</v>
      </c>
      <c r="F39" s="103">
        <f>ROUND((SUM(BI133:BI345)),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105</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2" t="str">
        <f>E7</f>
        <v>Dostavba Pavilónu Základnej školy Miloslavov</v>
      </c>
      <c r="F85" s="263"/>
      <c r="G85" s="263"/>
      <c r="H85" s="263"/>
      <c r="I85" s="95"/>
      <c r="L85" s="31"/>
    </row>
    <row r="86" spans="2:12" ht="12" customHeight="1">
      <c r="B86" s="19"/>
      <c r="C86" s="26" t="s">
        <v>102</v>
      </c>
      <c r="L86" s="19"/>
    </row>
    <row r="87" spans="2:12" s="1" customFormat="1" ht="16.5" customHeight="1">
      <c r="B87" s="31"/>
      <c r="E87" s="262" t="s">
        <v>103</v>
      </c>
      <c r="F87" s="261"/>
      <c r="G87" s="261"/>
      <c r="H87" s="261"/>
      <c r="I87" s="95"/>
      <c r="L87" s="31"/>
    </row>
    <row r="88" spans="2:12" s="1" customFormat="1" ht="12" customHeight="1">
      <c r="B88" s="31"/>
      <c r="C88" s="26" t="s">
        <v>104</v>
      </c>
      <c r="I88" s="95"/>
      <c r="L88" s="31"/>
    </row>
    <row r="89" spans="2:12" s="1" customFormat="1" ht="16.5" customHeight="1">
      <c r="B89" s="31"/>
      <c r="E89" s="240" t="str">
        <f>E11</f>
        <v>1-3 - Zdravotechnika</v>
      </c>
      <c r="F89" s="261"/>
      <c r="G89" s="261"/>
      <c r="H89" s="261"/>
      <c r="I89" s="95"/>
      <c r="L89" s="31"/>
    </row>
    <row r="90" spans="2:12" s="1" customFormat="1" ht="6.9" customHeight="1">
      <c r="B90" s="31"/>
      <c r="I90" s="95"/>
      <c r="L90" s="31"/>
    </row>
    <row r="91" spans="2:12" s="1" customFormat="1" ht="12" customHeight="1">
      <c r="B91" s="31"/>
      <c r="C91" s="26" t="s">
        <v>18</v>
      </c>
      <c r="F91" s="24" t="str">
        <f>F14</f>
        <v xml:space="preserve">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106</v>
      </c>
      <c r="D96" s="105"/>
      <c r="E96" s="105"/>
      <c r="F96" s="105"/>
      <c r="G96" s="105"/>
      <c r="H96" s="105"/>
      <c r="I96" s="119"/>
      <c r="J96" s="120" t="s">
        <v>107</v>
      </c>
      <c r="K96" s="105"/>
      <c r="L96" s="31"/>
    </row>
    <row r="97" spans="2:47" s="1" customFormat="1" ht="10.35" customHeight="1">
      <c r="B97" s="31"/>
      <c r="I97" s="95"/>
      <c r="L97" s="31"/>
    </row>
    <row r="98" spans="2:47" s="1" customFormat="1" ht="22.95" customHeight="1">
      <c r="B98" s="31"/>
      <c r="C98" s="121" t="s">
        <v>108</v>
      </c>
      <c r="I98" s="95"/>
      <c r="J98" s="65">
        <f>J133</f>
        <v>0</v>
      </c>
      <c r="L98" s="31"/>
      <c r="AU98" s="16" t="s">
        <v>109</v>
      </c>
    </row>
    <row r="99" spans="2:47" s="8" customFormat="1" ht="24.9" customHeight="1">
      <c r="B99" s="122"/>
      <c r="D99" s="123" t="s">
        <v>110</v>
      </c>
      <c r="E99" s="124"/>
      <c r="F99" s="124"/>
      <c r="G99" s="124"/>
      <c r="H99" s="124"/>
      <c r="I99" s="125"/>
      <c r="J99" s="126">
        <f>J134</f>
        <v>0</v>
      </c>
      <c r="L99" s="122"/>
    </row>
    <row r="100" spans="2:47" s="9" customFormat="1" ht="19.95" customHeight="1">
      <c r="B100" s="127"/>
      <c r="D100" s="128" t="s">
        <v>111</v>
      </c>
      <c r="E100" s="129"/>
      <c r="F100" s="129"/>
      <c r="G100" s="129"/>
      <c r="H100" s="129"/>
      <c r="I100" s="130"/>
      <c r="J100" s="131">
        <f>J135</f>
        <v>0</v>
      </c>
      <c r="L100" s="127"/>
    </row>
    <row r="101" spans="2:47" s="9" customFormat="1" ht="19.95" customHeight="1">
      <c r="B101" s="127"/>
      <c r="D101" s="128" t="s">
        <v>112</v>
      </c>
      <c r="E101" s="129"/>
      <c r="F101" s="129"/>
      <c r="G101" s="129"/>
      <c r="H101" s="129"/>
      <c r="I101" s="130"/>
      <c r="J101" s="131">
        <f>J150</f>
        <v>0</v>
      </c>
      <c r="L101" s="127"/>
    </row>
    <row r="102" spans="2:47" s="9" customFormat="1" ht="19.95" customHeight="1">
      <c r="B102" s="127"/>
      <c r="D102" s="128" t="s">
        <v>113</v>
      </c>
      <c r="E102" s="129"/>
      <c r="F102" s="129"/>
      <c r="G102" s="129"/>
      <c r="H102" s="129"/>
      <c r="I102" s="130"/>
      <c r="J102" s="131">
        <f>J152</f>
        <v>0</v>
      </c>
      <c r="L102" s="127"/>
    </row>
    <row r="103" spans="2:47" s="9" customFormat="1" ht="19.95" customHeight="1">
      <c r="B103" s="127"/>
      <c r="D103" s="128" t="s">
        <v>792</v>
      </c>
      <c r="E103" s="129"/>
      <c r="F103" s="129"/>
      <c r="G103" s="129"/>
      <c r="H103" s="129"/>
      <c r="I103" s="130"/>
      <c r="J103" s="131">
        <f>J154</f>
        <v>0</v>
      </c>
      <c r="L103" s="127"/>
    </row>
    <row r="104" spans="2:47" s="9" customFormat="1" ht="19.95" customHeight="1">
      <c r="B104" s="127"/>
      <c r="D104" s="128" t="s">
        <v>116</v>
      </c>
      <c r="E104" s="129"/>
      <c r="F104" s="129"/>
      <c r="G104" s="129"/>
      <c r="H104" s="129"/>
      <c r="I104" s="130"/>
      <c r="J104" s="131">
        <f>J174</f>
        <v>0</v>
      </c>
      <c r="L104" s="127"/>
    </row>
    <row r="105" spans="2:47" s="8" customFormat="1" ht="24.9" customHeight="1">
      <c r="B105" s="122"/>
      <c r="D105" s="123" t="s">
        <v>117</v>
      </c>
      <c r="E105" s="124"/>
      <c r="F105" s="124"/>
      <c r="G105" s="124"/>
      <c r="H105" s="124"/>
      <c r="I105" s="125"/>
      <c r="J105" s="126">
        <f>J176</f>
        <v>0</v>
      </c>
      <c r="L105" s="122"/>
    </row>
    <row r="106" spans="2:47" s="9" customFormat="1" ht="19.95" customHeight="1">
      <c r="B106" s="127"/>
      <c r="D106" s="128" t="s">
        <v>220</v>
      </c>
      <c r="E106" s="129"/>
      <c r="F106" s="129"/>
      <c r="G106" s="129"/>
      <c r="H106" s="129"/>
      <c r="I106" s="130"/>
      <c r="J106" s="131">
        <f>J177</f>
        <v>0</v>
      </c>
      <c r="L106" s="127"/>
    </row>
    <row r="107" spans="2:47" s="9" customFormat="1" ht="19.95" customHeight="1">
      <c r="B107" s="127"/>
      <c r="D107" s="128" t="s">
        <v>793</v>
      </c>
      <c r="E107" s="129"/>
      <c r="F107" s="129"/>
      <c r="G107" s="129"/>
      <c r="H107" s="129"/>
      <c r="I107" s="130"/>
      <c r="J107" s="131">
        <f>J208</f>
        <v>0</v>
      </c>
      <c r="L107" s="127"/>
    </row>
    <row r="108" spans="2:47" s="9" customFormat="1" ht="19.95" customHeight="1">
      <c r="B108" s="127"/>
      <c r="D108" s="128" t="s">
        <v>794</v>
      </c>
      <c r="E108" s="129"/>
      <c r="F108" s="129"/>
      <c r="G108" s="129"/>
      <c r="H108" s="129"/>
      <c r="I108" s="130"/>
      <c r="J108" s="131">
        <f>J240</f>
        <v>0</v>
      </c>
      <c r="L108" s="127"/>
    </row>
    <row r="109" spans="2:47" s="9" customFormat="1" ht="19.95" customHeight="1">
      <c r="B109" s="127"/>
      <c r="D109" s="128" t="s">
        <v>795</v>
      </c>
      <c r="E109" s="129"/>
      <c r="F109" s="129"/>
      <c r="G109" s="129"/>
      <c r="H109" s="129"/>
      <c r="I109" s="130"/>
      <c r="J109" s="131">
        <f>J288</f>
        <v>0</v>
      </c>
      <c r="L109" s="127"/>
    </row>
    <row r="110" spans="2:47" s="9" customFormat="1" ht="19.95" customHeight="1">
      <c r="B110" s="127"/>
      <c r="D110" s="128" t="s">
        <v>221</v>
      </c>
      <c r="E110" s="129"/>
      <c r="F110" s="129"/>
      <c r="G110" s="129"/>
      <c r="H110" s="129"/>
      <c r="I110" s="130"/>
      <c r="J110" s="131">
        <f>J297</f>
        <v>0</v>
      </c>
      <c r="L110" s="127"/>
    </row>
    <row r="111" spans="2:47" s="9" customFormat="1" ht="19.95" customHeight="1">
      <c r="B111" s="127"/>
      <c r="D111" s="128" t="s">
        <v>119</v>
      </c>
      <c r="E111" s="129"/>
      <c r="F111" s="129"/>
      <c r="G111" s="129"/>
      <c r="H111" s="129"/>
      <c r="I111" s="130"/>
      <c r="J111" s="131">
        <f>J335</f>
        <v>0</v>
      </c>
      <c r="L111" s="127"/>
    </row>
    <row r="112" spans="2:47" s="1" customFormat="1" ht="21.75" customHeight="1">
      <c r="B112" s="31"/>
      <c r="I112" s="95"/>
      <c r="L112" s="31"/>
    </row>
    <row r="113" spans="2:12" s="1" customFormat="1" ht="6.9" customHeight="1">
      <c r="B113" s="43"/>
      <c r="C113" s="44"/>
      <c r="D113" s="44"/>
      <c r="E113" s="44"/>
      <c r="F113" s="44"/>
      <c r="G113" s="44"/>
      <c r="H113" s="44"/>
      <c r="I113" s="116"/>
      <c r="J113" s="44"/>
      <c r="K113" s="44"/>
      <c r="L113" s="31"/>
    </row>
    <row r="117" spans="2:12" s="1" customFormat="1" ht="6.9" customHeight="1">
      <c r="B117" s="45"/>
      <c r="C117" s="46"/>
      <c r="D117" s="46"/>
      <c r="E117" s="46"/>
      <c r="F117" s="46"/>
      <c r="G117" s="46"/>
      <c r="H117" s="46"/>
      <c r="I117" s="117"/>
      <c r="J117" s="46"/>
      <c r="K117" s="46"/>
      <c r="L117" s="31"/>
    </row>
    <row r="118" spans="2:12" s="1" customFormat="1" ht="24.9" customHeight="1">
      <c r="B118" s="31"/>
      <c r="C118" s="20" t="s">
        <v>120</v>
      </c>
      <c r="I118" s="95"/>
      <c r="L118" s="31"/>
    </row>
    <row r="119" spans="2:12" s="1" customFormat="1" ht="6.9" customHeight="1">
      <c r="B119" s="31"/>
      <c r="I119" s="95"/>
      <c r="L119" s="31"/>
    </row>
    <row r="120" spans="2:12" s="1" customFormat="1" ht="12" customHeight="1">
      <c r="B120" s="31"/>
      <c r="C120" s="26" t="s">
        <v>14</v>
      </c>
      <c r="I120" s="95"/>
      <c r="L120" s="31"/>
    </row>
    <row r="121" spans="2:12" s="1" customFormat="1" ht="16.5" customHeight="1">
      <c r="B121" s="31"/>
      <c r="E121" s="262" t="str">
        <f>E7</f>
        <v>Dostavba Pavilónu Základnej školy Miloslavov</v>
      </c>
      <c r="F121" s="263"/>
      <c r="G121" s="263"/>
      <c r="H121" s="263"/>
      <c r="I121" s="95"/>
      <c r="L121" s="31"/>
    </row>
    <row r="122" spans="2:12" ht="12" customHeight="1">
      <c r="B122" s="19"/>
      <c r="C122" s="26" t="s">
        <v>102</v>
      </c>
      <c r="L122" s="19"/>
    </row>
    <row r="123" spans="2:12" s="1" customFormat="1" ht="16.5" customHeight="1">
      <c r="B123" s="31"/>
      <c r="E123" s="262" t="s">
        <v>103</v>
      </c>
      <c r="F123" s="261"/>
      <c r="G123" s="261"/>
      <c r="H123" s="261"/>
      <c r="I123" s="95"/>
      <c r="L123" s="31"/>
    </row>
    <row r="124" spans="2:12" s="1" customFormat="1" ht="12" customHeight="1">
      <c r="B124" s="31"/>
      <c r="C124" s="26" t="s">
        <v>104</v>
      </c>
      <c r="I124" s="95"/>
      <c r="L124" s="31"/>
    </row>
    <row r="125" spans="2:12" s="1" customFormat="1" ht="16.5" customHeight="1">
      <c r="B125" s="31"/>
      <c r="E125" s="240" t="str">
        <f>E11</f>
        <v>1-3 - Zdravotechnika</v>
      </c>
      <c r="F125" s="261"/>
      <c r="G125" s="261"/>
      <c r="H125" s="261"/>
      <c r="I125" s="95"/>
      <c r="L125" s="31"/>
    </row>
    <row r="126" spans="2:12" s="1" customFormat="1" ht="6.9" customHeight="1">
      <c r="B126" s="31"/>
      <c r="I126" s="95"/>
      <c r="L126" s="31"/>
    </row>
    <row r="127" spans="2:12" s="1" customFormat="1" ht="12" customHeight="1">
      <c r="B127" s="31"/>
      <c r="C127" s="26" t="s">
        <v>18</v>
      </c>
      <c r="F127" s="24" t="str">
        <f>F14</f>
        <v xml:space="preserve"> </v>
      </c>
      <c r="I127" s="96" t="s">
        <v>20</v>
      </c>
      <c r="J127" s="51" t="str">
        <f>IF(J14="","",J14)</f>
        <v/>
      </c>
      <c r="L127" s="31"/>
    </row>
    <row r="128" spans="2:12" s="1" customFormat="1" ht="6.9" customHeight="1">
      <c r="B128" s="31"/>
      <c r="I128" s="95"/>
      <c r="L128" s="31"/>
    </row>
    <row r="129" spans="2:65" s="1" customFormat="1" ht="15.15" customHeight="1">
      <c r="B129" s="31"/>
      <c r="C129" s="26" t="s">
        <v>21</v>
      </c>
      <c r="F129" s="24" t="str">
        <f>E17</f>
        <v xml:space="preserve"> </v>
      </c>
      <c r="I129" s="96" t="s">
        <v>26</v>
      </c>
      <c r="J129" s="29" t="str">
        <f>E23</f>
        <v xml:space="preserve"> </v>
      </c>
      <c r="L129" s="31"/>
    </row>
    <row r="130" spans="2:65" s="1" customFormat="1" ht="15.15" customHeight="1">
      <c r="B130" s="31"/>
      <c r="C130" s="26" t="s">
        <v>24</v>
      </c>
      <c r="F130" s="24" t="str">
        <f>IF(E20="","",E20)</f>
        <v>Vyplň údaj</v>
      </c>
      <c r="I130" s="96" t="s">
        <v>28</v>
      </c>
      <c r="J130" s="29" t="str">
        <f>E26</f>
        <v xml:space="preserve"> </v>
      </c>
      <c r="L130" s="31"/>
    </row>
    <row r="131" spans="2:65" s="1" customFormat="1" ht="10.35" customHeight="1">
      <c r="B131" s="31"/>
      <c r="I131" s="95"/>
      <c r="L131" s="31"/>
    </row>
    <row r="132" spans="2:65" s="10" customFormat="1" ht="29.25" customHeight="1">
      <c r="B132" s="132"/>
      <c r="C132" s="133" t="s">
        <v>121</v>
      </c>
      <c r="D132" s="134" t="s">
        <v>55</v>
      </c>
      <c r="E132" s="134" t="s">
        <v>51</v>
      </c>
      <c r="F132" s="134" t="s">
        <v>52</v>
      </c>
      <c r="G132" s="134" t="s">
        <v>122</v>
      </c>
      <c r="H132" s="134" t="s">
        <v>123</v>
      </c>
      <c r="I132" s="135" t="s">
        <v>124</v>
      </c>
      <c r="J132" s="136" t="s">
        <v>107</v>
      </c>
      <c r="K132" s="137" t="s">
        <v>125</v>
      </c>
      <c r="L132" s="132"/>
      <c r="M132" s="58" t="s">
        <v>1</v>
      </c>
      <c r="N132" s="59" t="s">
        <v>34</v>
      </c>
      <c r="O132" s="59" t="s">
        <v>126</v>
      </c>
      <c r="P132" s="59" t="s">
        <v>127</v>
      </c>
      <c r="Q132" s="59" t="s">
        <v>128</v>
      </c>
      <c r="R132" s="59" t="s">
        <v>129</v>
      </c>
      <c r="S132" s="59" t="s">
        <v>130</v>
      </c>
      <c r="T132" s="60" t="s">
        <v>131</v>
      </c>
    </row>
    <row r="133" spans="2:65" s="1" customFormat="1" ht="22.95" customHeight="1">
      <c r="B133" s="31"/>
      <c r="C133" s="63" t="s">
        <v>108</v>
      </c>
      <c r="I133" s="95"/>
      <c r="J133" s="138">
        <f>BK133</f>
        <v>0</v>
      </c>
      <c r="L133" s="31"/>
      <c r="M133" s="61"/>
      <c r="N133" s="52"/>
      <c r="O133" s="52"/>
      <c r="P133" s="139">
        <f>P134+P176</f>
        <v>0</v>
      </c>
      <c r="Q133" s="52"/>
      <c r="R133" s="139">
        <f>R134+R176</f>
        <v>0</v>
      </c>
      <c r="S133" s="52"/>
      <c r="T133" s="140">
        <f>T134+T176</f>
        <v>0</v>
      </c>
      <c r="AT133" s="16" t="s">
        <v>69</v>
      </c>
      <c r="AU133" s="16" t="s">
        <v>109</v>
      </c>
      <c r="BK133" s="141">
        <f>BK134+BK176</f>
        <v>0</v>
      </c>
    </row>
    <row r="134" spans="2:65" s="11" customFormat="1" ht="25.95" customHeight="1">
      <c r="B134" s="142"/>
      <c r="D134" s="143" t="s">
        <v>69</v>
      </c>
      <c r="E134" s="144" t="s">
        <v>132</v>
      </c>
      <c r="F134" s="144" t="s">
        <v>133</v>
      </c>
      <c r="I134" s="145"/>
      <c r="J134" s="146">
        <f>BK134</f>
        <v>0</v>
      </c>
      <c r="L134" s="142"/>
      <c r="M134" s="147"/>
      <c r="N134" s="148"/>
      <c r="O134" s="148"/>
      <c r="P134" s="149">
        <f>P135+P150+P152+P154+P174</f>
        <v>0</v>
      </c>
      <c r="Q134" s="148"/>
      <c r="R134" s="149">
        <f>R135+R150+R152+R154+R174</f>
        <v>0</v>
      </c>
      <c r="S134" s="148"/>
      <c r="T134" s="150">
        <f>T135+T150+T152+T154+T174</f>
        <v>0</v>
      </c>
      <c r="AR134" s="143" t="s">
        <v>74</v>
      </c>
      <c r="AT134" s="151" t="s">
        <v>69</v>
      </c>
      <c r="AU134" s="151" t="s">
        <v>70</v>
      </c>
      <c r="AY134" s="143" t="s">
        <v>134</v>
      </c>
      <c r="BK134" s="152">
        <f>BK135+BK150+BK152+BK154+BK174</f>
        <v>0</v>
      </c>
    </row>
    <row r="135" spans="2:65" s="11" customFormat="1" ht="22.95" customHeight="1">
      <c r="B135" s="142"/>
      <c r="D135" s="143" t="s">
        <v>69</v>
      </c>
      <c r="E135" s="153" t="s">
        <v>74</v>
      </c>
      <c r="F135" s="153" t="s">
        <v>135</v>
      </c>
      <c r="I135" s="145"/>
      <c r="J135" s="154">
        <f>BK135</f>
        <v>0</v>
      </c>
      <c r="L135" s="142"/>
      <c r="M135" s="147"/>
      <c r="N135" s="148"/>
      <c r="O135" s="148"/>
      <c r="P135" s="149">
        <f>SUM(P136:P149)</f>
        <v>0</v>
      </c>
      <c r="Q135" s="148"/>
      <c r="R135" s="149">
        <f>SUM(R136:R149)</f>
        <v>0</v>
      </c>
      <c r="S135" s="148"/>
      <c r="T135" s="150">
        <f>SUM(T136:T149)</f>
        <v>0</v>
      </c>
      <c r="AR135" s="143" t="s">
        <v>74</v>
      </c>
      <c r="AT135" s="151" t="s">
        <v>69</v>
      </c>
      <c r="AU135" s="151" t="s">
        <v>74</v>
      </c>
      <c r="AY135" s="143" t="s">
        <v>134</v>
      </c>
      <c r="BK135" s="152">
        <f>SUM(BK136:BK149)</f>
        <v>0</v>
      </c>
    </row>
    <row r="136" spans="2:65" s="1" customFormat="1" ht="16.5" customHeight="1">
      <c r="B136" s="155"/>
      <c r="C136" s="156" t="s">
        <v>74</v>
      </c>
      <c r="D136" s="156" t="s">
        <v>136</v>
      </c>
      <c r="E136" s="157" t="s">
        <v>796</v>
      </c>
      <c r="F136" s="158" t="s">
        <v>797</v>
      </c>
      <c r="G136" s="159" t="s">
        <v>137</v>
      </c>
      <c r="H136" s="160">
        <v>32</v>
      </c>
      <c r="I136" s="161"/>
      <c r="J136" s="162">
        <f>ROUND(I136*H136,2)</f>
        <v>0</v>
      </c>
      <c r="K136" s="158" t="s">
        <v>1</v>
      </c>
      <c r="L136" s="31"/>
      <c r="M136" s="163" t="s">
        <v>1</v>
      </c>
      <c r="N136" s="164" t="s">
        <v>36</v>
      </c>
      <c r="O136" s="54"/>
      <c r="P136" s="165">
        <f>O136*H136</f>
        <v>0</v>
      </c>
      <c r="Q136" s="165">
        <v>0</v>
      </c>
      <c r="R136" s="165">
        <f>Q136*H136</f>
        <v>0</v>
      </c>
      <c r="S136" s="165">
        <v>0</v>
      </c>
      <c r="T136" s="166">
        <f>S136*H136</f>
        <v>0</v>
      </c>
      <c r="AR136" s="167" t="s">
        <v>138</v>
      </c>
      <c r="AT136" s="167" t="s">
        <v>136</v>
      </c>
      <c r="AU136" s="167" t="s">
        <v>80</v>
      </c>
      <c r="AY136" s="16" t="s">
        <v>134</v>
      </c>
      <c r="BE136" s="168">
        <f>IF(N136="základná",J136,0)</f>
        <v>0</v>
      </c>
      <c r="BF136" s="168">
        <f>IF(N136="znížená",J136,0)</f>
        <v>0</v>
      </c>
      <c r="BG136" s="168">
        <f>IF(N136="zákl. prenesená",J136,0)</f>
        <v>0</v>
      </c>
      <c r="BH136" s="168">
        <f>IF(N136="zníž. prenesená",J136,0)</f>
        <v>0</v>
      </c>
      <c r="BI136" s="168">
        <f>IF(N136="nulová",J136,0)</f>
        <v>0</v>
      </c>
      <c r="BJ136" s="16" t="s">
        <v>80</v>
      </c>
      <c r="BK136" s="168">
        <f>ROUND(I136*H136,2)</f>
        <v>0</v>
      </c>
      <c r="BL136" s="16" t="s">
        <v>138</v>
      </c>
      <c r="BM136" s="167" t="s">
        <v>80</v>
      </c>
    </row>
    <row r="137" spans="2:65" s="1" customFormat="1" ht="36" customHeight="1">
      <c r="B137" s="155"/>
      <c r="C137" s="156" t="s">
        <v>80</v>
      </c>
      <c r="D137" s="156" t="s">
        <v>136</v>
      </c>
      <c r="E137" s="157" t="s">
        <v>798</v>
      </c>
      <c r="F137" s="158" t="s">
        <v>799</v>
      </c>
      <c r="G137" s="159" t="s">
        <v>137</v>
      </c>
      <c r="H137" s="160">
        <v>16</v>
      </c>
      <c r="I137" s="161"/>
      <c r="J137" s="162">
        <f>ROUND(I137*H137,2)</f>
        <v>0</v>
      </c>
      <c r="K137" s="158" t="s">
        <v>1</v>
      </c>
      <c r="L137" s="31"/>
      <c r="M137" s="163" t="s">
        <v>1</v>
      </c>
      <c r="N137" s="164" t="s">
        <v>36</v>
      </c>
      <c r="O137" s="54"/>
      <c r="P137" s="165">
        <f>O137*H137</f>
        <v>0</v>
      </c>
      <c r="Q137" s="165">
        <v>0</v>
      </c>
      <c r="R137" s="165">
        <f>Q137*H137</f>
        <v>0</v>
      </c>
      <c r="S137" s="165">
        <v>0</v>
      </c>
      <c r="T137" s="166">
        <f>S137*H137</f>
        <v>0</v>
      </c>
      <c r="AR137" s="167" t="s">
        <v>138</v>
      </c>
      <c r="AT137" s="167" t="s">
        <v>136</v>
      </c>
      <c r="AU137" s="167" t="s">
        <v>80</v>
      </c>
      <c r="AY137" s="16" t="s">
        <v>134</v>
      </c>
      <c r="BE137" s="168">
        <f>IF(N137="základná",J137,0)</f>
        <v>0</v>
      </c>
      <c r="BF137" s="168">
        <f>IF(N137="znížená",J137,0)</f>
        <v>0</v>
      </c>
      <c r="BG137" s="168">
        <f>IF(N137="zákl. prenesená",J137,0)</f>
        <v>0</v>
      </c>
      <c r="BH137" s="168">
        <f>IF(N137="zníž. prenesená",J137,0)</f>
        <v>0</v>
      </c>
      <c r="BI137" s="168">
        <f>IF(N137="nulová",J137,0)</f>
        <v>0</v>
      </c>
      <c r="BJ137" s="16" t="s">
        <v>80</v>
      </c>
      <c r="BK137" s="168">
        <f>ROUND(I137*H137,2)</f>
        <v>0</v>
      </c>
      <c r="BL137" s="16" t="s">
        <v>138</v>
      </c>
      <c r="BM137" s="167" t="s">
        <v>138</v>
      </c>
    </row>
    <row r="138" spans="2:65" s="1" customFormat="1" ht="24" customHeight="1">
      <c r="B138" s="155"/>
      <c r="C138" s="156" t="s">
        <v>142</v>
      </c>
      <c r="D138" s="156" t="s">
        <v>136</v>
      </c>
      <c r="E138" s="157" t="s">
        <v>800</v>
      </c>
      <c r="F138" s="158" t="s">
        <v>801</v>
      </c>
      <c r="G138" s="159" t="s">
        <v>137</v>
      </c>
      <c r="H138" s="160">
        <v>32</v>
      </c>
      <c r="I138" s="161"/>
      <c r="J138" s="162">
        <f>ROUND(I138*H138,2)</f>
        <v>0</v>
      </c>
      <c r="K138" s="158" t="s">
        <v>1</v>
      </c>
      <c r="L138" s="31"/>
      <c r="M138" s="163" t="s">
        <v>1</v>
      </c>
      <c r="N138" s="164" t="s">
        <v>36</v>
      </c>
      <c r="O138" s="54"/>
      <c r="P138" s="165">
        <f>O138*H138</f>
        <v>0</v>
      </c>
      <c r="Q138" s="165">
        <v>0</v>
      </c>
      <c r="R138" s="165">
        <f>Q138*H138</f>
        <v>0</v>
      </c>
      <c r="S138" s="165">
        <v>0</v>
      </c>
      <c r="T138" s="166">
        <f>S138*H138</f>
        <v>0</v>
      </c>
      <c r="AR138" s="167" t="s">
        <v>138</v>
      </c>
      <c r="AT138" s="167" t="s">
        <v>136</v>
      </c>
      <c r="AU138" s="167" t="s">
        <v>80</v>
      </c>
      <c r="AY138" s="16" t="s">
        <v>134</v>
      </c>
      <c r="BE138" s="168">
        <f>IF(N138="základná",J138,0)</f>
        <v>0</v>
      </c>
      <c r="BF138" s="168">
        <f>IF(N138="znížená",J138,0)</f>
        <v>0</v>
      </c>
      <c r="BG138" s="168">
        <f>IF(N138="zákl. prenesená",J138,0)</f>
        <v>0</v>
      </c>
      <c r="BH138" s="168">
        <f>IF(N138="zníž. prenesená",J138,0)</f>
        <v>0</v>
      </c>
      <c r="BI138" s="168">
        <f>IF(N138="nulová",J138,0)</f>
        <v>0</v>
      </c>
      <c r="BJ138" s="16" t="s">
        <v>80</v>
      </c>
      <c r="BK138" s="168">
        <f>ROUND(I138*H138,2)</f>
        <v>0</v>
      </c>
      <c r="BL138" s="16" t="s">
        <v>138</v>
      </c>
      <c r="BM138" s="167" t="s">
        <v>145</v>
      </c>
    </row>
    <row r="139" spans="2:65" s="1" customFormat="1" ht="24" customHeight="1">
      <c r="B139" s="155"/>
      <c r="C139" s="156" t="s">
        <v>138</v>
      </c>
      <c r="D139" s="156" t="s">
        <v>136</v>
      </c>
      <c r="E139" s="157" t="s">
        <v>158</v>
      </c>
      <c r="F139" s="158" t="s">
        <v>802</v>
      </c>
      <c r="G139" s="159" t="s">
        <v>137</v>
      </c>
      <c r="H139" s="160">
        <v>16</v>
      </c>
      <c r="I139" s="161"/>
      <c r="J139" s="162">
        <f>ROUND(I139*H139,2)</f>
        <v>0</v>
      </c>
      <c r="K139" s="158" t="s">
        <v>1</v>
      </c>
      <c r="L139" s="31"/>
      <c r="M139" s="163" t="s">
        <v>1</v>
      </c>
      <c r="N139" s="164" t="s">
        <v>36</v>
      </c>
      <c r="O139" s="54"/>
      <c r="P139" s="165">
        <f>O139*H139</f>
        <v>0</v>
      </c>
      <c r="Q139" s="165">
        <v>0</v>
      </c>
      <c r="R139" s="165">
        <f>Q139*H139</f>
        <v>0</v>
      </c>
      <c r="S139" s="165">
        <v>0</v>
      </c>
      <c r="T139" s="166">
        <f>S139*H139</f>
        <v>0</v>
      </c>
      <c r="AR139" s="167" t="s">
        <v>138</v>
      </c>
      <c r="AT139" s="167" t="s">
        <v>136</v>
      </c>
      <c r="AU139" s="167" t="s">
        <v>80</v>
      </c>
      <c r="AY139" s="16" t="s">
        <v>134</v>
      </c>
      <c r="BE139" s="168">
        <f>IF(N139="základná",J139,0)</f>
        <v>0</v>
      </c>
      <c r="BF139" s="168">
        <f>IF(N139="znížená",J139,0)</f>
        <v>0</v>
      </c>
      <c r="BG139" s="168">
        <f>IF(N139="zákl. prenesená",J139,0)</f>
        <v>0</v>
      </c>
      <c r="BH139" s="168">
        <f>IF(N139="zníž. prenesená",J139,0)</f>
        <v>0</v>
      </c>
      <c r="BI139" s="168">
        <f>IF(N139="nulová",J139,0)</f>
        <v>0</v>
      </c>
      <c r="BJ139" s="16" t="s">
        <v>80</v>
      </c>
      <c r="BK139" s="168">
        <f>ROUND(I139*H139,2)</f>
        <v>0</v>
      </c>
      <c r="BL139" s="16" t="s">
        <v>138</v>
      </c>
      <c r="BM139" s="167" t="s">
        <v>149</v>
      </c>
    </row>
    <row r="140" spans="2:65" s="1" customFormat="1" ht="36" customHeight="1">
      <c r="B140" s="155"/>
      <c r="C140" s="156" t="s">
        <v>144</v>
      </c>
      <c r="D140" s="156" t="s">
        <v>136</v>
      </c>
      <c r="E140" s="157" t="s">
        <v>160</v>
      </c>
      <c r="F140" s="158" t="s">
        <v>161</v>
      </c>
      <c r="G140" s="159" t="s">
        <v>137</v>
      </c>
      <c r="H140" s="160">
        <v>112</v>
      </c>
      <c r="I140" s="161"/>
      <c r="J140" s="162">
        <f>ROUND(I140*H140,2)</f>
        <v>0</v>
      </c>
      <c r="K140" s="158" t="s">
        <v>141</v>
      </c>
      <c r="L140" s="31"/>
      <c r="M140" s="163" t="s">
        <v>1</v>
      </c>
      <c r="N140" s="164" t="s">
        <v>36</v>
      </c>
      <c r="O140" s="54"/>
      <c r="P140" s="165">
        <f>O140*H140</f>
        <v>0</v>
      </c>
      <c r="Q140" s="165">
        <v>0</v>
      </c>
      <c r="R140" s="165">
        <f>Q140*H140</f>
        <v>0</v>
      </c>
      <c r="S140" s="165">
        <v>0</v>
      </c>
      <c r="T140" s="166">
        <f>S140*H140</f>
        <v>0</v>
      </c>
      <c r="AR140" s="167" t="s">
        <v>138</v>
      </c>
      <c r="AT140" s="167" t="s">
        <v>136</v>
      </c>
      <c r="AU140" s="167" t="s">
        <v>80</v>
      </c>
      <c r="AY140" s="16" t="s">
        <v>134</v>
      </c>
      <c r="BE140" s="168">
        <f>IF(N140="základná",J140,0)</f>
        <v>0</v>
      </c>
      <c r="BF140" s="168">
        <f>IF(N140="znížená",J140,0)</f>
        <v>0</v>
      </c>
      <c r="BG140" s="168">
        <f>IF(N140="zákl. prenesená",J140,0)</f>
        <v>0</v>
      </c>
      <c r="BH140" s="168">
        <f>IF(N140="zníž. prenesená",J140,0)</f>
        <v>0</v>
      </c>
      <c r="BI140" s="168">
        <f>IF(N140="nulová",J140,0)</f>
        <v>0</v>
      </c>
      <c r="BJ140" s="16" t="s">
        <v>80</v>
      </c>
      <c r="BK140" s="168">
        <f>ROUND(I140*H140,2)</f>
        <v>0</v>
      </c>
      <c r="BL140" s="16" t="s">
        <v>138</v>
      </c>
      <c r="BM140" s="167" t="s">
        <v>803</v>
      </c>
    </row>
    <row r="141" spans="2:65" s="12" customFormat="1">
      <c r="B141" s="169"/>
      <c r="D141" s="170" t="s">
        <v>139</v>
      </c>
      <c r="E141" s="171" t="s">
        <v>1</v>
      </c>
      <c r="F141" s="172" t="s">
        <v>804</v>
      </c>
      <c r="H141" s="173">
        <v>112</v>
      </c>
      <c r="I141" s="174"/>
      <c r="L141" s="169"/>
      <c r="M141" s="175"/>
      <c r="N141" s="176"/>
      <c r="O141" s="176"/>
      <c r="P141" s="176"/>
      <c r="Q141" s="176"/>
      <c r="R141" s="176"/>
      <c r="S141" s="176"/>
      <c r="T141" s="177"/>
      <c r="AT141" s="171" t="s">
        <v>139</v>
      </c>
      <c r="AU141" s="171" t="s">
        <v>80</v>
      </c>
      <c r="AV141" s="12" t="s">
        <v>80</v>
      </c>
      <c r="AW141" s="12" t="s">
        <v>27</v>
      </c>
      <c r="AX141" s="12" t="s">
        <v>74</v>
      </c>
      <c r="AY141" s="171" t="s">
        <v>134</v>
      </c>
    </row>
    <row r="142" spans="2:65" s="1" customFormat="1" ht="24" customHeight="1">
      <c r="B142" s="155"/>
      <c r="C142" s="156" t="s">
        <v>145</v>
      </c>
      <c r="D142" s="156" t="s">
        <v>136</v>
      </c>
      <c r="E142" s="157" t="s">
        <v>163</v>
      </c>
      <c r="F142" s="158" t="s">
        <v>164</v>
      </c>
      <c r="G142" s="159" t="s">
        <v>137</v>
      </c>
      <c r="H142" s="160">
        <v>16</v>
      </c>
      <c r="I142" s="161"/>
      <c r="J142" s="162">
        <f t="shared" ref="J142:J147" si="0">ROUND(I142*H142,2)</f>
        <v>0</v>
      </c>
      <c r="K142" s="158" t="s">
        <v>1</v>
      </c>
      <c r="L142" s="31"/>
      <c r="M142" s="163" t="s">
        <v>1</v>
      </c>
      <c r="N142" s="164" t="s">
        <v>36</v>
      </c>
      <c r="O142" s="54"/>
      <c r="P142" s="165">
        <f t="shared" ref="P142:P147" si="1">O142*H142</f>
        <v>0</v>
      </c>
      <c r="Q142" s="165">
        <v>0</v>
      </c>
      <c r="R142" s="165">
        <f t="shared" ref="R142:R147" si="2">Q142*H142</f>
        <v>0</v>
      </c>
      <c r="S142" s="165">
        <v>0</v>
      </c>
      <c r="T142" s="166">
        <f t="shared" ref="T142:T147" si="3">S142*H142</f>
        <v>0</v>
      </c>
      <c r="AR142" s="167" t="s">
        <v>138</v>
      </c>
      <c r="AT142" s="167" t="s">
        <v>136</v>
      </c>
      <c r="AU142" s="167" t="s">
        <v>80</v>
      </c>
      <c r="AY142" s="16" t="s">
        <v>134</v>
      </c>
      <c r="BE142" s="168">
        <f t="shared" ref="BE142:BE147" si="4">IF(N142="základná",J142,0)</f>
        <v>0</v>
      </c>
      <c r="BF142" s="168">
        <f t="shared" ref="BF142:BF147" si="5">IF(N142="znížená",J142,0)</f>
        <v>0</v>
      </c>
      <c r="BG142" s="168">
        <f t="shared" ref="BG142:BG147" si="6">IF(N142="zákl. prenesená",J142,0)</f>
        <v>0</v>
      </c>
      <c r="BH142" s="168">
        <f t="shared" ref="BH142:BH147" si="7">IF(N142="zníž. prenesená",J142,0)</f>
        <v>0</v>
      </c>
      <c r="BI142" s="168">
        <f t="shared" ref="BI142:BI147" si="8">IF(N142="nulová",J142,0)</f>
        <v>0</v>
      </c>
      <c r="BJ142" s="16" t="s">
        <v>80</v>
      </c>
      <c r="BK142" s="168">
        <f t="shared" ref="BK142:BK147" si="9">ROUND(I142*H142,2)</f>
        <v>0</v>
      </c>
      <c r="BL142" s="16" t="s">
        <v>138</v>
      </c>
      <c r="BM142" s="167" t="s">
        <v>153</v>
      </c>
    </row>
    <row r="143" spans="2:65" s="1" customFormat="1" ht="16.5" customHeight="1">
      <c r="B143" s="155"/>
      <c r="C143" s="156" t="s">
        <v>147</v>
      </c>
      <c r="D143" s="156" t="s">
        <v>136</v>
      </c>
      <c r="E143" s="157" t="s">
        <v>166</v>
      </c>
      <c r="F143" s="158" t="s">
        <v>167</v>
      </c>
      <c r="G143" s="159" t="s">
        <v>137</v>
      </c>
      <c r="H143" s="160">
        <v>16</v>
      </c>
      <c r="I143" s="161"/>
      <c r="J143" s="162">
        <f t="shared" si="0"/>
        <v>0</v>
      </c>
      <c r="K143" s="158" t="s">
        <v>1</v>
      </c>
      <c r="L143" s="31"/>
      <c r="M143" s="163" t="s">
        <v>1</v>
      </c>
      <c r="N143" s="164" t="s">
        <v>36</v>
      </c>
      <c r="O143" s="54"/>
      <c r="P143" s="165">
        <f t="shared" si="1"/>
        <v>0</v>
      </c>
      <c r="Q143" s="165">
        <v>0</v>
      </c>
      <c r="R143" s="165">
        <f t="shared" si="2"/>
        <v>0</v>
      </c>
      <c r="S143" s="165">
        <v>0</v>
      </c>
      <c r="T143" s="166">
        <f t="shared" si="3"/>
        <v>0</v>
      </c>
      <c r="AR143" s="167" t="s">
        <v>138</v>
      </c>
      <c r="AT143" s="167" t="s">
        <v>136</v>
      </c>
      <c r="AU143" s="167" t="s">
        <v>80</v>
      </c>
      <c r="AY143" s="16" t="s">
        <v>134</v>
      </c>
      <c r="BE143" s="168">
        <f t="shared" si="4"/>
        <v>0</v>
      </c>
      <c r="BF143" s="168">
        <f t="shared" si="5"/>
        <v>0</v>
      </c>
      <c r="BG143" s="168">
        <f t="shared" si="6"/>
        <v>0</v>
      </c>
      <c r="BH143" s="168">
        <f t="shared" si="7"/>
        <v>0</v>
      </c>
      <c r="BI143" s="168">
        <f t="shared" si="8"/>
        <v>0</v>
      </c>
      <c r="BJ143" s="16" t="s">
        <v>80</v>
      </c>
      <c r="BK143" s="168">
        <f t="shared" si="9"/>
        <v>0</v>
      </c>
      <c r="BL143" s="16" t="s">
        <v>138</v>
      </c>
      <c r="BM143" s="167" t="s">
        <v>155</v>
      </c>
    </row>
    <row r="144" spans="2:65" s="1" customFormat="1" ht="24" customHeight="1">
      <c r="B144" s="155"/>
      <c r="C144" s="156" t="s">
        <v>149</v>
      </c>
      <c r="D144" s="156" t="s">
        <v>136</v>
      </c>
      <c r="E144" s="157" t="s">
        <v>169</v>
      </c>
      <c r="F144" s="158" t="s">
        <v>170</v>
      </c>
      <c r="G144" s="159" t="s">
        <v>152</v>
      </c>
      <c r="H144" s="160">
        <v>31.68</v>
      </c>
      <c r="I144" s="161"/>
      <c r="J144" s="162">
        <f t="shared" si="0"/>
        <v>0</v>
      </c>
      <c r="K144" s="158" t="s">
        <v>141</v>
      </c>
      <c r="L144" s="31"/>
      <c r="M144" s="163" t="s">
        <v>1</v>
      </c>
      <c r="N144" s="164" t="s">
        <v>36</v>
      </c>
      <c r="O144" s="54"/>
      <c r="P144" s="165">
        <f t="shared" si="1"/>
        <v>0</v>
      </c>
      <c r="Q144" s="165">
        <v>0</v>
      </c>
      <c r="R144" s="165">
        <f t="shared" si="2"/>
        <v>0</v>
      </c>
      <c r="S144" s="165">
        <v>0</v>
      </c>
      <c r="T144" s="166">
        <f t="shared" si="3"/>
        <v>0</v>
      </c>
      <c r="AR144" s="167" t="s">
        <v>138</v>
      </c>
      <c r="AT144" s="167" t="s">
        <v>136</v>
      </c>
      <c r="AU144" s="167" t="s">
        <v>80</v>
      </c>
      <c r="AY144" s="16" t="s">
        <v>134</v>
      </c>
      <c r="BE144" s="168">
        <f t="shared" si="4"/>
        <v>0</v>
      </c>
      <c r="BF144" s="168">
        <f t="shared" si="5"/>
        <v>0</v>
      </c>
      <c r="BG144" s="168">
        <f t="shared" si="6"/>
        <v>0</v>
      </c>
      <c r="BH144" s="168">
        <f t="shared" si="7"/>
        <v>0</v>
      </c>
      <c r="BI144" s="168">
        <f t="shared" si="8"/>
        <v>0</v>
      </c>
      <c r="BJ144" s="16" t="s">
        <v>80</v>
      </c>
      <c r="BK144" s="168">
        <f t="shared" si="9"/>
        <v>0</v>
      </c>
      <c r="BL144" s="16" t="s">
        <v>138</v>
      </c>
      <c r="BM144" s="167" t="s">
        <v>157</v>
      </c>
    </row>
    <row r="145" spans="2:65" s="1" customFormat="1" ht="24" customHeight="1">
      <c r="B145" s="155"/>
      <c r="C145" s="156" t="s">
        <v>150</v>
      </c>
      <c r="D145" s="156" t="s">
        <v>136</v>
      </c>
      <c r="E145" s="157" t="s">
        <v>805</v>
      </c>
      <c r="F145" s="158" t="s">
        <v>148</v>
      </c>
      <c r="G145" s="159" t="s">
        <v>137</v>
      </c>
      <c r="H145" s="160">
        <v>16</v>
      </c>
      <c r="I145" s="161"/>
      <c r="J145" s="162">
        <f t="shared" si="0"/>
        <v>0</v>
      </c>
      <c r="K145" s="158" t="s">
        <v>1</v>
      </c>
      <c r="L145" s="31"/>
      <c r="M145" s="163" t="s">
        <v>1</v>
      </c>
      <c r="N145" s="164" t="s">
        <v>36</v>
      </c>
      <c r="O145" s="54"/>
      <c r="P145" s="165">
        <f t="shared" si="1"/>
        <v>0</v>
      </c>
      <c r="Q145" s="165">
        <v>0</v>
      </c>
      <c r="R145" s="165">
        <f t="shared" si="2"/>
        <v>0</v>
      </c>
      <c r="S145" s="165">
        <v>0</v>
      </c>
      <c r="T145" s="166">
        <f t="shared" si="3"/>
        <v>0</v>
      </c>
      <c r="AR145" s="167" t="s">
        <v>138</v>
      </c>
      <c r="AT145" s="167" t="s">
        <v>136</v>
      </c>
      <c r="AU145" s="167" t="s">
        <v>80</v>
      </c>
      <c r="AY145" s="16" t="s">
        <v>134</v>
      </c>
      <c r="BE145" s="168">
        <f t="shared" si="4"/>
        <v>0</v>
      </c>
      <c r="BF145" s="168">
        <f t="shared" si="5"/>
        <v>0</v>
      </c>
      <c r="BG145" s="168">
        <f t="shared" si="6"/>
        <v>0</v>
      </c>
      <c r="BH145" s="168">
        <f t="shared" si="7"/>
        <v>0</v>
      </c>
      <c r="BI145" s="168">
        <f t="shared" si="8"/>
        <v>0</v>
      </c>
      <c r="BJ145" s="16" t="s">
        <v>80</v>
      </c>
      <c r="BK145" s="168">
        <f t="shared" si="9"/>
        <v>0</v>
      </c>
      <c r="BL145" s="16" t="s">
        <v>138</v>
      </c>
      <c r="BM145" s="167" t="s">
        <v>162</v>
      </c>
    </row>
    <row r="146" spans="2:65" s="1" customFormat="1" ht="24" customHeight="1">
      <c r="B146" s="155"/>
      <c r="C146" s="156" t="s">
        <v>153</v>
      </c>
      <c r="D146" s="156" t="s">
        <v>136</v>
      </c>
      <c r="E146" s="157" t="s">
        <v>806</v>
      </c>
      <c r="F146" s="158" t="s">
        <v>807</v>
      </c>
      <c r="G146" s="159" t="s">
        <v>137</v>
      </c>
      <c r="H146" s="160">
        <v>12</v>
      </c>
      <c r="I146" s="161"/>
      <c r="J146" s="162">
        <f t="shared" si="0"/>
        <v>0</v>
      </c>
      <c r="K146" s="158" t="s">
        <v>1</v>
      </c>
      <c r="L146" s="31"/>
      <c r="M146" s="163" t="s">
        <v>1</v>
      </c>
      <c r="N146" s="164" t="s">
        <v>36</v>
      </c>
      <c r="O146" s="54"/>
      <c r="P146" s="165">
        <f t="shared" si="1"/>
        <v>0</v>
      </c>
      <c r="Q146" s="165">
        <v>0</v>
      </c>
      <c r="R146" s="165">
        <f t="shared" si="2"/>
        <v>0</v>
      </c>
      <c r="S146" s="165">
        <v>0</v>
      </c>
      <c r="T146" s="166">
        <f t="shared" si="3"/>
        <v>0</v>
      </c>
      <c r="AR146" s="167" t="s">
        <v>138</v>
      </c>
      <c r="AT146" s="167" t="s">
        <v>136</v>
      </c>
      <c r="AU146" s="167" t="s">
        <v>80</v>
      </c>
      <c r="AY146" s="16" t="s">
        <v>134</v>
      </c>
      <c r="BE146" s="168">
        <f t="shared" si="4"/>
        <v>0</v>
      </c>
      <c r="BF146" s="168">
        <f t="shared" si="5"/>
        <v>0</v>
      </c>
      <c r="BG146" s="168">
        <f t="shared" si="6"/>
        <v>0</v>
      </c>
      <c r="BH146" s="168">
        <f t="shared" si="7"/>
        <v>0</v>
      </c>
      <c r="BI146" s="168">
        <f t="shared" si="8"/>
        <v>0</v>
      </c>
      <c r="BJ146" s="16" t="s">
        <v>80</v>
      </c>
      <c r="BK146" s="168">
        <f t="shared" si="9"/>
        <v>0</v>
      </c>
      <c r="BL146" s="16" t="s">
        <v>138</v>
      </c>
      <c r="BM146" s="167" t="s">
        <v>7</v>
      </c>
    </row>
    <row r="147" spans="2:65" s="1" customFormat="1" ht="16.5" customHeight="1">
      <c r="B147" s="155"/>
      <c r="C147" s="195" t="s">
        <v>154</v>
      </c>
      <c r="D147" s="195" t="s">
        <v>151</v>
      </c>
      <c r="E147" s="196" t="s">
        <v>808</v>
      </c>
      <c r="F147" s="197" t="s">
        <v>809</v>
      </c>
      <c r="G147" s="198" t="s">
        <v>152</v>
      </c>
      <c r="H147" s="199">
        <v>25.2</v>
      </c>
      <c r="I147" s="200"/>
      <c r="J147" s="201">
        <f t="shared" si="0"/>
        <v>0</v>
      </c>
      <c r="K147" s="197" t="s">
        <v>1</v>
      </c>
      <c r="L147" s="202"/>
      <c r="M147" s="203" t="s">
        <v>1</v>
      </c>
      <c r="N147" s="204" t="s">
        <v>36</v>
      </c>
      <c r="O147" s="54"/>
      <c r="P147" s="165">
        <f t="shared" si="1"/>
        <v>0</v>
      </c>
      <c r="Q147" s="165">
        <v>0</v>
      </c>
      <c r="R147" s="165">
        <f t="shared" si="2"/>
        <v>0</v>
      </c>
      <c r="S147" s="165">
        <v>0</v>
      </c>
      <c r="T147" s="166">
        <f t="shared" si="3"/>
        <v>0</v>
      </c>
      <c r="AR147" s="167" t="s">
        <v>149</v>
      </c>
      <c r="AT147" s="167" t="s">
        <v>151</v>
      </c>
      <c r="AU147" s="167" t="s">
        <v>80</v>
      </c>
      <c r="AY147" s="16" t="s">
        <v>134</v>
      </c>
      <c r="BE147" s="168">
        <f t="shared" si="4"/>
        <v>0</v>
      </c>
      <c r="BF147" s="168">
        <f t="shared" si="5"/>
        <v>0</v>
      </c>
      <c r="BG147" s="168">
        <f t="shared" si="6"/>
        <v>0</v>
      </c>
      <c r="BH147" s="168">
        <f t="shared" si="7"/>
        <v>0</v>
      </c>
      <c r="BI147" s="168">
        <f t="shared" si="8"/>
        <v>0</v>
      </c>
      <c r="BJ147" s="16" t="s">
        <v>80</v>
      </c>
      <c r="BK147" s="168">
        <f t="shared" si="9"/>
        <v>0</v>
      </c>
      <c r="BL147" s="16" t="s">
        <v>138</v>
      </c>
      <c r="BM147" s="167" t="s">
        <v>168</v>
      </c>
    </row>
    <row r="148" spans="2:65" s="12" customFormat="1">
      <c r="B148" s="169"/>
      <c r="D148" s="170" t="s">
        <v>139</v>
      </c>
      <c r="E148" s="171" t="s">
        <v>1</v>
      </c>
      <c r="F148" s="172" t="s">
        <v>810</v>
      </c>
      <c r="H148" s="173">
        <v>25.2</v>
      </c>
      <c r="I148" s="174"/>
      <c r="L148" s="169"/>
      <c r="M148" s="175"/>
      <c r="N148" s="176"/>
      <c r="O148" s="176"/>
      <c r="P148" s="176"/>
      <c r="Q148" s="176"/>
      <c r="R148" s="176"/>
      <c r="S148" s="176"/>
      <c r="T148" s="177"/>
      <c r="AT148" s="171" t="s">
        <v>139</v>
      </c>
      <c r="AU148" s="171" t="s">
        <v>80</v>
      </c>
      <c r="AV148" s="12" t="s">
        <v>80</v>
      </c>
      <c r="AW148" s="12" t="s">
        <v>27</v>
      </c>
      <c r="AX148" s="12" t="s">
        <v>74</v>
      </c>
      <c r="AY148" s="171" t="s">
        <v>134</v>
      </c>
    </row>
    <row r="149" spans="2:65" s="1" customFormat="1" ht="16.5" customHeight="1">
      <c r="B149" s="155"/>
      <c r="C149" s="156" t="s">
        <v>155</v>
      </c>
      <c r="D149" s="156" t="s">
        <v>136</v>
      </c>
      <c r="E149" s="157" t="s">
        <v>811</v>
      </c>
      <c r="F149" s="158" t="s">
        <v>812</v>
      </c>
      <c r="G149" s="159" t="s">
        <v>146</v>
      </c>
      <c r="H149" s="160">
        <v>40</v>
      </c>
      <c r="I149" s="161"/>
      <c r="J149" s="162">
        <f>ROUND(I149*H149,2)</f>
        <v>0</v>
      </c>
      <c r="K149" s="158" t="s">
        <v>1</v>
      </c>
      <c r="L149" s="31"/>
      <c r="M149" s="163" t="s">
        <v>1</v>
      </c>
      <c r="N149" s="164" t="s">
        <v>36</v>
      </c>
      <c r="O149" s="54"/>
      <c r="P149" s="165">
        <f>O149*H149</f>
        <v>0</v>
      </c>
      <c r="Q149" s="165">
        <v>0</v>
      </c>
      <c r="R149" s="165">
        <f>Q149*H149</f>
        <v>0</v>
      </c>
      <c r="S149" s="165">
        <v>0</v>
      </c>
      <c r="T149" s="166">
        <f>S149*H149</f>
        <v>0</v>
      </c>
      <c r="AR149" s="167" t="s">
        <v>138</v>
      </c>
      <c r="AT149" s="167" t="s">
        <v>136</v>
      </c>
      <c r="AU149" s="167" t="s">
        <v>80</v>
      </c>
      <c r="AY149" s="16" t="s">
        <v>134</v>
      </c>
      <c r="BE149" s="168">
        <f>IF(N149="základná",J149,0)</f>
        <v>0</v>
      </c>
      <c r="BF149" s="168">
        <f>IF(N149="znížená",J149,0)</f>
        <v>0</v>
      </c>
      <c r="BG149" s="168">
        <f>IF(N149="zákl. prenesená",J149,0)</f>
        <v>0</v>
      </c>
      <c r="BH149" s="168">
        <f>IF(N149="zníž. prenesená",J149,0)</f>
        <v>0</v>
      </c>
      <c r="BI149" s="168">
        <f>IF(N149="nulová",J149,0)</f>
        <v>0</v>
      </c>
      <c r="BJ149" s="16" t="s">
        <v>80</v>
      </c>
      <c r="BK149" s="168">
        <f>ROUND(I149*H149,2)</f>
        <v>0</v>
      </c>
      <c r="BL149" s="16" t="s">
        <v>138</v>
      </c>
      <c r="BM149" s="167" t="s">
        <v>174</v>
      </c>
    </row>
    <row r="150" spans="2:65" s="11" customFormat="1" ht="22.95" customHeight="1">
      <c r="B150" s="142"/>
      <c r="D150" s="143" t="s">
        <v>69</v>
      </c>
      <c r="E150" s="153" t="s">
        <v>80</v>
      </c>
      <c r="F150" s="153" t="s">
        <v>171</v>
      </c>
      <c r="I150" s="145"/>
      <c r="J150" s="154">
        <f>BK150</f>
        <v>0</v>
      </c>
      <c r="L150" s="142"/>
      <c r="M150" s="147"/>
      <c r="N150" s="148"/>
      <c r="O150" s="148"/>
      <c r="P150" s="149">
        <f>P151</f>
        <v>0</v>
      </c>
      <c r="Q150" s="148"/>
      <c r="R150" s="149">
        <f>R151</f>
        <v>0</v>
      </c>
      <c r="S150" s="148"/>
      <c r="T150" s="150">
        <f>T151</f>
        <v>0</v>
      </c>
      <c r="AR150" s="143" t="s">
        <v>74</v>
      </c>
      <c r="AT150" s="151" t="s">
        <v>69</v>
      </c>
      <c r="AU150" s="151" t="s">
        <v>74</v>
      </c>
      <c r="AY150" s="143" t="s">
        <v>134</v>
      </c>
      <c r="BK150" s="152">
        <f>BK151</f>
        <v>0</v>
      </c>
    </row>
    <row r="151" spans="2:65" s="1" customFormat="1" ht="24" customHeight="1">
      <c r="B151" s="155"/>
      <c r="C151" s="156" t="s">
        <v>156</v>
      </c>
      <c r="D151" s="156" t="s">
        <v>136</v>
      </c>
      <c r="E151" s="157" t="s">
        <v>813</v>
      </c>
      <c r="F151" s="158" t="s">
        <v>814</v>
      </c>
      <c r="G151" s="159" t="s">
        <v>146</v>
      </c>
      <c r="H151" s="160">
        <v>40</v>
      </c>
      <c r="I151" s="161"/>
      <c r="J151" s="162">
        <f>ROUND(I151*H151,2)</f>
        <v>0</v>
      </c>
      <c r="K151" s="158" t="s">
        <v>1</v>
      </c>
      <c r="L151" s="31"/>
      <c r="M151" s="163" t="s">
        <v>1</v>
      </c>
      <c r="N151" s="164" t="s">
        <v>36</v>
      </c>
      <c r="O151" s="54"/>
      <c r="P151" s="165">
        <f>O151*H151</f>
        <v>0</v>
      </c>
      <c r="Q151" s="165">
        <v>0</v>
      </c>
      <c r="R151" s="165">
        <f>Q151*H151</f>
        <v>0</v>
      </c>
      <c r="S151" s="165">
        <v>0</v>
      </c>
      <c r="T151" s="166">
        <f>S151*H151</f>
        <v>0</v>
      </c>
      <c r="AR151" s="167" t="s">
        <v>138</v>
      </c>
      <c r="AT151" s="167" t="s">
        <v>136</v>
      </c>
      <c r="AU151" s="167" t="s">
        <v>80</v>
      </c>
      <c r="AY151" s="16" t="s">
        <v>134</v>
      </c>
      <c r="BE151" s="168">
        <f>IF(N151="základná",J151,0)</f>
        <v>0</v>
      </c>
      <c r="BF151" s="168">
        <f>IF(N151="znížená",J151,0)</f>
        <v>0</v>
      </c>
      <c r="BG151" s="168">
        <f>IF(N151="zákl. prenesená",J151,0)</f>
        <v>0</v>
      </c>
      <c r="BH151" s="168">
        <f>IF(N151="zníž. prenesená",J151,0)</f>
        <v>0</v>
      </c>
      <c r="BI151" s="168">
        <f>IF(N151="nulová",J151,0)</f>
        <v>0</v>
      </c>
      <c r="BJ151" s="16" t="s">
        <v>80</v>
      </c>
      <c r="BK151" s="168">
        <f>ROUND(I151*H151,2)</f>
        <v>0</v>
      </c>
      <c r="BL151" s="16" t="s">
        <v>138</v>
      </c>
      <c r="BM151" s="167" t="s">
        <v>176</v>
      </c>
    </row>
    <row r="152" spans="2:65" s="11" customFormat="1" ht="22.95" customHeight="1">
      <c r="B152" s="142"/>
      <c r="D152" s="143" t="s">
        <v>69</v>
      </c>
      <c r="E152" s="153" t="s">
        <v>138</v>
      </c>
      <c r="F152" s="153" t="s">
        <v>185</v>
      </c>
      <c r="I152" s="145"/>
      <c r="J152" s="154">
        <f>BK152</f>
        <v>0</v>
      </c>
      <c r="L152" s="142"/>
      <c r="M152" s="147"/>
      <c r="N152" s="148"/>
      <c r="O152" s="148"/>
      <c r="P152" s="149">
        <f>P153</f>
        <v>0</v>
      </c>
      <c r="Q152" s="148"/>
      <c r="R152" s="149">
        <f>R153</f>
        <v>0</v>
      </c>
      <c r="S152" s="148"/>
      <c r="T152" s="150">
        <f>T153</f>
        <v>0</v>
      </c>
      <c r="AR152" s="143" t="s">
        <v>74</v>
      </c>
      <c r="AT152" s="151" t="s">
        <v>69</v>
      </c>
      <c r="AU152" s="151" t="s">
        <v>74</v>
      </c>
      <c r="AY152" s="143" t="s">
        <v>134</v>
      </c>
      <c r="BK152" s="152">
        <f>BK153</f>
        <v>0</v>
      </c>
    </row>
    <row r="153" spans="2:65" s="1" customFormat="1" ht="36" customHeight="1">
      <c r="B153" s="155"/>
      <c r="C153" s="156" t="s">
        <v>157</v>
      </c>
      <c r="D153" s="156" t="s">
        <v>136</v>
      </c>
      <c r="E153" s="157" t="s">
        <v>815</v>
      </c>
      <c r="F153" s="158" t="s">
        <v>816</v>
      </c>
      <c r="G153" s="159" t="s">
        <v>137</v>
      </c>
      <c r="H153" s="160">
        <v>4</v>
      </c>
      <c r="I153" s="161"/>
      <c r="J153" s="162">
        <f>ROUND(I153*H153,2)</f>
        <v>0</v>
      </c>
      <c r="K153" s="158" t="s">
        <v>1</v>
      </c>
      <c r="L153" s="31"/>
      <c r="M153" s="163" t="s">
        <v>1</v>
      </c>
      <c r="N153" s="164" t="s">
        <v>36</v>
      </c>
      <c r="O153" s="54"/>
      <c r="P153" s="165">
        <f>O153*H153</f>
        <v>0</v>
      </c>
      <c r="Q153" s="165">
        <v>0</v>
      </c>
      <c r="R153" s="165">
        <f>Q153*H153</f>
        <v>0</v>
      </c>
      <c r="S153" s="165">
        <v>0</v>
      </c>
      <c r="T153" s="166">
        <f>S153*H153</f>
        <v>0</v>
      </c>
      <c r="AR153" s="167" t="s">
        <v>138</v>
      </c>
      <c r="AT153" s="167" t="s">
        <v>136</v>
      </c>
      <c r="AU153" s="167" t="s">
        <v>80</v>
      </c>
      <c r="AY153" s="16" t="s">
        <v>134</v>
      </c>
      <c r="BE153" s="168">
        <f>IF(N153="základná",J153,0)</f>
        <v>0</v>
      </c>
      <c r="BF153" s="168">
        <f>IF(N153="znížená",J153,0)</f>
        <v>0</v>
      </c>
      <c r="BG153" s="168">
        <f>IF(N153="zákl. prenesená",J153,0)</f>
        <v>0</v>
      </c>
      <c r="BH153" s="168">
        <f>IF(N153="zníž. prenesená",J153,0)</f>
        <v>0</v>
      </c>
      <c r="BI153" s="168">
        <f>IF(N153="nulová",J153,0)</f>
        <v>0</v>
      </c>
      <c r="BJ153" s="16" t="s">
        <v>80</v>
      </c>
      <c r="BK153" s="168">
        <f>ROUND(I153*H153,2)</f>
        <v>0</v>
      </c>
      <c r="BL153" s="16" t="s">
        <v>138</v>
      </c>
      <c r="BM153" s="167" t="s">
        <v>178</v>
      </c>
    </row>
    <row r="154" spans="2:65" s="11" customFormat="1" ht="22.95" customHeight="1">
      <c r="B154" s="142"/>
      <c r="D154" s="143" t="s">
        <v>69</v>
      </c>
      <c r="E154" s="153" t="s">
        <v>149</v>
      </c>
      <c r="F154" s="153" t="s">
        <v>817</v>
      </c>
      <c r="I154" s="145"/>
      <c r="J154" s="154">
        <f>BK154</f>
        <v>0</v>
      </c>
      <c r="L154" s="142"/>
      <c r="M154" s="147"/>
      <c r="N154" s="148"/>
      <c r="O154" s="148"/>
      <c r="P154" s="149">
        <f>SUM(P155:P173)</f>
        <v>0</v>
      </c>
      <c r="Q154" s="148"/>
      <c r="R154" s="149">
        <f>SUM(R155:R173)</f>
        <v>0</v>
      </c>
      <c r="S154" s="148"/>
      <c r="T154" s="150">
        <f>SUM(T155:T173)</f>
        <v>0</v>
      </c>
      <c r="AR154" s="143" t="s">
        <v>74</v>
      </c>
      <c r="AT154" s="151" t="s">
        <v>69</v>
      </c>
      <c r="AU154" s="151" t="s">
        <v>74</v>
      </c>
      <c r="AY154" s="143" t="s">
        <v>134</v>
      </c>
      <c r="BK154" s="152">
        <f>SUM(BK155:BK173)</f>
        <v>0</v>
      </c>
    </row>
    <row r="155" spans="2:65" s="1" customFormat="1" ht="16.5" customHeight="1">
      <c r="B155" s="155"/>
      <c r="C155" s="156" t="s">
        <v>159</v>
      </c>
      <c r="D155" s="156" t="s">
        <v>136</v>
      </c>
      <c r="E155" s="157" t="s">
        <v>818</v>
      </c>
      <c r="F155" s="158" t="s">
        <v>819</v>
      </c>
      <c r="G155" s="159" t="s">
        <v>198</v>
      </c>
      <c r="H155" s="160">
        <v>2</v>
      </c>
      <c r="I155" s="161"/>
      <c r="J155" s="162">
        <f t="shared" ref="J155:J173" si="10">ROUND(I155*H155,2)</f>
        <v>0</v>
      </c>
      <c r="K155" s="158" t="s">
        <v>1</v>
      </c>
      <c r="L155" s="31"/>
      <c r="M155" s="163" t="s">
        <v>1</v>
      </c>
      <c r="N155" s="164" t="s">
        <v>36</v>
      </c>
      <c r="O155" s="54"/>
      <c r="P155" s="165">
        <f t="shared" ref="P155:P173" si="11">O155*H155</f>
        <v>0</v>
      </c>
      <c r="Q155" s="165">
        <v>0</v>
      </c>
      <c r="R155" s="165">
        <f t="shared" ref="R155:R173" si="12">Q155*H155</f>
        <v>0</v>
      </c>
      <c r="S155" s="165">
        <v>0</v>
      </c>
      <c r="T155" s="166">
        <f t="shared" ref="T155:T173" si="13">S155*H155</f>
        <v>0</v>
      </c>
      <c r="AR155" s="167" t="s">
        <v>138</v>
      </c>
      <c r="AT155" s="167" t="s">
        <v>136</v>
      </c>
      <c r="AU155" s="167" t="s">
        <v>80</v>
      </c>
      <c r="AY155" s="16" t="s">
        <v>134</v>
      </c>
      <c r="BE155" s="168">
        <f t="shared" ref="BE155:BE173" si="14">IF(N155="základná",J155,0)</f>
        <v>0</v>
      </c>
      <c r="BF155" s="168">
        <f t="shared" ref="BF155:BF173" si="15">IF(N155="znížená",J155,0)</f>
        <v>0</v>
      </c>
      <c r="BG155" s="168">
        <f t="shared" ref="BG155:BG173" si="16">IF(N155="zákl. prenesená",J155,0)</f>
        <v>0</v>
      </c>
      <c r="BH155" s="168">
        <f t="shared" ref="BH155:BH173" si="17">IF(N155="zníž. prenesená",J155,0)</f>
        <v>0</v>
      </c>
      <c r="BI155" s="168">
        <f t="shared" ref="BI155:BI173" si="18">IF(N155="nulová",J155,0)</f>
        <v>0</v>
      </c>
      <c r="BJ155" s="16" t="s">
        <v>80</v>
      </c>
      <c r="BK155" s="168">
        <f t="shared" ref="BK155:BK173" si="19">ROUND(I155*H155,2)</f>
        <v>0</v>
      </c>
      <c r="BL155" s="16" t="s">
        <v>138</v>
      </c>
      <c r="BM155" s="167" t="s">
        <v>180</v>
      </c>
    </row>
    <row r="156" spans="2:65" s="1" customFormat="1" ht="24" customHeight="1">
      <c r="B156" s="155"/>
      <c r="C156" s="195" t="s">
        <v>162</v>
      </c>
      <c r="D156" s="195" t="s">
        <v>151</v>
      </c>
      <c r="E156" s="196" t="s">
        <v>820</v>
      </c>
      <c r="F156" s="197" t="s">
        <v>821</v>
      </c>
      <c r="G156" s="198" t="s">
        <v>196</v>
      </c>
      <c r="H156" s="199">
        <v>16</v>
      </c>
      <c r="I156" s="200"/>
      <c r="J156" s="201">
        <f t="shared" si="10"/>
        <v>0</v>
      </c>
      <c r="K156" s="197" t="s">
        <v>1</v>
      </c>
      <c r="L156" s="202"/>
      <c r="M156" s="203" t="s">
        <v>1</v>
      </c>
      <c r="N156" s="204" t="s">
        <v>36</v>
      </c>
      <c r="O156" s="54"/>
      <c r="P156" s="165">
        <f t="shared" si="11"/>
        <v>0</v>
      </c>
      <c r="Q156" s="165">
        <v>0</v>
      </c>
      <c r="R156" s="165">
        <f t="shared" si="12"/>
        <v>0</v>
      </c>
      <c r="S156" s="165">
        <v>0</v>
      </c>
      <c r="T156" s="166">
        <f t="shared" si="13"/>
        <v>0</v>
      </c>
      <c r="AR156" s="167" t="s">
        <v>149</v>
      </c>
      <c r="AT156" s="167" t="s">
        <v>151</v>
      </c>
      <c r="AU156" s="167" t="s">
        <v>80</v>
      </c>
      <c r="AY156" s="16" t="s">
        <v>134</v>
      </c>
      <c r="BE156" s="168">
        <f t="shared" si="14"/>
        <v>0</v>
      </c>
      <c r="BF156" s="168">
        <f t="shared" si="15"/>
        <v>0</v>
      </c>
      <c r="BG156" s="168">
        <f t="shared" si="16"/>
        <v>0</v>
      </c>
      <c r="BH156" s="168">
        <f t="shared" si="17"/>
        <v>0</v>
      </c>
      <c r="BI156" s="168">
        <f t="shared" si="18"/>
        <v>0</v>
      </c>
      <c r="BJ156" s="16" t="s">
        <v>80</v>
      </c>
      <c r="BK156" s="168">
        <f t="shared" si="19"/>
        <v>0</v>
      </c>
      <c r="BL156" s="16" t="s">
        <v>138</v>
      </c>
      <c r="BM156" s="167" t="s">
        <v>182</v>
      </c>
    </row>
    <row r="157" spans="2:65" s="1" customFormat="1" ht="16.5" customHeight="1">
      <c r="B157" s="155"/>
      <c r="C157" s="156" t="s">
        <v>165</v>
      </c>
      <c r="D157" s="156" t="s">
        <v>136</v>
      </c>
      <c r="E157" s="157" t="s">
        <v>822</v>
      </c>
      <c r="F157" s="158" t="s">
        <v>823</v>
      </c>
      <c r="G157" s="159" t="s">
        <v>196</v>
      </c>
      <c r="H157" s="160">
        <v>64</v>
      </c>
      <c r="I157" s="161"/>
      <c r="J157" s="162">
        <f t="shared" si="10"/>
        <v>0</v>
      </c>
      <c r="K157" s="158" t="s">
        <v>1</v>
      </c>
      <c r="L157" s="31"/>
      <c r="M157" s="163" t="s">
        <v>1</v>
      </c>
      <c r="N157" s="164" t="s">
        <v>36</v>
      </c>
      <c r="O157" s="54"/>
      <c r="P157" s="165">
        <f t="shared" si="11"/>
        <v>0</v>
      </c>
      <c r="Q157" s="165">
        <v>0</v>
      </c>
      <c r="R157" s="165">
        <f t="shared" si="12"/>
        <v>0</v>
      </c>
      <c r="S157" s="165">
        <v>0</v>
      </c>
      <c r="T157" s="166">
        <f t="shared" si="13"/>
        <v>0</v>
      </c>
      <c r="AR157" s="167" t="s">
        <v>138</v>
      </c>
      <c r="AT157" s="167" t="s">
        <v>136</v>
      </c>
      <c r="AU157" s="167" t="s">
        <v>80</v>
      </c>
      <c r="AY157" s="16" t="s">
        <v>134</v>
      </c>
      <c r="BE157" s="168">
        <f t="shared" si="14"/>
        <v>0</v>
      </c>
      <c r="BF157" s="168">
        <f t="shared" si="15"/>
        <v>0</v>
      </c>
      <c r="BG157" s="168">
        <f t="shared" si="16"/>
        <v>0</v>
      </c>
      <c r="BH157" s="168">
        <f t="shared" si="17"/>
        <v>0</v>
      </c>
      <c r="BI157" s="168">
        <f t="shared" si="18"/>
        <v>0</v>
      </c>
      <c r="BJ157" s="16" t="s">
        <v>80</v>
      </c>
      <c r="BK157" s="168">
        <f t="shared" si="19"/>
        <v>0</v>
      </c>
      <c r="BL157" s="16" t="s">
        <v>138</v>
      </c>
      <c r="BM157" s="167" t="s">
        <v>184</v>
      </c>
    </row>
    <row r="158" spans="2:65" s="1" customFormat="1" ht="24" customHeight="1">
      <c r="B158" s="155"/>
      <c r="C158" s="156" t="s">
        <v>168</v>
      </c>
      <c r="D158" s="156" t="s">
        <v>136</v>
      </c>
      <c r="E158" s="157" t="s">
        <v>824</v>
      </c>
      <c r="F158" s="158" t="s">
        <v>825</v>
      </c>
      <c r="G158" s="159" t="s">
        <v>196</v>
      </c>
      <c r="H158" s="160">
        <v>16</v>
      </c>
      <c r="I158" s="161"/>
      <c r="J158" s="162">
        <f t="shared" si="10"/>
        <v>0</v>
      </c>
      <c r="K158" s="158" t="s">
        <v>1</v>
      </c>
      <c r="L158" s="31"/>
      <c r="M158" s="163" t="s">
        <v>1</v>
      </c>
      <c r="N158" s="164" t="s">
        <v>36</v>
      </c>
      <c r="O158" s="54"/>
      <c r="P158" s="165">
        <f t="shared" si="11"/>
        <v>0</v>
      </c>
      <c r="Q158" s="165">
        <v>0</v>
      </c>
      <c r="R158" s="165">
        <f t="shared" si="12"/>
        <v>0</v>
      </c>
      <c r="S158" s="165">
        <v>0</v>
      </c>
      <c r="T158" s="166">
        <f t="shared" si="13"/>
        <v>0</v>
      </c>
      <c r="AR158" s="167" t="s">
        <v>138</v>
      </c>
      <c r="AT158" s="167" t="s">
        <v>136</v>
      </c>
      <c r="AU158" s="167" t="s">
        <v>80</v>
      </c>
      <c r="AY158" s="16" t="s">
        <v>134</v>
      </c>
      <c r="BE158" s="168">
        <f t="shared" si="14"/>
        <v>0</v>
      </c>
      <c r="BF158" s="168">
        <f t="shared" si="15"/>
        <v>0</v>
      </c>
      <c r="BG158" s="168">
        <f t="shared" si="16"/>
        <v>0</v>
      </c>
      <c r="BH158" s="168">
        <f t="shared" si="17"/>
        <v>0</v>
      </c>
      <c r="BI158" s="168">
        <f t="shared" si="18"/>
        <v>0</v>
      </c>
      <c r="BJ158" s="16" t="s">
        <v>80</v>
      </c>
      <c r="BK158" s="168">
        <f t="shared" si="19"/>
        <v>0</v>
      </c>
      <c r="BL158" s="16" t="s">
        <v>138</v>
      </c>
      <c r="BM158" s="167" t="s">
        <v>187</v>
      </c>
    </row>
    <row r="159" spans="2:65" s="1" customFormat="1" ht="24" customHeight="1">
      <c r="B159" s="155"/>
      <c r="C159" s="195" t="s">
        <v>172</v>
      </c>
      <c r="D159" s="195" t="s">
        <v>151</v>
      </c>
      <c r="E159" s="196" t="s">
        <v>826</v>
      </c>
      <c r="F159" s="197" t="s">
        <v>827</v>
      </c>
      <c r="G159" s="198" t="s">
        <v>196</v>
      </c>
      <c r="H159" s="199">
        <v>16</v>
      </c>
      <c r="I159" s="200"/>
      <c r="J159" s="201">
        <f t="shared" si="10"/>
        <v>0</v>
      </c>
      <c r="K159" s="197" t="s">
        <v>1</v>
      </c>
      <c r="L159" s="202"/>
      <c r="M159" s="203" t="s">
        <v>1</v>
      </c>
      <c r="N159" s="204" t="s">
        <v>36</v>
      </c>
      <c r="O159" s="54"/>
      <c r="P159" s="165">
        <f t="shared" si="11"/>
        <v>0</v>
      </c>
      <c r="Q159" s="165">
        <v>0</v>
      </c>
      <c r="R159" s="165">
        <f t="shared" si="12"/>
        <v>0</v>
      </c>
      <c r="S159" s="165">
        <v>0</v>
      </c>
      <c r="T159" s="166">
        <f t="shared" si="13"/>
        <v>0</v>
      </c>
      <c r="AR159" s="167" t="s">
        <v>149</v>
      </c>
      <c r="AT159" s="167" t="s">
        <v>151</v>
      </c>
      <c r="AU159" s="167" t="s">
        <v>80</v>
      </c>
      <c r="AY159" s="16" t="s">
        <v>134</v>
      </c>
      <c r="BE159" s="168">
        <f t="shared" si="14"/>
        <v>0</v>
      </c>
      <c r="BF159" s="168">
        <f t="shared" si="15"/>
        <v>0</v>
      </c>
      <c r="BG159" s="168">
        <f t="shared" si="16"/>
        <v>0</v>
      </c>
      <c r="BH159" s="168">
        <f t="shared" si="17"/>
        <v>0</v>
      </c>
      <c r="BI159" s="168">
        <f t="shared" si="18"/>
        <v>0</v>
      </c>
      <c r="BJ159" s="16" t="s">
        <v>80</v>
      </c>
      <c r="BK159" s="168">
        <f t="shared" si="19"/>
        <v>0</v>
      </c>
      <c r="BL159" s="16" t="s">
        <v>138</v>
      </c>
      <c r="BM159" s="167" t="s">
        <v>190</v>
      </c>
    </row>
    <row r="160" spans="2:65" s="1" customFormat="1" ht="24" customHeight="1">
      <c r="B160" s="155"/>
      <c r="C160" s="195" t="s">
        <v>7</v>
      </c>
      <c r="D160" s="195" t="s">
        <v>151</v>
      </c>
      <c r="E160" s="196" t="s">
        <v>828</v>
      </c>
      <c r="F160" s="197" t="s">
        <v>829</v>
      </c>
      <c r="G160" s="198" t="s">
        <v>198</v>
      </c>
      <c r="H160" s="199">
        <v>1.0720000000000001</v>
      </c>
      <c r="I160" s="200"/>
      <c r="J160" s="201">
        <f t="shared" si="10"/>
        <v>0</v>
      </c>
      <c r="K160" s="197" t="s">
        <v>1</v>
      </c>
      <c r="L160" s="202"/>
      <c r="M160" s="203" t="s">
        <v>1</v>
      </c>
      <c r="N160" s="204" t="s">
        <v>36</v>
      </c>
      <c r="O160" s="54"/>
      <c r="P160" s="165">
        <f t="shared" si="11"/>
        <v>0</v>
      </c>
      <c r="Q160" s="165">
        <v>0</v>
      </c>
      <c r="R160" s="165">
        <f t="shared" si="12"/>
        <v>0</v>
      </c>
      <c r="S160" s="165">
        <v>0</v>
      </c>
      <c r="T160" s="166">
        <f t="shared" si="13"/>
        <v>0</v>
      </c>
      <c r="AR160" s="167" t="s">
        <v>149</v>
      </c>
      <c r="AT160" s="167" t="s">
        <v>151</v>
      </c>
      <c r="AU160" s="167" t="s">
        <v>80</v>
      </c>
      <c r="AY160" s="16" t="s">
        <v>134</v>
      </c>
      <c r="BE160" s="168">
        <f t="shared" si="14"/>
        <v>0</v>
      </c>
      <c r="BF160" s="168">
        <f t="shared" si="15"/>
        <v>0</v>
      </c>
      <c r="BG160" s="168">
        <f t="shared" si="16"/>
        <v>0</v>
      </c>
      <c r="BH160" s="168">
        <f t="shared" si="17"/>
        <v>0</v>
      </c>
      <c r="BI160" s="168">
        <f t="shared" si="18"/>
        <v>0</v>
      </c>
      <c r="BJ160" s="16" t="s">
        <v>80</v>
      </c>
      <c r="BK160" s="168">
        <f t="shared" si="19"/>
        <v>0</v>
      </c>
      <c r="BL160" s="16" t="s">
        <v>138</v>
      </c>
      <c r="BM160" s="167" t="s">
        <v>192</v>
      </c>
    </row>
    <row r="161" spans="2:65" s="1" customFormat="1" ht="24" customHeight="1">
      <c r="B161" s="155"/>
      <c r="C161" s="156" t="s">
        <v>173</v>
      </c>
      <c r="D161" s="156" t="s">
        <v>136</v>
      </c>
      <c r="E161" s="157" t="s">
        <v>830</v>
      </c>
      <c r="F161" s="158" t="s">
        <v>831</v>
      </c>
      <c r="G161" s="159" t="s">
        <v>196</v>
      </c>
      <c r="H161" s="160">
        <v>24</v>
      </c>
      <c r="I161" s="161"/>
      <c r="J161" s="162">
        <f t="shared" si="10"/>
        <v>0</v>
      </c>
      <c r="K161" s="158" t="s">
        <v>1</v>
      </c>
      <c r="L161" s="31"/>
      <c r="M161" s="163" t="s">
        <v>1</v>
      </c>
      <c r="N161" s="164" t="s">
        <v>36</v>
      </c>
      <c r="O161" s="54"/>
      <c r="P161" s="165">
        <f t="shared" si="11"/>
        <v>0</v>
      </c>
      <c r="Q161" s="165">
        <v>0</v>
      </c>
      <c r="R161" s="165">
        <f t="shared" si="12"/>
        <v>0</v>
      </c>
      <c r="S161" s="165">
        <v>0</v>
      </c>
      <c r="T161" s="166">
        <f t="shared" si="13"/>
        <v>0</v>
      </c>
      <c r="AR161" s="167" t="s">
        <v>138</v>
      </c>
      <c r="AT161" s="167" t="s">
        <v>136</v>
      </c>
      <c r="AU161" s="167" t="s">
        <v>80</v>
      </c>
      <c r="AY161" s="16" t="s">
        <v>134</v>
      </c>
      <c r="BE161" s="168">
        <f t="shared" si="14"/>
        <v>0</v>
      </c>
      <c r="BF161" s="168">
        <f t="shared" si="15"/>
        <v>0</v>
      </c>
      <c r="BG161" s="168">
        <f t="shared" si="16"/>
        <v>0</v>
      </c>
      <c r="BH161" s="168">
        <f t="shared" si="17"/>
        <v>0</v>
      </c>
      <c r="BI161" s="168">
        <f t="shared" si="18"/>
        <v>0</v>
      </c>
      <c r="BJ161" s="16" t="s">
        <v>80</v>
      </c>
      <c r="BK161" s="168">
        <f t="shared" si="19"/>
        <v>0</v>
      </c>
      <c r="BL161" s="16" t="s">
        <v>138</v>
      </c>
      <c r="BM161" s="167" t="s">
        <v>195</v>
      </c>
    </row>
    <row r="162" spans="2:65" s="1" customFormat="1" ht="24" customHeight="1">
      <c r="B162" s="155"/>
      <c r="C162" s="195" t="s">
        <v>174</v>
      </c>
      <c r="D162" s="195" t="s">
        <v>151</v>
      </c>
      <c r="E162" s="196" t="s">
        <v>832</v>
      </c>
      <c r="F162" s="197" t="s">
        <v>833</v>
      </c>
      <c r="G162" s="198" t="s">
        <v>198</v>
      </c>
      <c r="H162" s="199">
        <v>24</v>
      </c>
      <c r="I162" s="200"/>
      <c r="J162" s="201">
        <f t="shared" si="10"/>
        <v>0</v>
      </c>
      <c r="K162" s="197" t="s">
        <v>1</v>
      </c>
      <c r="L162" s="202"/>
      <c r="M162" s="203" t="s">
        <v>1</v>
      </c>
      <c r="N162" s="204" t="s">
        <v>36</v>
      </c>
      <c r="O162" s="54"/>
      <c r="P162" s="165">
        <f t="shared" si="11"/>
        <v>0</v>
      </c>
      <c r="Q162" s="165">
        <v>0</v>
      </c>
      <c r="R162" s="165">
        <f t="shared" si="12"/>
        <v>0</v>
      </c>
      <c r="S162" s="165">
        <v>0</v>
      </c>
      <c r="T162" s="166">
        <f t="shared" si="13"/>
        <v>0</v>
      </c>
      <c r="AR162" s="167" t="s">
        <v>149</v>
      </c>
      <c r="AT162" s="167" t="s">
        <v>151</v>
      </c>
      <c r="AU162" s="167" t="s">
        <v>80</v>
      </c>
      <c r="AY162" s="16" t="s">
        <v>134</v>
      </c>
      <c r="BE162" s="168">
        <f t="shared" si="14"/>
        <v>0</v>
      </c>
      <c r="BF162" s="168">
        <f t="shared" si="15"/>
        <v>0</v>
      </c>
      <c r="BG162" s="168">
        <f t="shared" si="16"/>
        <v>0</v>
      </c>
      <c r="BH162" s="168">
        <f t="shared" si="17"/>
        <v>0</v>
      </c>
      <c r="BI162" s="168">
        <f t="shared" si="18"/>
        <v>0</v>
      </c>
      <c r="BJ162" s="16" t="s">
        <v>80</v>
      </c>
      <c r="BK162" s="168">
        <f t="shared" si="19"/>
        <v>0</v>
      </c>
      <c r="BL162" s="16" t="s">
        <v>138</v>
      </c>
      <c r="BM162" s="167" t="s">
        <v>199</v>
      </c>
    </row>
    <row r="163" spans="2:65" s="1" customFormat="1" ht="24" customHeight="1">
      <c r="B163" s="155"/>
      <c r="C163" s="156" t="s">
        <v>175</v>
      </c>
      <c r="D163" s="156" t="s">
        <v>136</v>
      </c>
      <c r="E163" s="157" t="s">
        <v>834</v>
      </c>
      <c r="F163" s="158" t="s">
        <v>835</v>
      </c>
      <c r="G163" s="159" t="s">
        <v>196</v>
      </c>
      <c r="H163" s="160">
        <v>40</v>
      </c>
      <c r="I163" s="161"/>
      <c r="J163" s="162">
        <f t="shared" si="10"/>
        <v>0</v>
      </c>
      <c r="K163" s="158" t="s">
        <v>1</v>
      </c>
      <c r="L163" s="31"/>
      <c r="M163" s="163" t="s">
        <v>1</v>
      </c>
      <c r="N163" s="164" t="s">
        <v>36</v>
      </c>
      <c r="O163" s="54"/>
      <c r="P163" s="165">
        <f t="shared" si="11"/>
        <v>0</v>
      </c>
      <c r="Q163" s="165">
        <v>0</v>
      </c>
      <c r="R163" s="165">
        <f t="shared" si="12"/>
        <v>0</v>
      </c>
      <c r="S163" s="165">
        <v>0</v>
      </c>
      <c r="T163" s="166">
        <f t="shared" si="13"/>
        <v>0</v>
      </c>
      <c r="AR163" s="167" t="s">
        <v>138</v>
      </c>
      <c r="AT163" s="167" t="s">
        <v>136</v>
      </c>
      <c r="AU163" s="167" t="s">
        <v>80</v>
      </c>
      <c r="AY163" s="16" t="s">
        <v>134</v>
      </c>
      <c r="BE163" s="168">
        <f t="shared" si="14"/>
        <v>0</v>
      </c>
      <c r="BF163" s="168">
        <f t="shared" si="15"/>
        <v>0</v>
      </c>
      <c r="BG163" s="168">
        <f t="shared" si="16"/>
        <v>0</v>
      </c>
      <c r="BH163" s="168">
        <f t="shared" si="17"/>
        <v>0</v>
      </c>
      <c r="BI163" s="168">
        <f t="shared" si="18"/>
        <v>0</v>
      </c>
      <c r="BJ163" s="16" t="s">
        <v>80</v>
      </c>
      <c r="BK163" s="168">
        <f t="shared" si="19"/>
        <v>0</v>
      </c>
      <c r="BL163" s="16" t="s">
        <v>138</v>
      </c>
      <c r="BM163" s="167" t="s">
        <v>209</v>
      </c>
    </row>
    <row r="164" spans="2:65" s="1" customFormat="1" ht="24" customHeight="1">
      <c r="B164" s="155"/>
      <c r="C164" s="195" t="s">
        <v>176</v>
      </c>
      <c r="D164" s="195" t="s">
        <v>151</v>
      </c>
      <c r="E164" s="196" t="s">
        <v>836</v>
      </c>
      <c r="F164" s="197" t="s">
        <v>837</v>
      </c>
      <c r="G164" s="198" t="s">
        <v>198</v>
      </c>
      <c r="H164" s="199">
        <v>40</v>
      </c>
      <c r="I164" s="200"/>
      <c r="J164" s="201">
        <f t="shared" si="10"/>
        <v>0</v>
      </c>
      <c r="K164" s="197" t="s">
        <v>1</v>
      </c>
      <c r="L164" s="202"/>
      <c r="M164" s="203" t="s">
        <v>1</v>
      </c>
      <c r="N164" s="204" t="s">
        <v>36</v>
      </c>
      <c r="O164" s="54"/>
      <c r="P164" s="165">
        <f t="shared" si="11"/>
        <v>0</v>
      </c>
      <c r="Q164" s="165">
        <v>0</v>
      </c>
      <c r="R164" s="165">
        <f t="shared" si="12"/>
        <v>0</v>
      </c>
      <c r="S164" s="165">
        <v>0</v>
      </c>
      <c r="T164" s="166">
        <f t="shared" si="13"/>
        <v>0</v>
      </c>
      <c r="AR164" s="167" t="s">
        <v>149</v>
      </c>
      <c r="AT164" s="167" t="s">
        <v>151</v>
      </c>
      <c r="AU164" s="167" t="s">
        <v>80</v>
      </c>
      <c r="AY164" s="16" t="s">
        <v>134</v>
      </c>
      <c r="BE164" s="168">
        <f t="shared" si="14"/>
        <v>0</v>
      </c>
      <c r="BF164" s="168">
        <f t="shared" si="15"/>
        <v>0</v>
      </c>
      <c r="BG164" s="168">
        <f t="shared" si="16"/>
        <v>0</v>
      </c>
      <c r="BH164" s="168">
        <f t="shared" si="17"/>
        <v>0</v>
      </c>
      <c r="BI164" s="168">
        <f t="shared" si="18"/>
        <v>0</v>
      </c>
      <c r="BJ164" s="16" t="s">
        <v>80</v>
      </c>
      <c r="BK164" s="168">
        <f t="shared" si="19"/>
        <v>0</v>
      </c>
      <c r="BL164" s="16" t="s">
        <v>138</v>
      </c>
      <c r="BM164" s="167" t="s">
        <v>217</v>
      </c>
    </row>
    <row r="165" spans="2:65" s="1" customFormat="1" ht="24" customHeight="1">
      <c r="B165" s="155"/>
      <c r="C165" s="156" t="s">
        <v>177</v>
      </c>
      <c r="D165" s="156" t="s">
        <v>136</v>
      </c>
      <c r="E165" s="157" t="s">
        <v>838</v>
      </c>
      <c r="F165" s="158" t="s">
        <v>839</v>
      </c>
      <c r="G165" s="159" t="s">
        <v>196</v>
      </c>
      <c r="H165" s="160">
        <v>16</v>
      </c>
      <c r="I165" s="161"/>
      <c r="J165" s="162">
        <f t="shared" si="10"/>
        <v>0</v>
      </c>
      <c r="K165" s="158" t="s">
        <v>1</v>
      </c>
      <c r="L165" s="31"/>
      <c r="M165" s="163" t="s">
        <v>1</v>
      </c>
      <c r="N165" s="164" t="s">
        <v>36</v>
      </c>
      <c r="O165" s="54"/>
      <c r="P165" s="165">
        <f t="shared" si="11"/>
        <v>0</v>
      </c>
      <c r="Q165" s="165">
        <v>0</v>
      </c>
      <c r="R165" s="165">
        <f t="shared" si="12"/>
        <v>0</v>
      </c>
      <c r="S165" s="165">
        <v>0</v>
      </c>
      <c r="T165" s="166">
        <f t="shared" si="13"/>
        <v>0</v>
      </c>
      <c r="AR165" s="167" t="s">
        <v>138</v>
      </c>
      <c r="AT165" s="167" t="s">
        <v>136</v>
      </c>
      <c r="AU165" s="167" t="s">
        <v>80</v>
      </c>
      <c r="AY165" s="16" t="s">
        <v>134</v>
      </c>
      <c r="BE165" s="168">
        <f t="shared" si="14"/>
        <v>0</v>
      </c>
      <c r="BF165" s="168">
        <f t="shared" si="15"/>
        <v>0</v>
      </c>
      <c r="BG165" s="168">
        <f t="shared" si="16"/>
        <v>0</v>
      </c>
      <c r="BH165" s="168">
        <f t="shared" si="17"/>
        <v>0</v>
      </c>
      <c r="BI165" s="168">
        <f t="shared" si="18"/>
        <v>0</v>
      </c>
      <c r="BJ165" s="16" t="s">
        <v>80</v>
      </c>
      <c r="BK165" s="168">
        <f t="shared" si="19"/>
        <v>0</v>
      </c>
      <c r="BL165" s="16" t="s">
        <v>138</v>
      </c>
      <c r="BM165" s="167" t="s">
        <v>422</v>
      </c>
    </row>
    <row r="166" spans="2:65" s="1" customFormat="1" ht="24" customHeight="1">
      <c r="B166" s="155"/>
      <c r="C166" s="156" t="s">
        <v>178</v>
      </c>
      <c r="D166" s="156" t="s">
        <v>136</v>
      </c>
      <c r="E166" s="157" t="s">
        <v>840</v>
      </c>
      <c r="F166" s="158" t="s">
        <v>841</v>
      </c>
      <c r="G166" s="159" t="s">
        <v>196</v>
      </c>
      <c r="H166" s="160">
        <v>16</v>
      </c>
      <c r="I166" s="161"/>
      <c r="J166" s="162">
        <f t="shared" si="10"/>
        <v>0</v>
      </c>
      <c r="K166" s="158" t="s">
        <v>1</v>
      </c>
      <c r="L166" s="31"/>
      <c r="M166" s="163" t="s">
        <v>1</v>
      </c>
      <c r="N166" s="164" t="s">
        <v>36</v>
      </c>
      <c r="O166" s="54"/>
      <c r="P166" s="165">
        <f t="shared" si="11"/>
        <v>0</v>
      </c>
      <c r="Q166" s="165">
        <v>0</v>
      </c>
      <c r="R166" s="165">
        <f t="shared" si="12"/>
        <v>0</v>
      </c>
      <c r="S166" s="165">
        <v>0</v>
      </c>
      <c r="T166" s="166">
        <f t="shared" si="13"/>
        <v>0</v>
      </c>
      <c r="AR166" s="167" t="s">
        <v>138</v>
      </c>
      <c r="AT166" s="167" t="s">
        <v>136</v>
      </c>
      <c r="AU166" s="167" t="s">
        <v>80</v>
      </c>
      <c r="AY166" s="16" t="s">
        <v>134</v>
      </c>
      <c r="BE166" s="168">
        <f t="shared" si="14"/>
        <v>0</v>
      </c>
      <c r="BF166" s="168">
        <f t="shared" si="15"/>
        <v>0</v>
      </c>
      <c r="BG166" s="168">
        <f t="shared" si="16"/>
        <v>0</v>
      </c>
      <c r="BH166" s="168">
        <f t="shared" si="17"/>
        <v>0</v>
      </c>
      <c r="BI166" s="168">
        <f t="shared" si="18"/>
        <v>0</v>
      </c>
      <c r="BJ166" s="16" t="s">
        <v>80</v>
      </c>
      <c r="BK166" s="168">
        <f t="shared" si="19"/>
        <v>0</v>
      </c>
      <c r="BL166" s="16" t="s">
        <v>138</v>
      </c>
      <c r="BM166" s="167" t="s">
        <v>433</v>
      </c>
    </row>
    <row r="167" spans="2:65" s="1" customFormat="1" ht="24" customHeight="1">
      <c r="B167" s="155"/>
      <c r="C167" s="156" t="s">
        <v>179</v>
      </c>
      <c r="D167" s="156" t="s">
        <v>136</v>
      </c>
      <c r="E167" s="157" t="s">
        <v>842</v>
      </c>
      <c r="F167" s="158" t="s">
        <v>843</v>
      </c>
      <c r="G167" s="159" t="s">
        <v>196</v>
      </c>
      <c r="H167" s="160">
        <v>64</v>
      </c>
      <c r="I167" s="161"/>
      <c r="J167" s="162">
        <f t="shared" si="10"/>
        <v>0</v>
      </c>
      <c r="K167" s="158" t="s">
        <v>1</v>
      </c>
      <c r="L167" s="31"/>
      <c r="M167" s="163" t="s">
        <v>1</v>
      </c>
      <c r="N167" s="164" t="s">
        <v>36</v>
      </c>
      <c r="O167" s="54"/>
      <c r="P167" s="165">
        <f t="shared" si="11"/>
        <v>0</v>
      </c>
      <c r="Q167" s="165">
        <v>0</v>
      </c>
      <c r="R167" s="165">
        <f t="shared" si="12"/>
        <v>0</v>
      </c>
      <c r="S167" s="165">
        <v>0</v>
      </c>
      <c r="T167" s="166">
        <f t="shared" si="13"/>
        <v>0</v>
      </c>
      <c r="AR167" s="167" t="s">
        <v>138</v>
      </c>
      <c r="AT167" s="167" t="s">
        <v>136</v>
      </c>
      <c r="AU167" s="167" t="s">
        <v>80</v>
      </c>
      <c r="AY167" s="16" t="s">
        <v>134</v>
      </c>
      <c r="BE167" s="168">
        <f t="shared" si="14"/>
        <v>0</v>
      </c>
      <c r="BF167" s="168">
        <f t="shared" si="15"/>
        <v>0</v>
      </c>
      <c r="BG167" s="168">
        <f t="shared" si="16"/>
        <v>0</v>
      </c>
      <c r="BH167" s="168">
        <f t="shared" si="17"/>
        <v>0</v>
      </c>
      <c r="BI167" s="168">
        <f t="shared" si="18"/>
        <v>0</v>
      </c>
      <c r="BJ167" s="16" t="s">
        <v>80</v>
      </c>
      <c r="BK167" s="168">
        <f t="shared" si="19"/>
        <v>0</v>
      </c>
      <c r="BL167" s="16" t="s">
        <v>138</v>
      </c>
      <c r="BM167" s="167" t="s">
        <v>441</v>
      </c>
    </row>
    <row r="168" spans="2:65" s="1" customFormat="1" ht="24" customHeight="1">
      <c r="B168" s="155"/>
      <c r="C168" s="156" t="s">
        <v>180</v>
      </c>
      <c r="D168" s="156" t="s">
        <v>136</v>
      </c>
      <c r="E168" s="157" t="s">
        <v>844</v>
      </c>
      <c r="F168" s="158" t="s">
        <v>845</v>
      </c>
      <c r="G168" s="159" t="s">
        <v>198</v>
      </c>
      <c r="H168" s="160">
        <v>2</v>
      </c>
      <c r="I168" s="161"/>
      <c r="J168" s="162">
        <f t="shared" si="10"/>
        <v>0</v>
      </c>
      <c r="K168" s="158" t="s">
        <v>1</v>
      </c>
      <c r="L168" s="31"/>
      <c r="M168" s="163" t="s">
        <v>1</v>
      </c>
      <c r="N168" s="164" t="s">
        <v>36</v>
      </c>
      <c r="O168" s="54"/>
      <c r="P168" s="165">
        <f t="shared" si="11"/>
        <v>0</v>
      </c>
      <c r="Q168" s="165">
        <v>0</v>
      </c>
      <c r="R168" s="165">
        <f t="shared" si="12"/>
        <v>0</v>
      </c>
      <c r="S168" s="165">
        <v>0</v>
      </c>
      <c r="T168" s="166">
        <f t="shared" si="13"/>
        <v>0</v>
      </c>
      <c r="AR168" s="167" t="s">
        <v>138</v>
      </c>
      <c r="AT168" s="167" t="s">
        <v>136</v>
      </c>
      <c r="AU168" s="167" t="s">
        <v>80</v>
      </c>
      <c r="AY168" s="16" t="s">
        <v>134</v>
      </c>
      <c r="BE168" s="168">
        <f t="shared" si="14"/>
        <v>0</v>
      </c>
      <c r="BF168" s="168">
        <f t="shared" si="15"/>
        <v>0</v>
      </c>
      <c r="BG168" s="168">
        <f t="shared" si="16"/>
        <v>0</v>
      </c>
      <c r="BH168" s="168">
        <f t="shared" si="17"/>
        <v>0</v>
      </c>
      <c r="BI168" s="168">
        <f t="shared" si="18"/>
        <v>0</v>
      </c>
      <c r="BJ168" s="16" t="s">
        <v>80</v>
      </c>
      <c r="BK168" s="168">
        <f t="shared" si="19"/>
        <v>0</v>
      </c>
      <c r="BL168" s="16" t="s">
        <v>138</v>
      </c>
      <c r="BM168" s="167" t="s">
        <v>449</v>
      </c>
    </row>
    <row r="169" spans="2:65" s="1" customFormat="1" ht="16.5" customHeight="1">
      <c r="B169" s="155"/>
      <c r="C169" s="156" t="s">
        <v>181</v>
      </c>
      <c r="D169" s="156" t="s">
        <v>136</v>
      </c>
      <c r="E169" s="157" t="s">
        <v>846</v>
      </c>
      <c r="F169" s="158" t="s">
        <v>847</v>
      </c>
      <c r="G169" s="159" t="s">
        <v>196</v>
      </c>
      <c r="H169" s="160">
        <v>64</v>
      </c>
      <c r="I169" s="161"/>
      <c r="J169" s="162">
        <f t="shared" si="10"/>
        <v>0</v>
      </c>
      <c r="K169" s="158" t="s">
        <v>1</v>
      </c>
      <c r="L169" s="31"/>
      <c r="M169" s="163" t="s">
        <v>1</v>
      </c>
      <c r="N169" s="164" t="s">
        <v>36</v>
      </c>
      <c r="O169" s="54"/>
      <c r="P169" s="165">
        <f t="shared" si="11"/>
        <v>0</v>
      </c>
      <c r="Q169" s="165">
        <v>0</v>
      </c>
      <c r="R169" s="165">
        <f t="shared" si="12"/>
        <v>0</v>
      </c>
      <c r="S169" s="165">
        <v>0</v>
      </c>
      <c r="T169" s="166">
        <f t="shared" si="13"/>
        <v>0</v>
      </c>
      <c r="AR169" s="167" t="s">
        <v>138</v>
      </c>
      <c r="AT169" s="167" t="s">
        <v>136</v>
      </c>
      <c r="AU169" s="167" t="s">
        <v>80</v>
      </c>
      <c r="AY169" s="16" t="s">
        <v>134</v>
      </c>
      <c r="BE169" s="168">
        <f t="shared" si="14"/>
        <v>0</v>
      </c>
      <c r="BF169" s="168">
        <f t="shared" si="15"/>
        <v>0</v>
      </c>
      <c r="BG169" s="168">
        <f t="shared" si="16"/>
        <v>0</v>
      </c>
      <c r="BH169" s="168">
        <f t="shared" si="17"/>
        <v>0</v>
      </c>
      <c r="BI169" s="168">
        <f t="shared" si="18"/>
        <v>0</v>
      </c>
      <c r="BJ169" s="16" t="s">
        <v>80</v>
      </c>
      <c r="BK169" s="168">
        <f t="shared" si="19"/>
        <v>0</v>
      </c>
      <c r="BL169" s="16" t="s">
        <v>138</v>
      </c>
      <c r="BM169" s="167" t="s">
        <v>457</v>
      </c>
    </row>
    <row r="170" spans="2:65" s="1" customFormat="1" ht="24" customHeight="1">
      <c r="B170" s="155"/>
      <c r="C170" s="156" t="s">
        <v>182</v>
      </c>
      <c r="D170" s="156" t="s">
        <v>136</v>
      </c>
      <c r="E170" s="157" t="s">
        <v>848</v>
      </c>
      <c r="F170" s="158" t="s">
        <v>849</v>
      </c>
      <c r="G170" s="159" t="s">
        <v>196</v>
      </c>
      <c r="H170" s="160">
        <v>16</v>
      </c>
      <c r="I170" s="161"/>
      <c r="J170" s="162">
        <f t="shared" si="10"/>
        <v>0</v>
      </c>
      <c r="K170" s="158" t="s">
        <v>1</v>
      </c>
      <c r="L170" s="31"/>
      <c r="M170" s="163" t="s">
        <v>1</v>
      </c>
      <c r="N170" s="164" t="s">
        <v>36</v>
      </c>
      <c r="O170" s="54"/>
      <c r="P170" s="165">
        <f t="shared" si="11"/>
        <v>0</v>
      </c>
      <c r="Q170" s="165">
        <v>0</v>
      </c>
      <c r="R170" s="165">
        <f t="shared" si="12"/>
        <v>0</v>
      </c>
      <c r="S170" s="165">
        <v>0</v>
      </c>
      <c r="T170" s="166">
        <f t="shared" si="13"/>
        <v>0</v>
      </c>
      <c r="AR170" s="167" t="s">
        <v>138</v>
      </c>
      <c r="AT170" s="167" t="s">
        <v>136</v>
      </c>
      <c r="AU170" s="167" t="s">
        <v>80</v>
      </c>
      <c r="AY170" s="16" t="s">
        <v>134</v>
      </c>
      <c r="BE170" s="168">
        <f t="shared" si="14"/>
        <v>0</v>
      </c>
      <c r="BF170" s="168">
        <f t="shared" si="15"/>
        <v>0</v>
      </c>
      <c r="BG170" s="168">
        <f t="shared" si="16"/>
        <v>0</v>
      </c>
      <c r="BH170" s="168">
        <f t="shared" si="17"/>
        <v>0</v>
      </c>
      <c r="BI170" s="168">
        <f t="shared" si="18"/>
        <v>0</v>
      </c>
      <c r="BJ170" s="16" t="s">
        <v>80</v>
      </c>
      <c r="BK170" s="168">
        <f t="shared" si="19"/>
        <v>0</v>
      </c>
      <c r="BL170" s="16" t="s">
        <v>138</v>
      </c>
      <c r="BM170" s="167" t="s">
        <v>465</v>
      </c>
    </row>
    <row r="171" spans="2:65" s="1" customFormat="1" ht="24" customHeight="1">
      <c r="B171" s="155"/>
      <c r="C171" s="195" t="s">
        <v>183</v>
      </c>
      <c r="D171" s="195" t="s">
        <v>151</v>
      </c>
      <c r="E171" s="196" t="s">
        <v>850</v>
      </c>
      <c r="F171" s="197" t="s">
        <v>851</v>
      </c>
      <c r="G171" s="198" t="s">
        <v>196</v>
      </c>
      <c r="H171" s="199">
        <v>16</v>
      </c>
      <c r="I171" s="200"/>
      <c r="J171" s="201">
        <f t="shared" si="10"/>
        <v>0</v>
      </c>
      <c r="K171" s="197" t="s">
        <v>1</v>
      </c>
      <c r="L171" s="202"/>
      <c r="M171" s="203" t="s">
        <v>1</v>
      </c>
      <c r="N171" s="204" t="s">
        <v>36</v>
      </c>
      <c r="O171" s="54"/>
      <c r="P171" s="165">
        <f t="shared" si="11"/>
        <v>0</v>
      </c>
      <c r="Q171" s="165">
        <v>0</v>
      </c>
      <c r="R171" s="165">
        <f t="shared" si="12"/>
        <v>0</v>
      </c>
      <c r="S171" s="165">
        <v>0</v>
      </c>
      <c r="T171" s="166">
        <f t="shared" si="13"/>
        <v>0</v>
      </c>
      <c r="AR171" s="167" t="s">
        <v>149</v>
      </c>
      <c r="AT171" s="167" t="s">
        <v>151</v>
      </c>
      <c r="AU171" s="167" t="s">
        <v>80</v>
      </c>
      <c r="AY171" s="16" t="s">
        <v>134</v>
      </c>
      <c r="BE171" s="168">
        <f t="shared" si="14"/>
        <v>0</v>
      </c>
      <c r="BF171" s="168">
        <f t="shared" si="15"/>
        <v>0</v>
      </c>
      <c r="BG171" s="168">
        <f t="shared" si="16"/>
        <v>0</v>
      </c>
      <c r="BH171" s="168">
        <f t="shared" si="17"/>
        <v>0</v>
      </c>
      <c r="BI171" s="168">
        <f t="shared" si="18"/>
        <v>0</v>
      </c>
      <c r="BJ171" s="16" t="s">
        <v>80</v>
      </c>
      <c r="BK171" s="168">
        <f t="shared" si="19"/>
        <v>0</v>
      </c>
      <c r="BL171" s="16" t="s">
        <v>138</v>
      </c>
      <c r="BM171" s="167" t="s">
        <v>477</v>
      </c>
    </row>
    <row r="172" spans="2:65" s="1" customFormat="1" ht="24" customHeight="1">
      <c r="B172" s="155"/>
      <c r="C172" s="156" t="s">
        <v>184</v>
      </c>
      <c r="D172" s="156" t="s">
        <v>136</v>
      </c>
      <c r="E172" s="157" t="s">
        <v>852</v>
      </c>
      <c r="F172" s="158" t="s">
        <v>853</v>
      </c>
      <c r="G172" s="159" t="s">
        <v>196</v>
      </c>
      <c r="H172" s="160">
        <v>64</v>
      </c>
      <c r="I172" s="161"/>
      <c r="J172" s="162">
        <f t="shared" si="10"/>
        <v>0</v>
      </c>
      <c r="K172" s="158" t="s">
        <v>1</v>
      </c>
      <c r="L172" s="31"/>
      <c r="M172" s="163" t="s">
        <v>1</v>
      </c>
      <c r="N172" s="164" t="s">
        <v>36</v>
      </c>
      <c r="O172" s="54"/>
      <c r="P172" s="165">
        <f t="shared" si="11"/>
        <v>0</v>
      </c>
      <c r="Q172" s="165">
        <v>0</v>
      </c>
      <c r="R172" s="165">
        <f t="shared" si="12"/>
        <v>0</v>
      </c>
      <c r="S172" s="165">
        <v>0</v>
      </c>
      <c r="T172" s="166">
        <f t="shared" si="13"/>
        <v>0</v>
      </c>
      <c r="AR172" s="167" t="s">
        <v>138</v>
      </c>
      <c r="AT172" s="167" t="s">
        <v>136</v>
      </c>
      <c r="AU172" s="167" t="s">
        <v>80</v>
      </c>
      <c r="AY172" s="16" t="s">
        <v>134</v>
      </c>
      <c r="BE172" s="168">
        <f t="shared" si="14"/>
        <v>0</v>
      </c>
      <c r="BF172" s="168">
        <f t="shared" si="15"/>
        <v>0</v>
      </c>
      <c r="BG172" s="168">
        <f t="shared" si="16"/>
        <v>0</v>
      </c>
      <c r="BH172" s="168">
        <f t="shared" si="17"/>
        <v>0</v>
      </c>
      <c r="BI172" s="168">
        <f t="shared" si="18"/>
        <v>0</v>
      </c>
      <c r="BJ172" s="16" t="s">
        <v>80</v>
      </c>
      <c r="BK172" s="168">
        <f t="shared" si="19"/>
        <v>0</v>
      </c>
      <c r="BL172" s="16" t="s">
        <v>138</v>
      </c>
      <c r="BM172" s="167" t="s">
        <v>487</v>
      </c>
    </row>
    <row r="173" spans="2:65" s="1" customFormat="1" ht="24" customHeight="1">
      <c r="B173" s="155"/>
      <c r="C173" s="195" t="s">
        <v>186</v>
      </c>
      <c r="D173" s="195" t="s">
        <v>151</v>
      </c>
      <c r="E173" s="196" t="s">
        <v>854</v>
      </c>
      <c r="F173" s="197" t="s">
        <v>855</v>
      </c>
      <c r="G173" s="198" t="s">
        <v>196</v>
      </c>
      <c r="H173" s="199">
        <v>64</v>
      </c>
      <c r="I173" s="200"/>
      <c r="J173" s="201">
        <f t="shared" si="10"/>
        <v>0</v>
      </c>
      <c r="K173" s="197" t="s">
        <v>1</v>
      </c>
      <c r="L173" s="202"/>
      <c r="M173" s="203" t="s">
        <v>1</v>
      </c>
      <c r="N173" s="204" t="s">
        <v>36</v>
      </c>
      <c r="O173" s="54"/>
      <c r="P173" s="165">
        <f t="shared" si="11"/>
        <v>0</v>
      </c>
      <c r="Q173" s="165">
        <v>0</v>
      </c>
      <c r="R173" s="165">
        <f t="shared" si="12"/>
        <v>0</v>
      </c>
      <c r="S173" s="165">
        <v>0</v>
      </c>
      <c r="T173" s="166">
        <f t="shared" si="13"/>
        <v>0</v>
      </c>
      <c r="AR173" s="167" t="s">
        <v>149</v>
      </c>
      <c r="AT173" s="167" t="s">
        <v>151</v>
      </c>
      <c r="AU173" s="167" t="s">
        <v>80</v>
      </c>
      <c r="AY173" s="16" t="s">
        <v>134</v>
      </c>
      <c r="BE173" s="168">
        <f t="shared" si="14"/>
        <v>0</v>
      </c>
      <c r="BF173" s="168">
        <f t="shared" si="15"/>
        <v>0</v>
      </c>
      <c r="BG173" s="168">
        <f t="shared" si="16"/>
        <v>0</v>
      </c>
      <c r="BH173" s="168">
        <f t="shared" si="17"/>
        <v>0</v>
      </c>
      <c r="BI173" s="168">
        <f t="shared" si="18"/>
        <v>0</v>
      </c>
      <c r="BJ173" s="16" t="s">
        <v>80</v>
      </c>
      <c r="BK173" s="168">
        <f t="shared" si="19"/>
        <v>0</v>
      </c>
      <c r="BL173" s="16" t="s">
        <v>138</v>
      </c>
      <c r="BM173" s="167" t="s">
        <v>497</v>
      </c>
    </row>
    <row r="174" spans="2:65" s="11" customFormat="1" ht="22.95" customHeight="1">
      <c r="B174" s="142"/>
      <c r="D174" s="143" t="s">
        <v>69</v>
      </c>
      <c r="E174" s="153" t="s">
        <v>200</v>
      </c>
      <c r="F174" s="153" t="s">
        <v>201</v>
      </c>
      <c r="I174" s="145"/>
      <c r="J174" s="154">
        <f>BK174</f>
        <v>0</v>
      </c>
      <c r="L174" s="142"/>
      <c r="M174" s="147"/>
      <c r="N174" s="148"/>
      <c r="O174" s="148"/>
      <c r="P174" s="149">
        <f>P175</f>
        <v>0</v>
      </c>
      <c r="Q174" s="148"/>
      <c r="R174" s="149">
        <f>R175</f>
        <v>0</v>
      </c>
      <c r="S174" s="148"/>
      <c r="T174" s="150">
        <f>T175</f>
        <v>0</v>
      </c>
      <c r="AR174" s="143" t="s">
        <v>74</v>
      </c>
      <c r="AT174" s="151" t="s">
        <v>69</v>
      </c>
      <c r="AU174" s="151" t="s">
        <v>74</v>
      </c>
      <c r="AY174" s="143" t="s">
        <v>134</v>
      </c>
      <c r="BK174" s="152">
        <f>BK175</f>
        <v>0</v>
      </c>
    </row>
    <row r="175" spans="2:65" s="1" customFormat="1" ht="24" customHeight="1">
      <c r="B175" s="155"/>
      <c r="C175" s="156" t="s">
        <v>187</v>
      </c>
      <c r="D175" s="156" t="s">
        <v>136</v>
      </c>
      <c r="E175" s="157" t="s">
        <v>856</v>
      </c>
      <c r="F175" s="158" t="s">
        <v>857</v>
      </c>
      <c r="G175" s="159" t="s">
        <v>152</v>
      </c>
      <c r="H175" s="160">
        <v>28.114999999999998</v>
      </c>
      <c r="I175" s="161"/>
      <c r="J175" s="162">
        <f>ROUND(I175*H175,2)</f>
        <v>0</v>
      </c>
      <c r="K175" s="158" t="s">
        <v>1</v>
      </c>
      <c r="L175" s="31"/>
      <c r="M175" s="163" t="s">
        <v>1</v>
      </c>
      <c r="N175" s="164" t="s">
        <v>36</v>
      </c>
      <c r="O175" s="54"/>
      <c r="P175" s="165">
        <f>O175*H175</f>
        <v>0</v>
      </c>
      <c r="Q175" s="165">
        <v>0</v>
      </c>
      <c r="R175" s="165">
        <f>Q175*H175</f>
        <v>0</v>
      </c>
      <c r="S175" s="165">
        <v>0</v>
      </c>
      <c r="T175" s="166">
        <f>S175*H175</f>
        <v>0</v>
      </c>
      <c r="AR175" s="167" t="s">
        <v>138</v>
      </c>
      <c r="AT175" s="167" t="s">
        <v>136</v>
      </c>
      <c r="AU175" s="167" t="s">
        <v>80</v>
      </c>
      <c r="AY175" s="16" t="s">
        <v>134</v>
      </c>
      <c r="BE175" s="168">
        <f>IF(N175="základná",J175,0)</f>
        <v>0</v>
      </c>
      <c r="BF175" s="168">
        <f>IF(N175="znížená",J175,0)</f>
        <v>0</v>
      </c>
      <c r="BG175" s="168">
        <f>IF(N175="zákl. prenesená",J175,0)</f>
        <v>0</v>
      </c>
      <c r="BH175" s="168">
        <f>IF(N175="zníž. prenesená",J175,0)</f>
        <v>0</v>
      </c>
      <c r="BI175" s="168">
        <f>IF(N175="nulová",J175,0)</f>
        <v>0</v>
      </c>
      <c r="BJ175" s="16" t="s">
        <v>80</v>
      </c>
      <c r="BK175" s="168">
        <f>ROUND(I175*H175,2)</f>
        <v>0</v>
      </c>
      <c r="BL175" s="16" t="s">
        <v>138</v>
      </c>
      <c r="BM175" s="167" t="s">
        <v>508</v>
      </c>
    </row>
    <row r="176" spans="2:65" s="11" customFormat="1" ht="25.95" customHeight="1">
      <c r="B176" s="142"/>
      <c r="D176" s="143" t="s">
        <v>69</v>
      </c>
      <c r="E176" s="144" t="s">
        <v>205</v>
      </c>
      <c r="F176" s="144" t="s">
        <v>206</v>
      </c>
      <c r="I176" s="145"/>
      <c r="J176" s="146">
        <f>BK176</f>
        <v>0</v>
      </c>
      <c r="L176" s="142"/>
      <c r="M176" s="147"/>
      <c r="N176" s="148"/>
      <c r="O176" s="148"/>
      <c r="P176" s="149">
        <f>P177+P208+P240+P288+P297+P335</f>
        <v>0</v>
      </c>
      <c r="Q176" s="148"/>
      <c r="R176" s="149">
        <f>R177+R208+R240+R288+R297+R335</f>
        <v>0</v>
      </c>
      <c r="S176" s="148"/>
      <c r="T176" s="150">
        <f>T177+T208+T240+T288+T297+T335</f>
        <v>0</v>
      </c>
      <c r="AR176" s="143" t="s">
        <v>80</v>
      </c>
      <c r="AT176" s="151" t="s">
        <v>69</v>
      </c>
      <c r="AU176" s="151" t="s">
        <v>70</v>
      </c>
      <c r="AY176" s="143" t="s">
        <v>134</v>
      </c>
      <c r="BK176" s="152">
        <f>BK177+BK208+BK240+BK288+BK297+BK335</f>
        <v>0</v>
      </c>
    </row>
    <row r="177" spans="2:65" s="11" customFormat="1" ht="22.95" customHeight="1">
      <c r="B177" s="142"/>
      <c r="D177" s="143" t="s">
        <v>69</v>
      </c>
      <c r="E177" s="153" t="s">
        <v>315</v>
      </c>
      <c r="F177" s="153" t="s">
        <v>316</v>
      </c>
      <c r="I177" s="145"/>
      <c r="J177" s="154">
        <f>BK177</f>
        <v>0</v>
      </c>
      <c r="L177" s="142"/>
      <c r="M177" s="147"/>
      <c r="N177" s="148"/>
      <c r="O177" s="148"/>
      <c r="P177" s="149">
        <f>SUM(P178:P207)</f>
        <v>0</v>
      </c>
      <c r="Q177" s="148"/>
      <c r="R177" s="149">
        <f>SUM(R178:R207)</f>
        <v>0</v>
      </c>
      <c r="S177" s="148"/>
      <c r="T177" s="150">
        <f>SUM(T178:T207)</f>
        <v>0</v>
      </c>
      <c r="AR177" s="143" t="s">
        <v>80</v>
      </c>
      <c r="AT177" s="151" t="s">
        <v>69</v>
      </c>
      <c r="AU177" s="151" t="s">
        <v>74</v>
      </c>
      <c r="AY177" s="143" t="s">
        <v>134</v>
      </c>
      <c r="BK177" s="152">
        <f>SUM(BK178:BK207)</f>
        <v>0</v>
      </c>
    </row>
    <row r="178" spans="2:65" s="1" customFormat="1" ht="24" customHeight="1">
      <c r="B178" s="155"/>
      <c r="C178" s="156" t="s">
        <v>188</v>
      </c>
      <c r="D178" s="156" t="s">
        <v>136</v>
      </c>
      <c r="E178" s="157" t="s">
        <v>858</v>
      </c>
      <c r="F178" s="158" t="s">
        <v>859</v>
      </c>
      <c r="G178" s="159" t="s">
        <v>196</v>
      </c>
      <c r="H178" s="160">
        <v>277</v>
      </c>
      <c r="I178" s="161"/>
      <c r="J178" s="162">
        <f t="shared" ref="J178:J207" si="20">ROUND(I178*H178,2)</f>
        <v>0</v>
      </c>
      <c r="K178" s="158" t="s">
        <v>1</v>
      </c>
      <c r="L178" s="31"/>
      <c r="M178" s="163" t="s">
        <v>1</v>
      </c>
      <c r="N178" s="164" t="s">
        <v>36</v>
      </c>
      <c r="O178" s="54"/>
      <c r="P178" s="165">
        <f t="shared" ref="P178:P207" si="21">O178*H178</f>
        <v>0</v>
      </c>
      <c r="Q178" s="165">
        <v>0</v>
      </c>
      <c r="R178" s="165">
        <f t="shared" ref="R178:R207" si="22">Q178*H178</f>
        <v>0</v>
      </c>
      <c r="S178" s="165">
        <v>0</v>
      </c>
      <c r="T178" s="166">
        <f t="shared" ref="T178:T207" si="23">S178*H178</f>
        <v>0</v>
      </c>
      <c r="AR178" s="167" t="s">
        <v>162</v>
      </c>
      <c r="AT178" s="167" t="s">
        <v>136</v>
      </c>
      <c r="AU178" s="167" t="s">
        <v>80</v>
      </c>
      <c r="AY178" s="16" t="s">
        <v>134</v>
      </c>
      <c r="BE178" s="168">
        <f t="shared" ref="BE178:BE207" si="24">IF(N178="základná",J178,0)</f>
        <v>0</v>
      </c>
      <c r="BF178" s="168">
        <f t="shared" ref="BF178:BF207" si="25">IF(N178="znížená",J178,0)</f>
        <v>0</v>
      </c>
      <c r="BG178" s="168">
        <f t="shared" ref="BG178:BG207" si="26">IF(N178="zákl. prenesená",J178,0)</f>
        <v>0</v>
      </c>
      <c r="BH178" s="168">
        <f t="shared" ref="BH178:BH207" si="27">IF(N178="zníž. prenesená",J178,0)</f>
        <v>0</v>
      </c>
      <c r="BI178" s="168">
        <f t="shared" ref="BI178:BI207" si="28">IF(N178="nulová",J178,0)</f>
        <v>0</v>
      </c>
      <c r="BJ178" s="16" t="s">
        <v>80</v>
      </c>
      <c r="BK178" s="168">
        <f t="shared" ref="BK178:BK207" si="29">ROUND(I178*H178,2)</f>
        <v>0</v>
      </c>
      <c r="BL178" s="16" t="s">
        <v>162</v>
      </c>
      <c r="BM178" s="167" t="s">
        <v>518</v>
      </c>
    </row>
    <row r="179" spans="2:65" s="1" customFormat="1" ht="24" customHeight="1">
      <c r="B179" s="155"/>
      <c r="C179" s="195" t="s">
        <v>190</v>
      </c>
      <c r="D179" s="195" t="s">
        <v>151</v>
      </c>
      <c r="E179" s="196" t="s">
        <v>860</v>
      </c>
      <c r="F179" s="197" t="s">
        <v>861</v>
      </c>
      <c r="G179" s="198" t="s">
        <v>196</v>
      </c>
      <c r="H179" s="199">
        <v>36</v>
      </c>
      <c r="I179" s="200"/>
      <c r="J179" s="201">
        <f t="shared" si="20"/>
        <v>0</v>
      </c>
      <c r="K179" s="197" t="s">
        <v>1</v>
      </c>
      <c r="L179" s="202"/>
      <c r="M179" s="203" t="s">
        <v>1</v>
      </c>
      <c r="N179" s="204" t="s">
        <v>36</v>
      </c>
      <c r="O179" s="54"/>
      <c r="P179" s="165">
        <f t="shared" si="21"/>
        <v>0</v>
      </c>
      <c r="Q179" s="165">
        <v>0</v>
      </c>
      <c r="R179" s="165">
        <f t="shared" si="22"/>
        <v>0</v>
      </c>
      <c r="S179" s="165">
        <v>0</v>
      </c>
      <c r="T179" s="166">
        <f t="shared" si="23"/>
        <v>0</v>
      </c>
      <c r="AR179" s="167" t="s">
        <v>184</v>
      </c>
      <c r="AT179" s="167" t="s">
        <v>151</v>
      </c>
      <c r="AU179" s="167" t="s">
        <v>80</v>
      </c>
      <c r="AY179" s="16" t="s">
        <v>134</v>
      </c>
      <c r="BE179" s="168">
        <f t="shared" si="24"/>
        <v>0</v>
      </c>
      <c r="BF179" s="168">
        <f t="shared" si="25"/>
        <v>0</v>
      </c>
      <c r="BG179" s="168">
        <f t="shared" si="26"/>
        <v>0</v>
      </c>
      <c r="BH179" s="168">
        <f t="shared" si="27"/>
        <v>0</v>
      </c>
      <c r="BI179" s="168">
        <f t="shared" si="28"/>
        <v>0</v>
      </c>
      <c r="BJ179" s="16" t="s">
        <v>80</v>
      </c>
      <c r="BK179" s="168">
        <f t="shared" si="29"/>
        <v>0</v>
      </c>
      <c r="BL179" s="16" t="s">
        <v>162</v>
      </c>
      <c r="BM179" s="167" t="s">
        <v>529</v>
      </c>
    </row>
    <row r="180" spans="2:65" s="1" customFormat="1" ht="24" customHeight="1">
      <c r="B180" s="155"/>
      <c r="C180" s="195" t="s">
        <v>191</v>
      </c>
      <c r="D180" s="195" t="s">
        <v>151</v>
      </c>
      <c r="E180" s="196" t="s">
        <v>862</v>
      </c>
      <c r="F180" s="197" t="s">
        <v>863</v>
      </c>
      <c r="G180" s="198" t="s">
        <v>196</v>
      </c>
      <c r="H180" s="199">
        <v>64</v>
      </c>
      <c r="I180" s="200"/>
      <c r="J180" s="201">
        <f t="shared" si="20"/>
        <v>0</v>
      </c>
      <c r="K180" s="197" t="s">
        <v>1</v>
      </c>
      <c r="L180" s="202"/>
      <c r="M180" s="203" t="s">
        <v>1</v>
      </c>
      <c r="N180" s="204" t="s">
        <v>36</v>
      </c>
      <c r="O180" s="54"/>
      <c r="P180" s="165">
        <f t="shared" si="21"/>
        <v>0</v>
      </c>
      <c r="Q180" s="165">
        <v>0</v>
      </c>
      <c r="R180" s="165">
        <f t="shared" si="22"/>
        <v>0</v>
      </c>
      <c r="S180" s="165">
        <v>0</v>
      </c>
      <c r="T180" s="166">
        <f t="shared" si="23"/>
        <v>0</v>
      </c>
      <c r="AR180" s="167" t="s">
        <v>184</v>
      </c>
      <c r="AT180" s="167" t="s">
        <v>151</v>
      </c>
      <c r="AU180" s="167" t="s">
        <v>80</v>
      </c>
      <c r="AY180" s="16" t="s">
        <v>134</v>
      </c>
      <c r="BE180" s="168">
        <f t="shared" si="24"/>
        <v>0</v>
      </c>
      <c r="BF180" s="168">
        <f t="shared" si="25"/>
        <v>0</v>
      </c>
      <c r="BG180" s="168">
        <f t="shared" si="26"/>
        <v>0</v>
      </c>
      <c r="BH180" s="168">
        <f t="shared" si="27"/>
        <v>0</v>
      </c>
      <c r="BI180" s="168">
        <f t="shared" si="28"/>
        <v>0</v>
      </c>
      <c r="BJ180" s="16" t="s">
        <v>80</v>
      </c>
      <c r="BK180" s="168">
        <f t="shared" si="29"/>
        <v>0</v>
      </c>
      <c r="BL180" s="16" t="s">
        <v>162</v>
      </c>
      <c r="BM180" s="167" t="s">
        <v>538</v>
      </c>
    </row>
    <row r="181" spans="2:65" s="1" customFormat="1" ht="24" customHeight="1">
      <c r="B181" s="155"/>
      <c r="C181" s="195" t="s">
        <v>192</v>
      </c>
      <c r="D181" s="195" t="s">
        <v>151</v>
      </c>
      <c r="E181" s="196" t="s">
        <v>864</v>
      </c>
      <c r="F181" s="197" t="s">
        <v>865</v>
      </c>
      <c r="G181" s="198" t="s">
        <v>196</v>
      </c>
      <c r="H181" s="199">
        <v>4</v>
      </c>
      <c r="I181" s="200"/>
      <c r="J181" s="201">
        <f t="shared" si="20"/>
        <v>0</v>
      </c>
      <c r="K181" s="197" t="s">
        <v>1</v>
      </c>
      <c r="L181" s="202"/>
      <c r="M181" s="203" t="s">
        <v>1</v>
      </c>
      <c r="N181" s="204" t="s">
        <v>36</v>
      </c>
      <c r="O181" s="54"/>
      <c r="P181" s="165">
        <f t="shared" si="21"/>
        <v>0</v>
      </c>
      <c r="Q181" s="165">
        <v>0</v>
      </c>
      <c r="R181" s="165">
        <f t="shared" si="22"/>
        <v>0</v>
      </c>
      <c r="S181" s="165">
        <v>0</v>
      </c>
      <c r="T181" s="166">
        <f t="shared" si="23"/>
        <v>0</v>
      </c>
      <c r="AR181" s="167" t="s">
        <v>184</v>
      </c>
      <c r="AT181" s="167" t="s">
        <v>151</v>
      </c>
      <c r="AU181" s="167" t="s">
        <v>80</v>
      </c>
      <c r="AY181" s="16" t="s">
        <v>134</v>
      </c>
      <c r="BE181" s="168">
        <f t="shared" si="24"/>
        <v>0</v>
      </c>
      <c r="BF181" s="168">
        <f t="shared" si="25"/>
        <v>0</v>
      </c>
      <c r="BG181" s="168">
        <f t="shared" si="26"/>
        <v>0</v>
      </c>
      <c r="BH181" s="168">
        <f t="shared" si="27"/>
        <v>0</v>
      </c>
      <c r="BI181" s="168">
        <f t="shared" si="28"/>
        <v>0</v>
      </c>
      <c r="BJ181" s="16" t="s">
        <v>80</v>
      </c>
      <c r="BK181" s="168">
        <f t="shared" si="29"/>
        <v>0</v>
      </c>
      <c r="BL181" s="16" t="s">
        <v>162</v>
      </c>
      <c r="BM181" s="167" t="s">
        <v>546</v>
      </c>
    </row>
    <row r="182" spans="2:65" s="1" customFormat="1" ht="24" customHeight="1">
      <c r="B182" s="155"/>
      <c r="C182" s="195" t="s">
        <v>193</v>
      </c>
      <c r="D182" s="195" t="s">
        <v>151</v>
      </c>
      <c r="E182" s="196" t="s">
        <v>866</v>
      </c>
      <c r="F182" s="197" t="s">
        <v>867</v>
      </c>
      <c r="G182" s="198" t="s">
        <v>196</v>
      </c>
      <c r="H182" s="199">
        <v>7</v>
      </c>
      <c r="I182" s="200"/>
      <c r="J182" s="201">
        <f t="shared" si="20"/>
        <v>0</v>
      </c>
      <c r="K182" s="197" t="s">
        <v>1</v>
      </c>
      <c r="L182" s="202"/>
      <c r="M182" s="203" t="s">
        <v>1</v>
      </c>
      <c r="N182" s="204" t="s">
        <v>36</v>
      </c>
      <c r="O182" s="54"/>
      <c r="P182" s="165">
        <f t="shared" si="21"/>
        <v>0</v>
      </c>
      <c r="Q182" s="165">
        <v>0</v>
      </c>
      <c r="R182" s="165">
        <f t="shared" si="22"/>
        <v>0</v>
      </c>
      <c r="S182" s="165">
        <v>0</v>
      </c>
      <c r="T182" s="166">
        <f t="shared" si="23"/>
        <v>0</v>
      </c>
      <c r="AR182" s="167" t="s">
        <v>184</v>
      </c>
      <c r="AT182" s="167" t="s">
        <v>151</v>
      </c>
      <c r="AU182" s="167" t="s">
        <v>80</v>
      </c>
      <c r="AY182" s="16" t="s">
        <v>134</v>
      </c>
      <c r="BE182" s="168">
        <f t="shared" si="24"/>
        <v>0</v>
      </c>
      <c r="BF182" s="168">
        <f t="shared" si="25"/>
        <v>0</v>
      </c>
      <c r="BG182" s="168">
        <f t="shared" si="26"/>
        <v>0</v>
      </c>
      <c r="BH182" s="168">
        <f t="shared" si="27"/>
        <v>0</v>
      </c>
      <c r="BI182" s="168">
        <f t="shared" si="28"/>
        <v>0</v>
      </c>
      <c r="BJ182" s="16" t="s">
        <v>80</v>
      </c>
      <c r="BK182" s="168">
        <f t="shared" si="29"/>
        <v>0</v>
      </c>
      <c r="BL182" s="16" t="s">
        <v>162</v>
      </c>
      <c r="BM182" s="167" t="s">
        <v>554</v>
      </c>
    </row>
    <row r="183" spans="2:65" s="1" customFormat="1" ht="24" customHeight="1">
      <c r="B183" s="155"/>
      <c r="C183" s="195" t="s">
        <v>195</v>
      </c>
      <c r="D183" s="195" t="s">
        <v>151</v>
      </c>
      <c r="E183" s="196" t="s">
        <v>868</v>
      </c>
      <c r="F183" s="197" t="s">
        <v>869</v>
      </c>
      <c r="G183" s="198" t="s">
        <v>196</v>
      </c>
      <c r="H183" s="199">
        <v>7</v>
      </c>
      <c r="I183" s="200"/>
      <c r="J183" s="201">
        <f t="shared" si="20"/>
        <v>0</v>
      </c>
      <c r="K183" s="197" t="s">
        <v>1</v>
      </c>
      <c r="L183" s="202"/>
      <c r="M183" s="203" t="s">
        <v>1</v>
      </c>
      <c r="N183" s="204" t="s">
        <v>36</v>
      </c>
      <c r="O183" s="54"/>
      <c r="P183" s="165">
        <f t="shared" si="21"/>
        <v>0</v>
      </c>
      <c r="Q183" s="165">
        <v>0</v>
      </c>
      <c r="R183" s="165">
        <f t="shared" si="22"/>
        <v>0</v>
      </c>
      <c r="S183" s="165">
        <v>0</v>
      </c>
      <c r="T183" s="166">
        <f t="shared" si="23"/>
        <v>0</v>
      </c>
      <c r="AR183" s="167" t="s">
        <v>184</v>
      </c>
      <c r="AT183" s="167" t="s">
        <v>151</v>
      </c>
      <c r="AU183" s="167" t="s">
        <v>80</v>
      </c>
      <c r="AY183" s="16" t="s">
        <v>134</v>
      </c>
      <c r="BE183" s="168">
        <f t="shared" si="24"/>
        <v>0</v>
      </c>
      <c r="BF183" s="168">
        <f t="shared" si="25"/>
        <v>0</v>
      </c>
      <c r="BG183" s="168">
        <f t="shared" si="26"/>
        <v>0</v>
      </c>
      <c r="BH183" s="168">
        <f t="shared" si="27"/>
        <v>0</v>
      </c>
      <c r="BI183" s="168">
        <f t="shared" si="28"/>
        <v>0</v>
      </c>
      <c r="BJ183" s="16" t="s">
        <v>80</v>
      </c>
      <c r="BK183" s="168">
        <f t="shared" si="29"/>
        <v>0</v>
      </c>
      <c r="BL183" s="16" t="s">
        <v>162</v>
      </c>
      <c r="BM183" s="167" t="s">
        <v>562</v>
      </c>
    </row>
    <row r="184" spans="2:65" s="1" customFormat="1" ht="24" customHeight="1">
      <c r="B184" s="155"/>
      <c r="C184" s="195" t="s">
        <v>197</v>
      </c>
      <c r="D184" s="195" t="s">
        <v>151</v>
      </c>
      <c r="E184" s="196" t="s">
        <v>870</v>
      </c>
      <c r="F184" s="197" t="s">
        <v>871</v>
      </c>
      <c r="G184" s="198" t="s">
        <v>196</v>
      </c>
      <c r="H184" s="199">
        <v>73</v>
      </c>
      <c r="I184" s="200"/>
      <c r="J184" s="201">
        <f t="shared" si="20"/>
        <v>0</v>
      </c>
      <c r="K184" s="197" t="s">
        <v>1</v>
      </c>
      <c r="L184" s="202"/>
      <c r="M184" s="203" t="s">
        <v>1</v>
      </c>
      <c r="N184" s="204" t="s">
        <v>36</v>
      </c>
      <c r="O184" s="54"/>
      <c r="P184" s="165">
        <f t="shared" si="21"/>
        <v>0</v>
      </c>
      <c r="Q184" s="165">
        <v>0</v>
      </c>
      <c r="R184" s="165">
        <f t="shared" si="22"/>
        <v>0</v>
      </c>
      <c r="S184" s="165">
        <v>0</v>
      </c>
      <c r="T184" s="166">
        <f t="shared" si="23"/>
        <v>0</v>
      </c>
      <c r="AR184" s="167" t="s">
        <v>184</v>
      </c>
      <c r="AT184" s="167" t="s">
        <v>151</v>
      </c>
      <c r="AU184" s="167" t="s">
        <v>80</v>
      </c>
      <c r="AY184" s="16" t="s">
        <v>134</v>
      </c>
      <c r="BE184" s="168">
        <f t="shared" si="24"/>
        <v>0</v>
      </c>
      <c r="BF184" s="168">
        <f t="shared" si="25"/>
        <v>0</v>
      </c>
      <c r="BG184" s="168">
        <f t="shared" si="26"/>
        <v>0</v>
      </c>
      <c r="BH184" s="168">
        <f t="shared" si="27"/>
        <v>0</v>
      </c>
      <c r="BI184" s="168">
        <f t="shared" si="28"/>
        <v>0</v>
      </c>
      <c r="BJ184" s="16" t="s">
        <v>80</v>
      </c>
      <c r="BK184" s="168">
        <f t="shared" si="29"/>
        <v>0</v>
      </c>
      <c r="BL184" s="16" t="s">
        <v>162</v>
      </c>
      <c r="BM184" s="167" t="s">
        <v>570</v>
      </c>
    </row>
    <row r="185" spans="2:65" s="1" customFormat="1" ht="24" customHeight="1">
      <c r="B185" s="155"/>
      <c r="C185" s="195" t="s">
        <v>199</v>
      </c>
      <c r="D185" s="195" t="s">
        <v>151</v>
      </c>
      <c r="E185" s="196" t="s">
        <v>872</v>
      </c>
      <c r="F185" s="197" t="s">
        <v>873</v>
      </c>
      <c r="G185" s="198" t="s">
        <v>196</v>
      </c>
      <c r="H185" s="199">
        <v>45</v>
      </c>
      <c r="I185" s="200"/>
      <c r="J185" s="201">
        <f t="shared" si="20"/>
        <v>0</v>
      </c>
      <c r="K185" s="197" t="s">
        <v>1</v>
      </c>
      <c r="L185" s="202"/>
      <c r="M185" s="203" t="s">
        <v>1</v>
      </c>
      <c r="N185" s="204" t="s">
        <v>36</v>
      </c>
      <c r="O185" s="54"/>
      <c r="P185" s="165">
        <f t="shared" si="21"/>
        <v>0</v>
      </c>
      <c r="Q185" s="165">
        <v>0</v>
      </c>
      <c r="R185" s="165">
        <f t="shared" si="22"/>
        <v>0</v>
      </c>
      <c r="S185" s="165">
        <v>0</v>
      </c>
      <c r="T185" s="166">
        <f t="shared" si="23"/>
        <v>0</v>
      </c>
      <c r="AR185" s="167" t="s">
        <v>184</v>
      </c>
      <c r="AT185" s="167" t="s">
        <v>151</v>
      </c>
      <c r="AU185" s="167" t="s">
        <v>80</v>
      </c>
      <c r="AY185" s="16" t="s">
        <v>134</v>
      </c>
      <c r="BE185" s="168">
        <f t="shared" si="24"/>
        <v>0</v>
      </c>
      <c r="BF185" s="168">
        <f t="shared" si="25"/>
        <v>0</v>
      </c>
      <c r="BG185" s="168">
        <f t="shared" si="26"/>
        <v>0</v>
      </c>
      <c r="BH185" s="168">
        <f t="shared" si="27"/>
        <v>0</v>
      </c>
      <c r="BI185" s="168">
        <f t="shared" si="28"/>
        <v>0</v>
      </c>
      <c r="BJ185" s="16" t="s">
        <v>80</v>
      </c>
      <c r="BK185" s="168">
        <f t="shared" si="29"/>
        <v>0</v>
      </c>
      <c r="BL185" s="16" t="s">
        <v>162</v>
      </c>
      <c r="BM185" s="167" t="s">
        <v>579</v>
      </c>
    </row>
    <row r="186" spans="2:65" s="1" customFormat="1" ht="24" customHeight="1">
      <c r="B186" s="155"/>
      <c r="C186" s="195" t="s">
        <v>202</v>
      </c>
      <c r="D186" s="195" t="s">
        <v>151</v>
      </c>
      <c r="E186" s="196" t="s">
        <v>874</v>
      </c>
      <c r="F186" s="197" t="s">
        <v>875</v>
      </c>
      <c r="G186" s="198" t="s">
        <v>196</v>
      </c>
      <c r="H186" s="199">
        <v>3</v>
      </c>
      <c r="I186" s="200"/>
      <c r="J186" s="201">
        <f t="shared" si="20"/>
        <v>0</v>
      </c>
      <c r="K186" s="197" t="s">
        <v>1</v>
      </c>
      <c r="L186" s="202"/>
      <c r="M186" s="203" t="s">
        <v>1</v>
      </c>
      <c r="N186" s="204" t="s">
        <v>36</v>
      </c>
      <c r="O186" s="54"/>
      <c r="P186" s="165">
        <f t="shared" si="21"/>
        <v>0</v>
      </c>
      <c r="Q186" s="165">
        <v>0</v>
      </c>
      <c r="R186" s="165">
        <f t="shared" si="22"/>
        <v>0</v>
      </c>
      <c r="S186" s="165">
        <v>0</v>
      </c>
      <c r="T186" s="166">
        <f t="shared" si="23"/>
        <v>0</v>
      </c>
      <c r="AR186" s="167" t="s">
        <v>184</v>
      </c>
      <c r="AT186" s="167" t="s">
        <v>151</v>
      </c>
      <c r="AU186" s="167" t="s">
        <v>80</v>
      </c>
      <c r="AY186" s="16" t="s">
        <v>134</v>
      </c>
      <c r="BE186" s="168">
        <f t="shared" si="24"/>
        <v>0</v>
      </c>
      <c r="BF186" s="168">
        <f t="shared" si="25"/>
        <v>0</v>
      </c>
      <c r="BG186" s="168">
        <f t="shared" si="26"/>
        <v>0</v>
      </c>
      <c r="BH186" s="168">
        <f t="shared" si="27"/>
        <v>0</v>
      </c>
      <c r="BI186" s="168">
        <f t="shared" si="28"/>
        <v>0</v>
      </c>
      <c r="BJ186" s="16" t="s">
        <v>80</v>
      </c>
      <c r="BK186" s="168">
        <f t="shared" si="29"/>
        <v>0</v>
      </c>
      <c r="BL186" s="16" t="s">
        <v>162</v>
      </c>
      <c r="BM186" s="167" t="s">
        <v>588</v>
      </c>
    </row>
    <row r="187" spans="2:65" s="1" customFormat="1" ht="24" customHeight="1">
      <c r="B187" s="155"/>
      <c r="C187" s="195" t="s">
        <v>209</v>
      </c>
      <c r="D187" s="195" t="s">
        <v>151</v>
      </c>
      <c r="E187" s="196" t="s">
        <v>876</v>
      </c>
      <c r="F187" s="197" t="s">
        <v>877</v>
      </c>
      <c r="G187" s="198" t="s">
        <v>196</v>
      </c>
      <c r="H187" s="199">
        <v>8</v>
      </c>
      <c r="I187" s="200"/>
      <c r="J187" s="201">
        <f t="shared" si="20"/>
        <v>0</v>
      </c>
      <c r="K187" s="197" t="s">
        <v>1</v>
      </c>
      <c r="L187" s="202"/>
      <c r="M187" s="203" t="s">
        <v>1</v>
      </c>
      <c r="N187" s="204" t="s">
        <v>36</v>
      </c>
      <c r="O187" s="54"/>
      <c r="P187" s="165">
        <f t="shared" si="21"/>
        <v>0</v>
      </c>
      <c r="Q187" s="165">
        <v>0</v>
      </c>
      <c r="R187" s="165">
        <f t="shared" si="22"/>
        <v>0</v>
      </c>
      <c r="S187" s="165">
        <v>0</v>
      </c>
      <c r="T187" s="166">
        <f t="shared" si="23"/>
        <v>0</v>
      </c>
      <c r="AR187" s="167" t="s">
        <v>184</v>
      </c>
      <c r="AT187" s="167" t="s">
        <v>151</v>
      </c>
      <c r="AU187" s="167" t="s">
        <v>80</v>
      </c>
      <c r="AY187" s="16" t="s">
        <v>134</v>
      </c>
      <c r="BE187" s="168">
        <f t="shared" si="24"/>
        <v>0</v>
      </c>
      <c r="BF187" s="168">
        <f t="shared" si="25"/>
        <v>0</v>
      </c>
      <c r="BG187" s="168">
        <f t="shared" si="26"/>
        <v>0</v>
      </c>
      <c r="BH187" s="168">
        <f t="shared" si="27"/>
        <v>0</v>
      </c>
      <c r="BI187" s="168">
        <f t="shared" si="28"/>
        <v>0</v>
      </c>
      <c r="BJ187" s="16" t="s">
        <v>80</v>
      </c>
      <c r="BK187" s="168">
        <f t="shared" si="29"/>
        <v>0</v>
      </c>
      <c r="BL187" s="16" t="s">
        <v>162</v>
      </c>
      <c r="BM187" s="167" t="s">
        <v>598</v>
      </c>
    </row>
    <row r="188" spans="2:65" s="1" customFormat="1" ht="24" customHeight="1">
      <c r="B188" s="155"/>
      <c r="C188" s="195" t="s">
        <v>211</v>
      </c>
      <c r="D188" s="195" t="s">
        <v>151</v>
      </c>
      <c r="E188" s="196" t="s">
        <v>878</v>
      </c>
      <c r="F188" s="197" t="s">
        <v>879</v>
      </c>
      <c r="G188" s="198" t="s">
        <v>196</v>
      </c>
      <c r="H188" s="199">
        <v>2</v>
      </c>
      <c r="I188" s="200"/>
      <c r="J188" s="201">
        <f t="shared" si="20"/>
        <v>0</v>
      </c>
      <c r="K188" s="197" t="s">
        <v>1</v>
      </c>
      <c r="L188" s="202"/>
      <c r="M188" s="203" t="s">
        <v>1</v>
      </c>
      <c r="N188" s="204" t="s">
        <v>36</v>
      </c>
      <c r="O188" s="54"/>
      <c r="P188" s="165">
        <f t="shared" si="21"/>
        <v>0</v>
      </c>
      <c r="Q188" s="165">
        <v>0</v>
      </c>
      <c r="R188" s="165">
        <f t="shared" si="22"/>
        <v>0</v>
      </c>
      <c r="S188" s="165">
        <v>0</v>
      </c>
      <c r="T188" s="166">
        <f t="shared" si="23"/>
        <v>0</v>
      </c>
      <c r="AR188" s="167" t="s">
        <v>184</v>
      </c>
      <c r="AT188" s="167" t="s">
        <v>151</v>
      </c>
      <c r="AU188" s="167" t="s">
        <v>80</v>
      </c>
      <c r="AY188" s="16" t="s">
        <v>134</v>
      </c>
      <c r="BE188" s="168">
        <f t="shared" si="24"/>
        <v>0</v>
      </c>
      <c r="BF188" s="168">
        <f t="shared" si="25"/>
        <v>0</v>
      </c>
      <c r="BG188" s="168">
        <f t="shared" si="26"/>
        <v>0</v>
      </c>
      <c r="BH188" s="168">
        <f t="shared" si="27"/>
        <v>0</v>
      </c>
      <c r="BI188" s="168">
        <f t="shared" si="28"/>
        <v>0</v>
      </c>
      <c r="BJ188" s="16" t="s">
        <v>80</v>
      </c>
      <c r="BK188" s="168">
        <f t="shared" si="29"/>
        <v>0</v>
      </c>
      <c r="BL188" s="16" t="s">
        <v>162</v>
      </c>
      <c r="BM188" s="167" t="s">
        <v>608</v>
      </c>
    </row>
    <row r="189" spans="2:65" s="1" customFormat="1" ht="24" customHeight="1">
      <c r="B189" s="155"/>
      <c r="C189" s="195" t="s">
        <v>217</v>
      </c>
      <c r="D189" s="195" t="s">
        <v>151</v>
      </c>
      <c r="E189" s="196" t="s">
        <v>880</v>
      </c>
      <c r="F189" s="197" t="s">
        <v>881</v>
      </c>
      <c r="G189" s="198" t="s">
        <v>196</v>
      </c>
      <c r="H189" s="199">
        <v>5</v>
      </c>
      <c r="I189" s="200"/>
      <c r="J189" s="201">
        <f t="shared" si="20"/>
        <v>0</v>
      </c>
      <c r="K189" s="197" t="s">
        <v>1</v>
      </c>
      <c r="L189" s="202"/>
      <c r="M189" s="203" t="s">
        <v>1</v>
      </c>
      <c r="N189" s="204" t="s">
        <v>36</v>
      </c>
      <c r="O189" s="54"/>
      <c r="P189" s="165">
        <f t="shared" si="21"/>
        <v>0</v>
      </c>
      <c r="Q189" s="165">
        <v>0</v>
      </c>
      <c r="R189" s="165">
        <f t="shared" si="22"/>
        <v>0</v>
      </c>
      <c r="S189" s="165">
        <v>0</v>
      </c>
      <c r="T189" s="166">
        <f t="shared" si="23"/>
        <v>0</v>
      </c>
      <c r="AR189" s="167" t="s">
        <v>184</v>
      </c>
      <c r="AT189" s="167" t="s">
        <v>151</v>
      </c>
      <c r="AU189" s="167" t="s">
        <v>80</v>
      </c>
      <c r="AY189" s="16" t="s">
        <v>134</v>
      </c>
      <c r="BE189" s="168">
        <f t="shared" si="24"/>
        <v>0</v>
      </c>
      <c r="BF189" s="168">
        <f t="shared" si="25"/>
        <v>0</v>
      </c>
      <c r="BG189" s="168">
        <f t="shared" si="26"/>
        <v>0</v>
      </c>
      <c r="BH189" s="168">
        <f t="shared" si="27"/>
        <v>0</v>
      </c>
      <c r="BI189" s="168">
        <f t="shared" si="28"/>
        <v>0</v>
      </c>
      <c r="BJ189" s="16" t="s">
        <v>80</v>
      </c>
      <c r="BK189" s="168">
        <f t="shared" si="29"/>
        <v>0</v>
      </c>
      <c r="BL189" s="16" t="s">
        <v>162</v>
      </c>
      <c r="BM189" s="167" t="s">
        <v>616</v>
      </c>
    </row>
    <row r="190" spans="2:65" s="1" customFormat="1" ht="24" customHeight="1">
      <c r="B190" s="155"/>
      <c r="C190" s="195" t="s">
        <v>218</v>
      </c>
      <c r="D190" s="195" t="s">
        <v>151</v>
      </c>
      <c r="E190" s="196" t="s">
        <v>882</v>
      </c>
      <c r="F190" s="197" t="s">
        <v>883</v>
      </c>
      <c r="G190" s="198" t="s">
        <v>196</v>
      </c>
      <c r="H190" s="199">
        <v>7</v>
      </c>
      <c r="I190" s="200"/>
      <c r="J190" s="201">
        <f t="shared" si="20"/>
        <v>0</v>
      </c>
      <c r="K190" s="197" t="s">
        <v>1</v>
      </c>
      <c r="L190" s="202"/>
      <c r="M190" s="203" t="s">
        <v>1</v>
      </c>
      <c r="N190" s="204" t="s">
        <v>36</v>
      </c>
      <c r="O190" s="54"/>
      <c r="P190" s="165">
        <f t="shared" si="21"/>
        <v>0</v>
      </c>
      <c r="Q190" s="165">
        <v>0</v>
      </c>
      <c r="R190" s="165">
        <f t="shared" si="22"/>
        <v>0</v>
      </c>
      <c r="S190" s="165">
        <v>0</v>
      </c>
      <c r="T190" s="166">
        <f t="shared" si="23"/>
        <v>0</v>
      </c>
      <c r="AR190" s="167" t="s">
        <v>184</v>
      </c>
      <c r="AT190" s="167" t="s">
        <v>151</v>
      </c>
      <c r="AU190" s="167" t="s">
        <v>80</v>
      </c>
      <c r="AY190" s="16" t="s">
        <v>134</v>
      </c>
      <c r="BE190" s="168">
        <f t="shared" si="24"/>
        <v>0</v>
      </c>
      <c r="BF190" s="168">
        <f t="shared" si="25"/>
        <v>0</v>
      </c>
      <c r="BG190" s="168">
        <f t="shared" si="26"/>
        <v>0</v>
      </c>
      <c r="BH190" s="168">
        <f t="shared" si="27"/>
        <v>0</v>
      </c>
      <c r="BI190" s="168">
        <f t="shared" si="28"/>
        <v>0</v>
      </c>
      <c r="BJ190" s="16" t="s">
        <v>80</v>
      </c>
      <c r="BK190" s="168">
        <f t="shared" si="29"/>
        <v>0</v>
      </c>
      <c r="BL190" s="16" t="s">
        <v>162</v>
      </c>
      <c r="BM190" s="167" t="s">
        <v>624</v>
      </c>
    </row>
    <row r="191" spans="2:65" s="1" customFormat="1" ht="24" customHeight="1">
      <c r="B191" s="155"/>
      <c r="C191" s="195" t="s">
        <v>422</v>
      </c>
      <c r="D191" s="195" t="s">
        <v>151</v>
      </c>
      <c r="E191" s="196" t="s">
        <v>884</v>
      </c>
      <c r="F191" s="197" t="s">
        <v>885</v>
      </c>
      <c r="G191" s="198" t="s">
        <v>196</v>
      </c>
      <c r="H191" s="199">
        <v>16</v>
      </c>
      <c r="I191" s="200"/>
      <c r="J191" s="201">
        <f t="shared" si="20"/>
        <v>0</v>
      </c>
      <c r="K191" s="197" t="s">
        <v>1</v>
      </c>
      <c r="L191" s="202"/>
      <c r="M191" s="203" t="s">
        <v>1</v>
      </c>
      <c r="N191" s="204" t="s">
        <v>36</v>
      </c>
      <c r="O191" s="54"/>
      <c r="P191" s="165">
        <f t="shared" si="21"/>
        <v>0</v>
      </c>
      <c r="Q191" s="165">
        <v>0</v>
      </c>
      <c r="R191" s="165">
        <f t="shared" si="22"/>
        <v>0</v>
      </c>
      <c r="S191" s="165">
        <v>0</v>
      </c>
      <c r="T191" s="166">
        <f t="shared" si="23"/>
        <v>0</v>
      </c>
      <c r="AR191" s="167" t="s">
        <v>184</v>
      </c>
      <c r="AT191" s="167" t="s">
        <v>151</v>
      </c>
      <c r="AU191" s="167" t="s">
        <v>80</v>
      </c>
      <c r="AY191" s="16" t="s">
        <v>134</v>
      </c>
      <c r="BE191" s="168">
        <f t="shared" si="24"/>
        <v>0</v>
      </c>
      <c r="BF191" s="168">
        <f t="shared" si="25"/>
        <v>0</v>
      </c>
      <c r="BG191" s="168">
        <f t="shared" si="26"/>
        <v>0</v>
      </c>
      <c r="BH191" s="168">
        <f t="shared" si="27"/>
        <v>0</v>
      </c>
      <c r="BI191" s="168">
        <f t="shared" si="28"/>
        <v>0</v>
      </c>
      <c r="BJ191" s="16" t="s">
        <v>80</v>
      </c>
      <c r="BK191" s="168">
        <f t="shared" si="29"/>
        <v>0</v>
      </c>
      <c r="BL191" s="16" t="s">
        <v>162</v>
      </c>
      <c r="BM191" s="167" t="s">
        <v>634</v>
      </c>
    </row>
    <row r="192" spans="2:65" s="1" customFormat="1" ht="36" customHeight="1">
      <c r="B192" s="155"/>
      <c r="C192" s="156" t="s">
        <v>428</v>
      </c>
      <c r="D192" s="156" t="s">
        <v>136</v>
      </c>
      <c r="E192" s="157" t="s">
        <v>886</v>
      </c>
      <c r="F192" s="158" t="s">
        <v>887</v>
      </c>
      <c r="G192" s="159" t="s">
        <v>198</v>
      </c>
      <c r="H192" s="160">
        <v>28</v>
      </c>
      <c r="I192" s="161"/>
      <c r="J192" s="162">
        <f t="shared" si="20"/>
        <v>0</v>
      </c>
      <c r="K192" s="158" t="s">
        <v>1</v>
      </c>
      <c r="L192" s="31"/>
      <c r="M192" s="163" t="s">
        <v>1</v>
      </c>
      <c r="N192" s="164" t="s">
        <v>36</v>
      </c>
      <c r="O192" s="54"/>
      <c r="P192" s="165">
        <f t="shared" si="21"/>
        <v>0</v>
      </c>
      <c r="Q192" s="165">
        <v>0</v>
      </c>
      <c r="R192" s="165">
        <f t="shared" si="22"/>
        <v>0</v>
      </c>
      <c r="S192" s="165">
        <v>0</v>
      </c>
      <c r="T192" s="166">
        <f t="shared" si="23"/>
        <v>0</v>
      </c>
      <c r="AR192" s="167" t="s">
        <v>162</v>
      </c>
      <c r="AT192" s="167" t="s">
        <v>136</v>
      </c>
      <c r="AU192" s="167" t="s">
        <v>80</v>
      </c>
      <c r="AY192" s="16" t="s">
        <v>134</v>
      </c>
      <c r="BE192" s="168">
        <f t="shared" si="24"/>
        <v>0</v>
      </c>
      <c r="BF192" s="168">
        <f t="shared" si="25"/>
        <v>0</v>
      </c>
      <c r="BG192" s="168">
        <f t="shared" si="26"/>
        <v>0</v>
      </c>
      <c r="BH192" s="168">
        <f t="shared" si="27"/>
        <v>0</v>
      </c>
      <c r="BI192" s="168">
        <f t="shared" si="28"/>
        <v>0</v>
      </c>
      <c r="BJ192" s="16" t="s">
        <v>80</v>
      </c>
      <c r="BK192" s="168">
        <f t="shared" si="29"/>
        <v>0</v>
      </c>
      <c r="BL192" s="16" t="s">
        <v>162</v>
      </c>
      <c r="BM192" s="167" t="s">
        <v>642</v>
      </c>
    </row>
    <row r="193" spans="2:65" s="1" customFormat="1" ht="16.5" customHeight="1">
      <c r="B193" s="155"/>
      <c r="C193" s="195" t="s">
        <v>433</v>
      </c>
      <c r="D193" s="195" t="s">
        <v>151</v>
      </c>
      <c r="E193" s="196" t="s">
        <v>888</v>
      </c>
      <c r="F193" s="197" t="s">
        <v>889</v>
      </c>
      <c r="G193" s="198" t="s">
        <v>198</v>
      </c>
      <c r="H193" s="199">
        <v>1.4</v>
      </c>
      <c r="I193" s="200"/>
      <c r="J193" s="201">
        <f t="shared" si="20"/>
        <v>0</v>
      </c>
      <c r="K193" s="197" t="s">
        <v>1</v>
      </c>
      <c r="L193" s="202"/>
      <c r="M193" s="203" t="s">
        <v>1</v>
      </c>
      <c r="N193" s="204" t="s">
        <v>36</v>
      </c>
      <c r="O193" s="54"/>
      <c r="P193" s="165">
        <f t="shared" si="21"/>
        <v>0</v>
      </c>
      <c r="Q193" s="165">
        <v>0</v>
      </c>
      <c r="R193" s="165">
        <f t="shared" si="22"/>
        <v>0</v>
      </c>
      <c r="S193" s="165">
        <v>0</v>
      </c>
      <c r="T193" s="166">
        <f t="shared" si="23"/>
        <v>0</v>
      </c>
      <c r="AR193" s="167" t="s">
        <v>184</v>
      </c>
      <c r="AT193" s="167" t="s">
        <v>151</v>
      </c>
      <c r="AU193" s="167" t="s">
        <v>80</v>
      </c>
      <c r="AY193" s="16" t="s">
        <v>134</v>
      </c>
      <c r="BE193" s="168">
        <f t="shared" si="24"/>
        <v>0</v>
      </c>
      <c r="BF193" s="168">
        <f t="shared" si="25"/>
        <v>0</v>
      </c>
      <c r="BG193" s="168">
        <f t="shared" si="26"/>
        <v>0</v>
      </c>
      <c r="BH193" s="168">
        <f t="shared" si="27"/>
        <v>0</v>
      </c>
      <c r="BI193" s="168">
        <f t="shared" si="28"/>
        <v>0</v>
      </c>
      <c r="BJ193" s="16" t="s">
        <v>80</v>
      </c>
      <c r="BK193" s="168">
        <f t="shared" si="29"/>
        <v>0</v>
      </c>
      <c r="BL193" s="16" t="s">
        <v>162</v>
      </c>
      <c r="BM193" s="167" t="s">
        <v>651</v>
      </c>
    </row>
    <row r="194" spans="2:65" s="1" customFormat="1" ht="36" customHeight="1">
      <c r="B194" s="155"/>
      <c r="C194" s="195" t="s">
        <v>438</v>
      </c>
      <c r="D194" s="195" t="s">
        <v>151</v>
      </c>
      <c r="E194" s="196" t="s">
        <v>890</v>
      </c>
      <c r="F194" s="197" t="s">
        <v>891</v>
      </c>
      <c r="G194" s="198" t="s">
        <v>146</v>
      </c>
      <c r="H194" s="199">
        <v>4.57</v>
      </c>
      <c r="I194" s="200"/>
      <c r="J194" s="201">
        <f t="shared" si="20"/>
        <v>0</v>
      </c>
      <c r="K194" s="197" t="s">
        <v>1</v>
      </c>
      <c r="L194" s="202"/>
      <c r="M194" s="203" t="s">
        <v>1</v>
      </c>
      <c r="N194" s="204" t="s">
        <v>36</v>
      </c>
      <c r="O194" s="54"/>
      <c r="P194" s="165">
        <f t="shared" si="21"/>
        <v>0</v>
      </c>
      <c r="Q194" s="165">
        <v>0</v>
      </c>
      <c r="R194" s="165">
        <f t="shared" si="22"/>
        <v>0</v>
      </c>
      <c r="S194" s="165">
        <v>0</v>
      </c>
      <c r="T194" s="166">
        <f t="shared" si="23"/>
        <v>0</v>
      </c>
      <c r="AR194" s="167" t="s">
        <v>184</v>
      </c>
      <c r="AT194" s="167" t="s">
        <v>151</v>
      </c>
      <c r="AU194" s="167" t="s">
        <v>80</v>
      </c>
      <c r="AY194" s="16" t="s">
        <v>134</v>
      </c>
      <c r="BE194" s="168">
        <f t="shared" si="24"/>
        <v>0</v>
      </c>
      <c r="BF194" s="168">
        <f t="shared" si="25"/>
        <v>0</v>
      </c>
      <c r="BG194" s="168">
        <f t="shared" si="26"/>
        <v>0</v>
      </c>
      <c r="BH194" s="168">
        <f t="shared" si="27"/>
        <v>0</v>
      </c>
      <c r="BI194" s="168">
        <f t="shared" si="28"/>
        <v>0</v>
      </c>
      <c r="BJ194" s="16" t="s">
        <v>80</v>
      </c>
      <c r="BK194" s="168">
        <f t="shared" si="29"/>
        <v>0</v>
      </c>
      <c r="BL194" s="16" t="s">
        <v>162</v>
      </c>
      <c r="BM194" s="167" t="s">
        <v>663</v>
      </c>
    </row>
    <row r="195" spans="2:65" s="1" customFormat="1" ht="36" customHeight="1">
      <c r="B195" s="155"/>
      <c r="C195" s="156" t="s">
        <v>441</v>
      </c>
      <c r="D195" s="156" t="s">
        <v>136</v>
      </c>
      <c r="E195" s="157" t="s">
        <v>892</v>
      </c>
      <c r="F195" s="158" t="s">
        <v>893</v>
      </c>
      <c r="G195" s="159" t="s">
        <v>198</v>
      </c>
      <c r="H195" s="160">
        <v>9</v>
      </c>
      <c r="I195" s="161"/>
      <c r="J195" s="162">
        <f t="shared" si="20"/>
        <v>0</v>
      </c>
      <c r="K195" s="158" t="s">
        <v>1</v>
      </c>
      <c r="L195" s="31"/>
      <c r="M195" s="163" t="s">
        <v>1</v>
      </c>
      <c r="N195" s="164" t="s">
        <v>36</v>
      </c>
      <c r="O195" s="54"/>
      <c r="P195" s="165">
        <f t="shared" si="21"/>
        <v>0</v>
      </c>
      <c r="Q195" s="165">
        <v>0</v>
      </c>
      <c r="R195" s="165">
        <f t="shared" si="22"/>
        <v>0</v>
      </c>
      <c r="S195" s="165">
        <v>0</v>
      </c>
      <c r="T195" s="166">
        <f t="shared" si="23"/>
        <v>0</v>
      </c>
      <c r="AR195" s="167" t="s">
        <v>162</v>
      </c>
      <c r="AT195" s="167" t="s">
        <v>136</v>
      </c>
      <c r="AU195" s="167" t="s">
        <v>80</v>
      </c>
      <c r="AY195" s="16" t="s">
        <v>134</v>
      </c>
      <c r="BE195" s="168">
        <f t="shared" si="24"/>
        <v>0</v>
      </c>
      <c r="BF195" s="168">
        <f t="shared" si="25"/>
        <v>0</v>
      </c>
      <c r="BG195" s="168">
        <f t="shared" si="26"/>
        <v>0</v>
      </c>
      <c r="BH195" s="168">
        <f t="shared" si="27"/>
        <v>0</v>
      </c>
      <c r="BI195" s="168">
        <f t="shared" si="28"/>
        <v>0</v>
      </c>
      <c r="BJ195" s="16" t="s">
        <v>80</v>
      </c>
      <c r="BK195" s="168">
        <f t="shared" si="29"/>
        <v>0</v>
      </c>
      <c r="BL195" s="16" t="s">
        <v>162</v>
      </c>
      <c r="BM195" s="167" t="s">
        <v>673</v>
      </c>
    </row>
    <row r="196" spans="2:65" s="1" customFormat="1" ht="16.5" customHeight="1">
      <c r="B196" s="155"/>
      <c r="C196" s="195" t="s">
        <v>445</v>
      </c>
      <c r="D196" s="195" t="s">
        <v>151</v>
      </c>
      <c r="E196" s="196" t="s">
        <v>888</v>
      </c>
      <c r="F196" s="197" t="s">
        <v>889</v>
      </c>
      <c r="G196" s="198" t="s">
        <v>198</v>
      </c>
      <c r="H196" s="199">
        <v>0.36</v>
      </c>
      <c r="I196" s="200"/>
      <c r="J196" s="201">
        <f t="shared" si="20"/>
        <v>0</v>
      </c>
      <c r="K196" s="197" t="s">
        <v>1</v>
      </c>
      <c r="L196" s="202"/>
      <c r="M196" s="203" t="s">
        <v>1</v>
      </c>
      <c r="N196" s="204" t="s">
        <v>36</v>
      </c>
      <c r="O196" s="54"/>
      <c r="P196" s="165">
        <f t="shared" si="21"/>
        <v>0</v>
      </c>
      <c r="Q196" s="165">
        <v>0</v>
      </c>
      <c r="R196" s="165">
        <f t="shared" si="22"/>
        <v>0</v>
      </c>
      <c r="S196" s="165">
        <v>0</v>
      </c>
      <c r="T196" s="166">
        <f t="shared" si="23"/>
        <v>0</v>
      </c>
      <c r="AR196" s="167" t="s">
        <v>184</v>
      </c>
      <c r="AT196" s="167" t="s">
        <v>151</v>
      </c>
      <c r="AU196" s="167" t="s">
        <v>80</v>
      </c>
      <c r="AY196" s="16" t="s">
        <v>134</v>
      </c>
      <c r="BE196" s="168">
        <f t="shared" si="24"/>
        <v>0</v>
      </c>
      <c r="BF196" s="168">
        <f t="shared" si="25"/>
        <v>0</v>
      </c>
      <c r="BG196" s="168">
        <f t="shared" si="26"/>
        <v>0</v>
      </c>
      <c r="BH196" s="168">
        <f t="shared" si="27"/>
        <v>0</v>
      </c>
      <c r="BI196" s="168">
        <f t="shared" si="28"/>
        <v>0</v>
      </c>
      <c r="BJ196" s="16" t="s">
        <v>80</v>
      </c>
      <c r="BK196" s="168">
        <f t="shared" si="29"/>
        <v>0</v>
      </c>
      <c r="BL196" s="16" t="s">
        <v>162</v>
      </c>
      <c r="BM196" s="167" t="s">
        <v>684</v>
      </c>
    </row>
    <row r="197" spans="2:65" s="1" customFormat="1" ht="36" customHeight="1">
      <c r="B197" s="155"/>
      <c r="C197" s="195" t="s">
        <v>449</v>
      </c>
      <c r="D197" s="195" t="s">
        <v>151</v>
      </c>
      <c r="E197" s="196" t="s">
        <v>890</v>
      </c>
      <c r="F197" s="197" t="s">
        <v>891</v>
      </c>
      <c r="G197" s="198" t="s">
        <v>146</v>
      </c>
      <c r="H197" s="199">
        <v>1.4690000000000001</v>
      </c>
      <c r="I197" s="200"/>
      <c r="J197" s="201">
        <f t="shared" si="20"/>
        <v>0</v>
      </c>
      <c r="K197" s="197" t="s">
        <v>1</v>
      </c>
      <c r="L197" s="202"/>
      <c r="M197" s="203" t="s">
        <v>1</v>
      </c>
      <c r="N197" s="204" t="s">
        <v>36</v>
      </c>
      <c r="O197" s="54"/>
      <c r="P197" s="165">
        <f t="shared" si="21"/>
        <v>0</v>
      </c>
      <c r="Q197" s="165">
        <v>0</v>
      </c>
      <c r="R197" s="165">
        <f t="shared" si="22"/>
        <v>0</v>
      </c>
      <c r="S197" s="165">
        <v>0</v>
      </c>
      <c r="T197" s="166">
        <f t="shared" si="23"/>
        <v>0</v>
      </c>
      <c r="AR197" s="167" t="s">
        <v>184</v>
      </c>
      <c r="AT197" s="167" t="s">
        <v>151</v>
      </c>
      <c r="AU197" s="167" t="s">
        <v>80</v>
      </c>
      <c r="AY197" s="16" t="s">
        <v>134</v>
      </c>
      <c r="BE197" s="168">
        <f t="shared" si="24"/>
        <v>0</v>
      </c>
      <c r="BF197" s="168">
        <f t="shared" si="25"/>
        <v>0</v>
      </c>
      <c r="BG197" s="168">
        <f t="shared" si="26"/>
        <v>0</v>
      </c>
      <c r="BH197" s="168">
        <f t="shared" si="27"/>
        <v>0</v>
      </c>
      <c r="BI197" s="168">
        <f t="shared" si="28"/>
        <v>0</v>
      </c>
      <c r="BJ197" s="16" t="s">
        <v>80</v>
      </c>
      <c r="BK197" s="168">
        <f t="shared" si="29"/>
        <v>0</v>
      </c>
      <c r="BL197" s="16" t="s">
        <v>162</v>
      </c>
      <c r="BM197" s="167" t="s">
        <v>692</v>
      </c>
    </row>
    <row r="198" spans="2:65" s="1" customFormat="1" ht="36" customHeight="1">
      <c r="B198" s="155"/>
      <c r="C198" s="156" t="s">
        <v>453</v>
      </c>
      <c r="D198" s="156" t="s">
        <v>136</v>
      </c>
      <c r="E198" s="157" t="s">
        <v>894</v>
      </c>
      <c r="F198" s="158" t="s">
        <v>895</v>
      </c>
      <c r="G198" s="159" t="s">
        <v>198</v>
      </c>
      <c r="H198" s="160">
        <v>1</v>
      </c>
      <c r="I198" s="161"/>
      <c r="J198" s="162">
        <f t="shared" si="20"/>
        <v>0</v>
      </c>
      <c r="K198" s="158" t="s">
        <v>1</v>
      </c>
      <c r="L198" s="31"/>
      <c r="M198" s="163" t="s">
        <v>1</v>
      </c>
      <c r="N198" s="164" t="s">
        <v>36</v>
      </c>
      <c r="O198" s="54"/>
      <c r="P198" s="165">
        <f t="shared" si="21"/>
        <v>0</v>
      </c>
      <c r="Q198" s="165">
        <v>0</v>
      </c>
      <c r="R198" s="165">
        <f t="shared" si="22"/>
        <v>0</v>
      </c>
      <c r="S198" s="165">
        <v>0</v>
      </c>
      <c r="T198" s="166">
        <f t="shared" si="23"/>
        <v>0</v>
      </c>
      <c r="AR198" s="167" t="s">
        <v>162</v>
      </c>
      <c r="AT198" s="167" t="s">
        <v>136</v>
      </c>
      <c r="AU198" s="167" t="s">
        <v>80</v>
      </c>
      <c r="AY198" s="16" t="s">
        <v>134</v>
      </c>
      <c r="BE198" s="168">
        <f t="shared" si="24"/>
        <v>0</v>
      </c>
      <c r="BF198" s="168">
        <f t="shared" si="25"/>
        <v>0</v>
      </c>
      <c r="BG198" s="168">
        <f t="shared" si="26"/>
        <v>0</v>
      </c>
      <c r="BH198" s="168">
        <f t="shared" si="27"/>
        <v>0</v>
      </c>
      <c r="BI198" s="168">
        <f t="shared" si="28"/>
        <v>0</v>
      </c>
      <c r="BJ198" s="16" t="s">
        <v>80</v>
      </c>
      <c r="BK198" s="168">
        <f t="shared" si="29"/>
        <v>0</v>
      </c>
      <c r="BL198" s="16" t="s">
        <v>162</v>
      </c>
      <c r="BM198" s="167" t="s">
        <v>701</v>
      </c>
    </row>
    <row r="199" spans="2:65" s="1" customFormat="1" ht="16.5" customHeight="1">
      <c r="B199" s="155"/>
      <c r="C199" s="195" t="s">
        <v>457</v>
      </c>
      <c r="D199" s="195" t="s">
        <v>151</v>
      </c>
      <c r="E199" s="196" t="s">
        <v>888</v>
      </c>
      <c r="F199" s="197" t="s">
        <v>889</v>
      </c>
      <c r="G199" s="198" t="s">
        <v>198</v>
      </c>
      <c r="H199" s="199">
        <v>0.08</v>
      </c>
      <c r="I199" s="200"/>
      <c r="J199" s="201">
        <f t="shared" si="20"/>
        <v>0</v>
      </c>
      <c r="K199" s="197" t="s">
        <v>1</v>
      </c>
      <c r="L199" s="202"/>
      <c r="M199" s="203" t="s">
        <v>1</v>
      </c>
      <c r="N199" s="204" t="s">
        <v>36</v>
      </c>
      <c r="O199" s="54"/>
      <c r="P199" s="165">
        <f t="shared" si="21"/>
        <v>0</v>
      </c>
      <c r="Q199" s="165">
        <v>0</v>
      </c>
      <c r="R199" s="165">
        <f t="shared" si="22"/>
        <v>0</v>
      </c>
      <c r="S199" s="165">
        <v>0</v>
      </c>
      <c r="T199" s="166">
        <f t="shared" si="23"/>
        <v>0</v>
      </c>
      <c r="AR199" s="167" t="s">
        <v>184</v>
      </c>
      <c r="AT199" s="167" t="s">
        <v>151</v>
      </c>
      <c r="AU199" s="167" t="s">
        <v>80</v>
      </c>
      <c r="AY199" s="16" t="s">
        <v>134</v>
      </c>
      <c r="BE199" s="168">
        <f t="shared" si="24"/>
        <v>0</v>
      </c>
      <c r="BF199" s="168">
        <f t="shared" si="25"/>
        <v>0</v>
      </c>
      <c r="BG199" s="168">
        <f t="shared" si="26"/>
        <v>0</v>
      </c>
      <c r="BH199" s="168">
        <f t="shared" si="27"/>
        <v>0</v>
      </c>
      <c r="BI199" s="168">
        <f t="shared" si="28"/>
        <v>0</v>
      </c>
      <c r="BJ199" s="16" t="s">
        <v>80</v>
      </c>
      <c r="BK199" s="168">
        <f t="shared" si="29"/>
        <v>0</v>
      </c>
      <c r="BL199" s="16" t="s">
        <v>162</v>
      </c>
      <c r="BM199" s="167" t="s">
        <v>711</v>
      </c>
    </row>
    <row r="200" spans="2:65" s="1" customFormat="1" ht="36" customHeight="1">
      <c r="B200" s="155"/>
      <c r="C200" s="195" t="s">
        <v>461</v>
      </c>
      <c r="D200" s="195" t="s">
        <v>151</v>
      </c>
      <c r="E200" s="196" t="s">
        <v>890</v>
      </c>
      <c r="F200" s="197" t="s">
        <v>891</v>
      </c>
      <c r="G200" s="198" t="s">
        <v>146</v>
      </c>
      <c r="H200" s="199">
        <v>0.25700000000000001</v>
      </c>
      <c r="I200" s="200"/>
      <c r="J200" s="201">
        <f t="shared" si="20"/>
        <v>0</v>
      </c>
      <c r="K200" s="197" t="s">
        <v>1</v>
      </c>
      <c r="L200" s="202"/>
      <c r="M200" s="203" t="s">
        <v>1</v>
      </c>
      <c r="N200" s="204" t="s">
        <v>36</v>
      </c>
      <c r="O200" s="54"/>
      <c r="P200" s="165">
        <f t="shared" si="21"/>
        <v>0</v>
      </c>
      <c r="Q200" s="165">
        <v>0</v>
      </c>
      <c r="R200" s="165">
        <f t="shared" si="22"/>
        <v>0</v>
      </c>
      <c r="S200" s="165">
        <v>0</v>
      </c>
      <c r="T200" s="166">
        <f t="shared" si="23"/>
        <v>0</v>
      </c>
      <c r="AR200" s="167" t="s">
        <v>184</v>
      </c>
      <c r="AT200" s="167" t="s">
        <v>151</v>
      </c>
      <c r="AU200" s="167" t="s">
        <v>80</v>
      </c>
      <c r="AY200" s="16" t="s">
        <v>134</v>
      </c>
      <c r="BE200" s="168">
        <f t="shared" si="24"/>
        <v>0</v>
      </c>
      <c r="BF200" s="168">
        <f t="shared" si="25"/>
        <v>0</v>
      </c>
      <c r="BG200" s="168">
        <f t="shared" si="26"/>
        <v>0</v>
      </c>
      <c r="BH200" s="168">
        <f t="shared" si="27"/>
        <v>0</v>
      </c>
      <c r="BI200" s="168">
        <f t="shared" si="28"/>
        <v>0</v>
      </c>
      <c r="BJ200" s="16" t="s">
        <v>80</v>
      </c>
      <c r="BK200" s="168">
        <f t="shared" si="29"/>
        <v>0</v>
      </c>
      <c r="BL200" s="16" t="s">
        <v>162</v>
      </c>
      <c r="BM200" s="167" t="s">
        <v>724</v>
      </c>
    </row>
    <row r="201" spans="2:65" s="1" customFormat="1" ht="24" customHeight="1">
      <c r="B201" s="155"/>
      <c r="C201" s="156" t="s">
        <v>465</v>
      </c>
      <c r="D201" s="156" t="s">
        <v>136</v>
      </c>
      <c r="E201" s="157" t="s">
        <v>896</v>
      </c>
      <c r="F201" s="158" t="s">
        <v>897</v>
      </c>
      <c r="G201" s="159" t="s">
        <v>198</v>
      </c>
      <c r="H201" s="160">
        <v>4</v>
      </c>
      <c r="I201" s="161"/>
      <c r="J201" s="162">
        <f t="shared" si="20"/>
        <v>0</v>
      </c>
      <c r="K201" s="158" t="s">
        <v>1</v>
      </c>
      <c r="L201" s="31"/>
      <c r="M201" s="163" t="s">
        <v>1</v>
      </c>
      <c r="N201" s="164" t="s">
        <v>36</v>
      </c>
      <c r="O201" s="54"/>
      <c r="P201" s="165">
        <f t="shared" si="21"/>
        <v>0</v>
      </c>
      <c r="Q201" s="165">
        <v>0</v>
      </c>
      <c r="R201" s="165">
        <f t="shared" si="22"/>
        <v>0</v>
      </c>
      <c r="S201" s="165">
        <v>0</v>
      </c>
      <c r="T201" s="166">
        <f t="shared" si="23"/>
        <v>0</v>
      </c>
      <c r="AR201" s="167" t="s">
        <v>162</v>
      </c>
      <c r="AT201" s="167" t="s">
        <v>136</v>
      </c>
      <c r="AU201" s="167" t="s">
        <v>80</v>
      </c>
      <c r="AY201" s="16" t="s">
        <v>134</v>
      </c>
      <c r="BE201" s="168">
        <f t="shared" si="24"/>
        <v>0</v>
      </c>
      <c r="BF201" s="168">
        <f t="shared" si="25"/>
        <v>0</v>
      </c>
      <c r="BG201" s="168">
        <f t="shared" si="26"/>
        <v>0</v>
      </c>
      <c r="BH201" s="168">
        <f t="shared" si="27"/>
        <v>0</v>
      </c>
      <c r="BI201" s="168">
        <f t="shared" si="28"/>
        <v>0</v>
      </c>
      <c r="BJ201" s="16" t="s">
        <v>80</v>
      </c>
      <c r="BK201" s="168">
        <f t="shared" si="29"/>
        <v>0</v>
      </c>
      <c r="BL201" s="16" t="s">
        <v>162</v>
      </c>
      <c r="BM201" s="167" t="s">
        <v>736</v>
      </c>
    </row>
    <row r="202" spans="2:65" s="1" customFormat="1" ht="16.5" customHeight="1">
      <c r="B202" s="155"/>
      <c r="C202" s="195" t="s">
        <v>471</v>
      </c>
      <c r="D202" s="195" t="s">
        <v>151</v>
      </c>
      <c r="E202" s="196" t="s">
        <v>898</v>
      </c>
      <c r="F202" s="197" t="s">
        <v>899</v>
      </c>
      <c r="G202" s="198" t="s">
        <v>198</v>
      </c>
      <c r="H202" s="199">
        <v>4</v>
      </c>
      <c r="I202" s="200"/>
      <c r="J202" s="201">
        <f t="shared" si="20"/>
        <v>0</v>
      </c>
      <c r="K202" s="197" t="s">
        <v>1</v>
      </c>
      <c r="L202" s="202"/>
      <c r="M202" s="203" t="s">
        <v>1</v>
      </c>
      <c r="N202" s="204" t="s">
        <v>36</v>
      </c>
      <c r="O202" s="54"/>
      <c r="P202" s="165">
        <f t="shared" si="21"/>
        <v>0</v>
      </c>
      <c r="Q202" s="165">
        <v>0</v>
      </c>
      <c r="R202" s="165">
        <f t="shared" si="22"/>
        <v>0</v>
      </c>
      <c r="S202" s="165">
        <v>0</v>
      </c>
      <c r="T202" s="166">
        <f t="shared" si="23"/>
        <v>0</v>
      </c>
      <c r="AR202" s="167" t="s">
        <v>184</v>
      </c>
      <c r="AT202" s="167" t="s">
        <v>151</v>
      </c>
      <c r="AU202" s="167" t="s">
        <v>80</v>
      </c>
      <c r="AY202" s="16" t="s">
        <v>134</v>
      </c>
      <c r="BE202" s="168">
        <f t="shared" si="24"/>
        <v>0</v>
      </c>
      <c r="BF202" s="168">
        <f t="shared" si="25"/>
        <v>0</v>
      </c>
      <c r="BG202" s="168">
        <f t="shared" si="26"/>
        <v>0</v>
      </c>
      <c r="BH202" s="168">
        <f t="shared" si="27"/>
        <v>0</v>
      </c>
      <c r="BI202" s="168">
        <f t="shared" si="28"/>
        <v>0</v>
      </c>
      <c r="BJ202" s="16" t="s">
        <v>80</v>
      </c>
      <c r="BK202" s="168">
        <f t="shared" si="29"/>
        <v>0</v>
      </c>
      <c r="BL202" s="16" t="s">
        <v>162</v>
      </c>
      <c r="BM202" s="167" t="s">
        <v>748</v>
      </c>
    </row>
    <row r="203" spans="2:65" s="1" customFormat="1" ht="24" customHeight="1">
      <c r="B203" s="155"/>
      <c r="C203" s="156" t="s">
        <v>477</v>
      </c>
      <c r="D203" s="156" t="s">
        <v>136</v>
      </c>
      <c r="E203" s="157" t="s">
        <v>900</v>
      </c>
      <c r="F203" s="158" t="s">
        <v>901</v>
      </c>
      <c r="G203" s="159" t="s">
        <v>198</v>
      </c>
      <c r="H203" s="160">
        <v>1</v>
      </c>
      <c r="I203" s="161"/>
      <c r="J203" s="162">
        <f t="shared" si="20"/>
        <v>0</v>
      </c>
      <c r="K203" s="158" t="s">
        <v>1</v>
      </c>
      <c r="L203" s="31"/>
      <c r="M203" s="163" t="s">
        <v>1</v>
      </c>
      <c r="N203" s="164" t="s">
        <v>36</v>
      </c>
      <c r="O203" s="54"/>
      <c r="P203" s="165">
        <f t="shared" si="21"/>
        <v>0</v>
      </c>
      <c r="Q203" s="165">
        <v>0</v>
      </c>
      <c r="R203" s="165">
        <f t="shared" si="22"/>
        <v>0</v>
      </c>
      <c r="S203" s="165">
        <v>0</v>
      </c>
      <c r="T203" s="166">
        <f t="shared" si="23"/>
        <v>0</v>
      </c>
      <c r="AR203" s="167" t="s">
        <v>162</v>
      </c>
      <c r="AT203" s="167" t="s">
        <v>136</v>
      </c>
      <c r="AU203" s="167" t="s">
        <v>80</v>
      </c>
      <c r="AY203" s="16" t="s">
        <v>134</v>
      </c>
      <c r="BE203" s="168">
        <f t="shared" si="24"/>
        <v>0</v>
      </c>
      <c r="BF203" s="168">
        <f t="shared" si="25"/>
        <v>0</v>
      </c>
      <c r="BG203" s="168">
        <f t="shared" si="26"/>
        <v>0</v>
      </c>
      <c r="BH203" s="168">
        <f t="shared" si="27"/>
        <v>0</v>
      </c>
      <c r="BI203" s="168">
        <f t="shared" si="28"/>
        <v>0</v>
      </c>
      <c r="BJ203" s="16" t="s">
        <v>80</v>
      </c>
      <c r="BK203" s="168">
        <f t="shared" si="29"/>
        <v>0</v>
      </c>
      <c r="BL203" s="16" t="s">
        <v>162</v>
      </c>
      <c r="BM203" s="167" t="s">
        <v>759</v>
      </c>
    </row>
    <row r="204" spans="2:65" s="1" customFormat="1" ht="16.5" customHeight="1">
      <c r="B204" s="155"/>
      <c r="C204" s="195" t="s">
        <v>483</v>
      </c>
      <c r="D204" s="195" t="s">
        <v>151</v>
      </c>
      <c r="E204" s="196" t="s">
        <v>902</v>
      </c>
      <c r="F204" s="197" t="s">
        <v>903</v>
      </c>
      <c r="G204" s="198" t="s">
        <v>198</v>
      </c>
      <c r="H204" s="199">
        <v>1</v>
      </c>
      <c r="I204" s="200"/>
      <c r="J204" s="201">
        <f t="shared" si="20"/>
        <v>0</v>
      </c>
      <c r="K204" s="197" t="s">
        <v>1</v>
      </c>
      <c r="L204" s="202"/>
      <c r="M204" s="203" t="s">
        <v>1</v>
      </c>
      <c r="N204" s="204" t="s">
        <v>36</v>
      </c>
      <c r="O204" s="54"/>
      <c r="P204" s="165">
        <f t="shared" si="21"/>
        <v>0</v>
      </c>
      <c r="Q204" s="165">
        <v>0</v>
      </c>
      <c r="R204" s="165">
        <f t="shared" si="22"/>
        <v>0</v>
      </c>
      <c r="S204" s="165">
        <v>0</v>
      </c>
      <c r="T204" s="166">
        <f t="shared" si="23"/>
        <v>0</v>
      </c>
      <c r="AR204" s="167" t="s">
        <v>184</v>
      </c>
      <c r="AT204" s="167" t="s">
        <v>151</v>
      </c>
      <c r="AU204" s="167" t="s">
        <v>80</v>
      </c>
      <c r="AY204" s="16" t="s">
        <v>134</v>
      </c>
      <c r="BE204" s="168">
        <f t="shared" si="24"/>
        <v>0</v>
      </c>
      <c r="BF204" s="168">
        <f t="shared" si="25"/>
        <v>0</v>
      </c>
      <c r="BG204" s="168">
        <f t="shared" si="26"/>
        <v>0</v>
      </c>
      <c r="BH204" s="168">
        <f t="shared" si="27"/>
        <v>0</v>
      </c>
      <c r="BI204" s="168">
        <f t="shared" si="28"/>
        <v>0</v>
      </c>
      <c r="BJ204" s="16" t="s">
        <v>80</v>
      </c>
      <c r="BK204" s="168">
        <f t="shared" si="29"/>
        <v>0</v>
      </c>
      <c r="BL204" s="16" t="s">
        <v>162</v>
      </c>
      <c r="BM204" s="167" t="s">
        <v>769</v>
      </c>
    </row>
    <row r="205" spans="2:65" s="1" customFormat="1" ht="24" customHeight="1">
      <c r="B205" s="155"/>
      <c r="C205" s="156" t="s">
        <v>487</v>
      </c>
      <c r="D205" s="156" t="s">
        <v>136</v>
      </c>
      <c r="E205" s="157" t="s">
        <v>904</v>
      </c>
      <c r="F205" s="158" t="s">
        <v>905</v>
      </c>
      <c r="G205" s="159" t="s">
        <v>198</v>
      </c>
      <c r="H205" s="160">
        <v>4</v>
      </c>
      <c r="I205" s="161"/>
      <c r="J205" s="162">
        <f t="shared" si="20"/>
        <v>0</v>
      </c>
      <c r="K205" s="158" t="s">
        <v>1</v>
      </c>
      <c r="L205" s="31"/>
      <c r="M205" s="163" t="s">
        <v>1</v>
      </c>
      <c r="N205" s="164" t="s">
        <v>36</v>
      </c>
      <c r="O205" s="54"/>
      <c r="P205" s="165">
        <f t="shared" si="21"/>
        <v>0</v>
      </c>
      <c r="Q205" s="165">
        <v>0</v>
      </c>
      <c r="R205" s="165">
        <f t="shared" si="22"/>
        <v>0</v>
      </c>
      <c r="S205" s="165">
        <v>0</v>
      </c>
      <c r="T205" s="166">
        <f t="shared" si="23"/>
        <v>0</v>
      </c>
      <c r="AR205" s="167" t="s">
        <v>162</v>
      </c>
      <c r="AT205" s="167" t="s">
        <v>136</v>
      </c>
      <c r="AU205" s="167" t="s">
        <v>80</v>
      </c>
      <c r="AY205" s="16" t="s">
        <v>134</v>
      </c>
      <c r="BE205" s="168">
        <f t="shared" si="24"/>
        <v>0</v>
      </c>
      <c r="BF205" s="168">
        <f t="shared" si="25"/>
        <v>0</v>
      </c>
      <c r="BG205" s="168">
        <f t="shared" si="26"/>
        <v>0</v>
      </c>
      <c r="BH205" s="168">
        <f t="shared" si="27"/>
        <v>0</v>
      </c>
      <c r="BI205" s="168">
        <f t="shared" si="28"/>
        <v>0</v>
      </c>
      <c r="BJ205" s="16" t="s">
        <v>80</v>
      </c>
      <c r="BK205" s="168">
        <f t="shared" si="29"/>
        <v>0</v>
      </c>
      <c r="BL205" s="16" t="s">
        <v>162</v>
      </c>
      <c r="BM205" s="167" t="s">
        <v>780</v>
      </c>
    </row>
    <row r="206" spans="2:65" s="1" customFormat="1" ht="24" customHeight="1">
      <c r="B206" s="155"/>
      <c r="C206" s="195" t="s">
        <v>493</v>
      </c>
      <c r="D206" s="195" t="s">
        <v>151</v>
      </c>
      <c r="E206" s="196" t="s">
        <v>906</v>
      </c>
      <c r="F206" s="197" t="s">
        <v>907</v>
      </c>
      <c r="G206" s="198" t="s">
        <v>198</v>
      </c>
      <c r="H206" s="199">
        <v>4</v>
      </c>
      <c r="I206" s="200"/>
      <c r="J206" s="201">
        <f t="shared" si="20"/>
        <v>0</v>
      </c>
      <c r="K206" s="197" t="s">
        <v>1</v>
      </c>
      <c r="L206" s="202"/>
      <c r="M206" s="203" t="s">
        <v>1</v>
      </c>
      <c r="N206" s="204" t="s">
        <v>36</v>
      </c>
      <c r="O206" s="54"/>
      <c r="P206" s="165">
        <f t="shared" si="21"/>
        <v>0</v>
      </c>
      <c r="Q206" s="165">
        <v>0</v>
      </c>
      <c r="R206" s="165">
        <f t="shared" si="22"/>
        <v>0</v>
      </c>
      <c r="S206" s="165">
        <v>0</v>
      </c>
      <c r="T206" s="166">
        <f t="shared" si="23"/>
        <v>0</v>
      </c>
      <c r="AR206" s="167" t="s">
        <v>184</v>
      </c>
      <c r="AT206" s="167" t="s">
        <v>151</v>
      </c>
      <c r="AU206" s="167" t="s">
        <v>80</v>
      </c>
      <c r="AY206" s="16" t="s">
        <v>134</v>
      </c>
      <c r="BE206" s="168">
        <f t="shared" si="24"/>
        <v>0</v>
      </c>
      <c r="BF206" s="168">
        <f t="shared" si="25"/>
        <v>0</v>
      </c>
      <c r="BG206" s="168">
        <f t="shared" si="26"/>
        <v>0</v>
      </c>
      <c r="BH206" s="168">
        <f t="shared" si="27"/>
        <v>0</v>
      </c>
      <c r="BI206" s="168">
        <f t="shared" si="28"/>
        <v>0</v>
      </c>
      <c r="BJ206" s="16" t="s">
        <v>80</v>
      </c>
      <c r="BK206" s="168">
        <f t="shared" si="29"/>
        <v>0</v>
      </c>
      <c r="BL206" s="16" t="s">
        <v>162</v>
      </c>
      <c r="BM206" s="167" t="s">
        <v>908</v>
      </c>
    </row>
    <row r="207" spans="2:65" s="1" customFormat="1" ht="24" customHeight="1">
      <c r="B207" s="155"/>
      <c r="C207" s="156" t="s">
        <v>497</v>
      </c>
      <c r="D207" s="156" t="s">
        <v>136</v>
      </c>
      <c r="E207" s="157" t="s">
        <v>909</v>
      </c>
      <c r="F207" s="158" t="s">
        <v>910</v>
      </c>
      <c r="G207" s="159" t="s">
        <v>152</v>
      </c>
      <c r="H207" s="160">
        <v>6.7000000000000004E-2</v>
      </c>
      <c r="I207" s="161"/>
      <c r="J207" s="162">
        <f t="shared" si="20"/>
        <v>0</v>
      </c>
      <c r="K207" s="158" t="s">
        <v>1</v>
      </c>
      <c r="L207" s="31"/>
      <c r="M207" s="163" t="s">
        <v>1</v>
      </c>
      <c r="N207" s="164" t="s">
        <v>36</v>
      </c>
      <c r="O207" s="54"/>
      <c r="P207" s="165">
        <f t="shared" si="21"/>
        <v>0</v>
      </c>
      <c r="Q207" s="165">
        <v>0</v>
      </c>
      <c r="R207" s="165">
        <f t="shared" si="22"/>
        <v>0</v>
      </c>
      <c r="S207" s="165">
        <v>0</v>
      </c>
      <c r="T207" s="166">
        <f t="shared" si="23"/>
        <v>0</v>
      </c>
      <c r="AR207" s="167" t="s">
        <v>162</v>
      </c>
      <c r="AT207" s="167" t="s">
        <v>136</v>
      </c>
      <c r="AU207" s="167" t="s">
        <v>80</v>
      </c>
      <c r="AY207" s="16" t="s">
        <v>134</v>
      </c>
      <c r="BE207" s="168">
        <f t="shared" si="24"/>
        <v>0</v>
      </c>
      <c r="BF207" s="168">
        <f t="shared" si="25"/>
        <v>0</v>
      </c>
      <c r="BG207" s="168">
        <f t="shared" si="26"/>
        <v>0</v>
      </c>
      <c r="BH207" s="168">
        <f t="shared" si="27"/>
        <v>0</v>
      </c>
      <c r="BI207" s="168">
        <f t="shared" si="28"/>
        <v>0</v>
      </c>
      <c r="BJ207" s="16" t="s">
        <v>80</v>
      </c>
      <c r="BK207" s="168">
        <f t="shared" si="29"/>
        <v>0</v>
      </c>
      <c r="BL207" s="16" t="s">
        <v>162</v>
      </c>
      <c r="BM207" s="167" t="s">
        <v>911</v>
      </c>
    </row>
    <row r="208" spans="2:65" s="11" customFormat="1" ht="22.95" customHeight="1">
      <c r="B208" s="142"/>
      <c r="D208" s="143" t="s">
        <v>69</v>
      </c>
      <c r="E208" s="153" t="s">
        <v>912</v>
      </c>
      <c r="F208" s="153" t="s">
        <v>913</v>
      </c>
      <c r="I208" s="145"/>
      <c r="J208" s="154">
        <f>BK208</f>
        <v>0</v>
      </c>
      <c r="L208" s="142"/>
      <c r="M208" s="147"/>
      <c r="N208" s="148"/>
      <c r="O208" s="148"/>
      <c r="P208" s="149">
        <f>SUM(P209:P239)</f>
        <v>0</v>
      </c>
      <c r="Q208" s="148"/>
      <c r="R208" s="149">
        <f>SUM(R209:R239)</f>
        <v>0</v>
      </c>
      <c r="S208" s="148"/>
      <c r="T208" s="150">
        <f>SUM(T209:T239)</f>
        <v>0</v>
      </c>
      <c r="AR208" s="143" t="s">
        <v>80</v>
      </c>
      <c r="AT208" s="151" t="s">
        <v>69</v>
      </c>
      <c r="AU208" s="151" t="s">
        <v>74</v>
      </c>
      <c r="AY208" s="143" t="s">
        <v>134</v>
      </c>
      <c r="BK208" s="152">
        <f>SUM(BK209:BK239)</f>
        <v>0</v>
      </c>
    </row>
    <row r="209" spans="2:65" s="1" customFormat="1" ht="16.5" customHeight="1">
      <c r="B209" s="155"/>
      <c r="C209" s="156" t="s">
        <v>503</v>
      </c>
      <c r="D209" s="156" t="s">
        <v>136</v>
      </c>
      <c r="E209" s="157" t="s">
        <v>914</v>
      </c>
      <c r="F209" s="158" t="s">
        <v>915</v>
      </c>
      <c r="G209" s="159" t="s">
        <v>198</v>
      </c>
      <c r="H209" s="160">
        <v>3</v>
      </c>
      <c r="I209" s="161"/>
      <c r="J209" s="162">
        <f t="shared" ref="J209:J239" si="30">ROUND(I209*H209,2)</f>
        <v>0</v>
      </c>
      <c r="K209" s="158" t="s">
        <v>1</v>
      </c>
      <c r="L209" s="31"/>
      <c r="M209" s="163" t="s">
        <v>1</v>
      </c>
      <c r="N209" s="164" t="s">
        <v>36</v>
      </c>
      <c r="O209" s="54"/>
      <c r="P209" s="165">
        <f t="shared" ref="P209:P239" si="31">O209*H209</f>
        <v>0</v>
      </c>
      <c r="Q209" s="165">
        <v>0</v>
      </c>
      <c r="R209" s="165">
        <f t="shared" ref="R209:R239" si="32">Q209*H209</f>
        <v>0</v>
      </c>
      <c r="S209" s="165">
        <v>0</v>
      </c>
      <c r="T209" s="166">
        <f t="shared" ref="T209:T239" si="33">S209*H209</f>
        <v>0</v>
      </c>
      <c r="AR209" s="167" t="s">
        <v>162</v>
      </c>
      <c r="AT209" s="167" t="s">
        <v>136</v>
      </c>
      <c r="AU209" s="167" t="s">
        <v>80</v>
      </c>
      <c r="AY209" s="16" t="s">
        <v>134</v>
      </c>
      <c r="BE209" s="168">
        <f t="shared" ref="BE209:BE239" si="34">IF(N209="základná",J209,0)</f>
        <v>0</v>
      </c>
      <c r="BF209" s="168">
        <f t="shared" ref="BF209:BF239" si="35">IF(N209="znížená",J209,0)</f>
        <v>0</v>
      </c>
      <c r="BG209" s="168">
        <f t="shared" ref="BG209:BG239" si="36">IF(N209="zákl. prenesená",J209,0)</f>
        <v>0</v>
      </c>
      <c r="BH209" s="168">
        <f t="shared" ref="BH209:BH239" si="37">IF(N209="zníž. prenesená",J209,0)</f>
        <v>0</v>
      </c>
      <c r="BI209" s="168">
        <f t="shared" ref="BI209:BI239" si="38">IF(N209="nulová",J209,0)</f>
        <v>0</v>
      </c>
      <c r="BJ209" s="16" t="s">
        <v>80</v>
      </c>
      <c r="BK209" s="168">
        <f t="shared" ref="BK209:BK239" si="39">ROUND(I209*H209,2)</f>
        <v>0</v>
      </c>
      <c r="BL209" s="16" t="s">
        <v>162</v>
      </c>
      <c r="BM209" s="167" t="s">
        <v>916</v>
      </c>
    </row>
    <row r="210" spans="2:65" s="1" customFormat="1" ht="24" customHeight="1">
      <c r="B210" s="155"/>
      <c r="C210" s="195" t="s">
        <v>508</v>
      </c>
      <c r="D210" s="195" t="s">
        <v>151</v>
      </c>
      <c r="E210" s="196" t="s">
        <v>917</v>
      </c>
      <c r="F210" s="197" t="s">
        <v>918</v>
      </c>
      <c r="G210" s="198" t="s">
        <v>198</v>
      </c>
      <c r="H210" s="199">
        <v>3</v>
      </c>
      <c r="I210" s="200"/>
      <c r="J210" s="201">
        <f t="shared" si="30"/>
        <v>0</v>
      </c>
      <c r="K210" s="197" t="s">
        <v>1</v>
      </c>
      <c r="L210" s="202"/>
      <c r="M210" s="203" t="s">
        <v>1</v>
      </c>
      <c r="N210" s="204" t="s">
        <v>36</v>
      </c>
      <c r="O210" s="54"/>
      <c r="P210" s="165">
        <f t="shared" si="31"/>
        <v>0</v>
      </c>
      <c r="Q210" s="165">
        <v>0</v>
      </c>
      <c r="R210" s="165">
        <f t="shared" si="32"/>
        <v>0</v>
      </c>
      <c r="S210" s="165">
        <v>0</v>
      </c>
      <c r="T210" s="166">
        <f t="shared" si="33"/>
        <v>0</v>
      </c>
      <c r="AR210" s="167" t="s">
        <v>184</v>
      </c>
      <c r="AT210" s="167" t="s">
        <v>151</v>
      </c>
      <c r="AU210" s="167" t="s">
        <v>80</v>
      </c>
      <c r="AY210" s="16" t="s">
        <v>134</v>
      </c>
      <c r="BE210" s="168">
        <f t="shared" si="34"/>
        <v>0</v>
      </c>
      <c r="BF210" s="168">
        <f t="shared" si="35"/>
        <v>0</v>
      </c>
      <c r="BG210" s="168">
        <f t="shared" si="36"/>
        <v>0</v>
      </c>
      <c r="BH210" s="168">
        <f t="shared" si="37"/>
        <v>0</v>
      </c>
      <c r="BI210" s="168">
        <f t="shared" si="38"/>
        <v>0</v>
      </c>
      <c r="BJ210" s="16" t="s">
        <v>80</v>
      </c>
      <c r="BK210" s="168">
        <f t="shared" si="39"/>
        <v>0</v>
      </c>
      <c r="BL210" s="16" t="s">
        <v>162</v>
      </c>
      <c r="BM210" s="167" t="s">
        <v>919</v>
      </c>
    </row>
    <row r="211" spans="2:65" s="1" customFormat="1" ht="16.5" customHeight="1">
      <c r="B211" s="155"/>
      <c r="C211" s="156" t="s">
        <v>513</v>
      </c>
      <c r="D211" s="156" t="s">
        <v>136</v>
      </c>
      <c r="E211" s="157" t="s">
        <v>920</v>
      </c>
      <c r="F211" s="158" t="s">
        <v>921</v>
      </c>
      <c r="G211" s="159" t="s">
        <v>198</v>
      </c>
      <c r="H211" s="160">
        <v>1</v>
      </c>
      <c r="I211" s="161"/>
      <c r="J211" s="162">
        <f t="shared" si="30"/>
        <v>0</v>
      </c>
      <c r="K211" s="158" t="s">
        <v>1</v>
      </c>
      <c r="L211" s="31"/>
      <c r="M211" s="163" t="s">
        <v>1</v>
      </c>
      <c r="N211" s="164" t="s">
        <v>36</v>
      </c>
      <c r="O211" s="54"/>
      <c r="P211" s="165">
        <f t="shared" si="31"/>
        <v>0</v>
      </c>
      <c r="Q211" s="165">
        <v>0</v>
      </c>
      <c r="R211" s="165">
        <f t="shared" si="32"/>
        <v>0</v>
      </c>
      <c r="S211" s="165">
        <v>0</v>
      </c>
      <c r="T211" s="166">
        <f t="shared" si="33"/>
        <v>0</v>
      </c>
      <c r="AR211" s="167" t="s">
        <v>162</v>
      </c>
      <c r="AT211" s="167" t="s">
        <v>136</v>
      </c>
      <c r="AU211" s="167" t="s">
        <v>80</v>
      </c>
      <c r="AY211" s="16" t="s">
        <v>134</v>
      </c>
      <c r="BE211" s="168">
        <f t="shared" si="34"/>
        <v>0</v>
      </c>
      <c r="BF211" s="168">
        <f t="shared" si="35"/>
        <v>0</v>
      </c>
      <c r="BG211" s="168">
        <f t="shared" si="36"/>
        <v>0</v>
      </c>
      <c r="BH211" s="168">
        <f t="shared" si="37"/>
        <v>0</v>
      </c>
      <c r="BI211" s="168">
        <f t="shared" si="38"/>
        <v>0</v>
      </c>
      <c r="BJ211" s="16" t="s">
        <v>80</v>
      </c>
      <c r="BK211" s="168">
        <f t="shared" si="39"/>
        <v>0</v>
      </c>
      <c r="BL211" s="16" t="s">
        <v>162</v>
      </c>
      <c r="BM211" s="167" t="s">
        <v>922</v>
      </c>
    </row>
    <row r="212" spans="2:65" s="1" customFormat="1" ht="36" customHeight="1">
      <c r="B212" s="155"/>
      <c r="C212" s="195" t="s">
        <v>518</v>
      </c>
      <c r="D212" s="195" t="s">
        <v>151</v>
      </c>
      <c r="E212" s="196" t="s">
        <v>923</v>
      </c>
      <c r="F212" s="197" t="s">
        <v>924</v>
      </c>
      <c r="G212" s="198" t="s">
        <v>198</v>
      </c>
      <c r="H212" s="199">
        <v>1</v>
      </c>
      <c r="I212" s="200"/>
      <c r="J212" s="201">
        <f t="shared" si="30"/>
        <v>0</v>
      </c>
      <c r="K212" s="197" t="s">
        <v>1</v>
      </c>
      <c r="L212" s="202"/>
      <c r="M212" s="203" t="s">
        <v>1</v>
      </c>
      <c r="N212" s="204" t="s">
        <v>36</v>
      </c>
      <c r="O212" s="54"/>
      <c r="P212" s="165">
        <f t="shared" si="31"/>
        <v>0</v>
      </c>
      <c r="Q212" s="165">
        <v>0</v>
      </c>
      <c r="R212" s="165">
        <f t="shared" si="32"/>
        <v>0</v>
      </c>
      <c r="S212" s="165">
        <v>0</v>
      </c>
      <c r="T212" s="166">
        <f t="shared" si="33"/>
        <v>0</v>
      </c>
      <c r="AR212" s="167" t="s">
        <v>184</v>
      </c>
      <c r="AT212" s="167" t="s">
        <v>151</v>
      </c>
      <c r="AU212" s="167" t="s">
        <v>80</v>
      </c>
      <c r="AY212" s="16" t="s">
        <v>134</v>
      </c>
      <c r="BE212" s="168">
        <f t="shared" si="34"/>
        <v>0</v>
      </c>
      <c r="BF212" s="168">
        <f t="shared" si="35"/>
        <v>0</v>
      </c>
      <c r="BG212" s="168">
        <f t="shared" si="36"/>
        <v>0</v>
      </c>
      <c r="BH212" s="168">
        <f t="shared" si="37"/>
        <v>0</v>
      </c>
      <c r="BI212" s="168">
        <f t="shared" si="38"/>
        <v>0</v>
      </c>
      <c r="BJ212" s="16" t="s">
        <v>80</v>
      </c>
      <c r="BK212" s="168">
        <f t="shared" si="39"/>
        <v>0</v>
      </c>
      <c r="BL212" s="16" t="s">
        <v>162</v>
      </c>
      <c r="BM212" s="167" t="s">
        <v>925</v>
      </c>
    </row>
    <row r="213" spans="2:65" s="1" customFormat="1" ht="16.5" customHeight="1">
      <c r="B213" s="155"/>
      <c r="C213" s="156" t="s">
        <v>523</v>
      </c>
      <c r="D213" s="156" t="s">
        <v>136</v>
      </c>
      <c r="E213" s="157" t="s">
        <v>926</v>
      </c>
      <c r="F213" s="158" t="s">
        <v>927</v>
      </c>
      <c r="G213" s="159" t="s">
        <v>198</v>
      </c>
      <c r="H213" s="160">
        <v>5</v>
      </c>
      <c r="I213" s="161"/>
      <c r="J213" s="162">
        <f t="shared" si="30"/>
        <v>0</v>
      </c>
      <c r="K213" s="158" t="s">
        <v>1</v>
      </c>
      <c r="L213" s="31"/>
      <c r="M213" s="163" t="s">
        <v>1</v>
      </c>
      <c r="N213" s="164" t="s">
        <v>36</v>
      </c>
      <c r="O213" s="54"/>
      <c r="P213" s="165">
        <f t="shared" si="31"/>
        <v>0</v>
      </c>
      <c r="Q213" s="165">
        <v>0</v>
      </c>
      <c r="R213" s="165">
        <f t="shared" si="32"/>
        <v>0</v>
      </c>
      <c r="S213" s="165">
        <v>0</v>
      </c>
      <c r="T213" s="166">
        <f t="shared" si="33"/>
        <v>0</v>
      </c>
      <c r="AR213" s="167" t="s">
        <v>162</v>
      </c>
      <c r="AT213" s="167" t="s">
        <v>136</v>
      </c>
      <c r="AU213" s="167" t="s">
        <v>80</v>
      </c>
      <c r="AY213" s="16" t="s">
        <v>134</v>
      </c>
      <c r="BE213" s="168">
        <f t="shared" si="34"/>
        <v>0</v>
      </c>
      <c r="BF213" s="168">
        <f t="shared" si="35"/>
        <v>0</v>
      </c>
      <c r="BG213" s="168">
        <f t="shared" si="36"/>
        <v>0</v>
      </c>
      <c r="BH213" s="168">
        <f t="shared" si="37"/>
        <v>0</v>
      </c>
      <c r="BI213" s="168">
        <f t="shared" si="38"/>
        <v>0</v>
      </c>
      <c r="BJ213" s="16" t="s">
        <v>80</v>
      </c>
      <c r="BK213" s="168">
        <f t="shared" si="39"/>
        <v>0</v>
      </c>
      <c r="BL213" s="16" t="s">
        <v>162</v>
      </c>
      <c r="BM213" s="167" t="s">
        <v>928</v>
      </c>
    </row>
    <row r="214" spans="2:65" s="1" customFormat="1" ht="36" customHeight="1">
      <c r="B214" s="155"/>
      <c r="C214" s="195" t="s">
        <v>529</v>
      </c>
      <c r="D214" s="195" t="s">
        <v>151</v>
      </c>
      <c r="E214" s="196" t="s">
        <v>929</v>
      </c>
      <c r="F214" s="197" t="s">
        <v>930</v>
      </c>
      <c r="G214" s="198" t="s">
        <v>198</v>
      </c>
      <c r="H214" s="199">
        <v>5</v>
      </c>
      <c r="I214" s="200"/>
      <c r="J214" s="201">
        <f t="shared" si="30"/>
        <v>0</v>
      </c>
      <c r="K214" s="197" t="s">
        <v>1</v>
      </c>
      <c r="L214" s="202"/>
      <c r="M214" s="203" t="s">
        <v>1</v>
      </c>
      <c r="N214" s="204" t="s">
        <v>36</v>
      </c>
      <c r="O214" s="54"/>
      <c r="P214" s="165">
        <f t="shared" si="31"/>
        <v>0</v>
      </c>
      <c r="Q214" s="165">
        <v>0</v>
      </c>
      <c r="R214" s="165">
        <f t="shared" si="32"/>
        <v>0</v>
      </c>
      <c r="S214" s="165">
        <v>0</v>
      </c>
      <c r="T214" s="166">
        <f t="shared" si="33"/>
        <v>0</v>
      </c>
      <c r="AR214" s="167" t="s">
        <v>184</v>
      </c>
      <c r="AT214" s="167" t="s">
        <v>151</v>
      </c>
      <c r="AU214" s="167" t="s">
        <v>80</v>
      </c>
      <c r="AY214" s="16" t="s">
        <v>134</v>
      </c>
      <c r="BE214" s="168">
        <f t="shared" si="34"/>
        <v>0</v>
      </c>
      <c r="BF214" s="168">
        <f t="shared" si="35"/>
        <v>0</v>
      </c>
      <c r="BG214" s="168">
        <f t="shared" si="36"/>
        <v>0</v>
      </c>
      <c r="BH214" s="168">
        <f t="shared" si="37"/>
        <v>0</v>
      </c>
      <c r="BI214" s="168">
        <f t="shared" si="38"/>
        <v>0</v>
      </c>
      <c r="BJ214" s="16" t="s">
        <v>80</v>
      </c>
      <c r="BK214" s="168">
        <f t="shared" si="39"/>
        <v>0</v>
      </c>
      <c r="BL214" s="16" t="s">
        <v>162</v>
      </c>
      <c r="BM214" s="167" t="s">
        <v>931</v>
      </c>
    </row>
    <row r="215" spans="2:65" s="1" customFormat="1" ht="24" customHeight="1">
      <c r="B215" s="155"/>
      <c r="C215" s="156" t="s">
        <v>534</v>
      </c>
      <c r="D215" s="156" t="s">
        <v>136</v>
      </c>
      <c r="E215" s="157" t="s">
        <v>932</v>
      </c>
      <c r="F215" s="158" t="s">
        <v>933</v>
      </c>
      <c r="G215" s="159" t="s">
        <v>196</v>
      </c>
      <c r="H215" s="160">
        <v>12</v>
      </c>
      <c r="I215" s="161"/>
      <c r="J215" s="162">
        <f t="shared" si="30"/>
        <v>0</v>
      </c>
      <c r="K215" s="158" t="s">
        <v>1</v>
      </c>
      <c r="L215" s="31"/>
      <c r="M215" s="163" t="s">
        <v>1</v>
      </c>
      <c r="N215" s="164" t="s">
        <v>36</v>
      </c>
      <c r="O215" s="54"/>
      <c r="P215" s="165">
        <f t="shared" si="31"/>
        <v>0</v>
      </c>
      <c r="Q215" s="165">
        <v>0</v>
      </c>
      <c r="R215" s="165">
        <f t="shared" si="32"/>
        <v>0</v>
      </c>
      <c r="S215" s="165">
        <v>0</v>
      </c>
      <c r="T215" s="166">
        <f t="shared" si="33"/>
        <v>0</v>
      </c>
      <c r="AR215" s="167" t="s">
        <v>162</v>
      </c>
      <c r="AT215" s="167" t="s">
        <v>136</v>
      </c>
      <c r="AU215" s="167" t="s">
        <v>80</v>
      </c>
      <c r="AY215" s="16" t="s">
        <v>134</v>
      </c>
      <c r="BE215" s="168">
        <f t="shared" si="34"/>
        <v>0</v>
      </c>
      <c r="BF215" s="168">
        <f t="shared" si="35"/>
        <v>0</v>
      </c>
      <c r="BG215" s="168">
        <f t="shared" si="36"/>
        <v>0</v>
      </c>
      <c r="BH215" s="168">
        <f t="shared" si="37"/>
        <v>0</v>
      </c>
      <c r="BI215" s="168">
        <f t="shared" si="38"/>
        <v>0</v>
      </c>
      <c r="BJ215" s="16" t="s">
        <v>80</v>
      </c>
      <c r="BK215" s="168">
        <f t="shared" si="39"/>
        <v>0</v>
      </c>
      <c r="BL215" s="16" t="s">
        <v>162</v>
      </c>
      <c r="BM215" s="167" t="s">
        <v>934</v>
      </c>
    </row>
    <row r="216" spans="2:65" s="1" customFormat="1" ht="24" customHeight="1">
      <c r="B216" s="155"/>
      <c r="C216" s="195" t="s">
        <v>538</v>
      </c>
      <c r="D216" s="195" t="s">
        <v>151</v>
      </c>
      <c r="E216" s="196" t="s">
        <v>935</v>
      </c>
      <c r="F216" s="197" t="s">
        <v>936</v>
      </c>
      <c r="G216" s="198" t="s">
        <v>198</v>
      </c>
      <c r="H216" s="199">
        <v>12</v>
      </c>
      <c r="I216" s="200"/>
      <c r="J216" s="201">
        <f t="shared" si="30"/>
        <v>0</v>
      </c>
      <c r="K216" s="197" t="s">
        <v>1</v>
      </c>
      <c r="L216" s="202"/>
      <c r="M216" s="203" t="s">
        <v>1</v>
      </c>
      <c r="N216" s="204" t="s">
        <v>36</v>
      </c>
      <c r="O216" s="54"/>
      <c r="P216" s="165">
        <f t="shared" si="31"/>
        <v>0</v>
      </c>
      <c r="Q216" s="165">
        <v>0</v>
      </c>
      <c r="R216" s="165">
        <f t="shared" si="32"/>
        <v>0</v>
      </c>
      <c r="S216" s="165">
        <v>0</v>
      </c>
      <c r="T216" s="166">
        <f t="shared" si="33"/>
        <v>0</v>
      </c>
      <c r="AR216" s="167" t="s">
        <v>184</v>
      </c>
      <c r="AT216" s="167" t="s">
        <v>151</v>
      </c>
      <c r="AU216" s="167" t="s">
        <v>80</v>
      </c>
      <c r="AY216" s="16" t="s">
        <v>134</v>
      </c>
      <c r="BE216" s="168">
        <f t="shared" si="34"/>
        <v>0</v>
      </c>
      <c r="BF216" s="168">
        <f t="shared" si="35"/>
        <v>0</v>
      </c>
      <c r="BG216" s="168">
        <f t="shared" si="36"/>
        <v>0</v>
      </c>
      <c r="BH216" s="168">
        <f t="shared" si="37"/>
        <v>0</v>
      </c>
      <c r="BI216" s="168">
        <f t="shared" si="38"/>
        <v>0</v>
      </c>
      <c r="BJ216" s="16" t="s">
        <v>80</v>
      </c>
      <c r="BK216" s="168">
        <f t="shared" si="39"/>
        <v>0</v>
      </c>
      <c r="BL216" s="16" t="s">
        <v>162</v>
      </c>
      <c r="BM216" s="167" t="s">
        <v>937</v>
      </c>
    </row>
    <row r="217" spans="2:65" s="1" customFormat="1" ht="24" customHeight="1">
      <c r="B217" s="155"/>
      <c r="C217" s="156" t="s">
        <v>542</v>
      </c>
      <c r="D217" s="156" t="s">
        <v>136</v>
      </c>
      <c r="E217" s="157" t="s">
        <v>938</v>
      </c>
      <c r="F217" s="158" t="s">
        <v>939</v>
      </c>
      <c r="G217" s="159" t="s">
        <v>196</v>
      </c>
      <c r="H217" s="160">
        <v>35</v>
      </c>
      <c r="I217" s="161"/>
      <c r="J217" s="162">
        <f t="shared" si="30"/>
        <v>0</v>
      </c>
      <c r="K217" s="158" t="s">
        <v>1</v>
      </c>
      <c r="L217" s="31"/>
      <c r="M217" s="163" t="s">
        <v>1</v>
      </c>
      <c r="N217" s="164" t="s">
        <v>36</v>
      </c>
      <c r="O217" s="54"/>
      <c r="P217" s="165">
        <f t="shared" si="31"/>
        <v>0</v>
      </c>
      <c r="Q217" s="165">
        <v>0</v>
      </c>
      <c r="R217" s="165">
        <f t="shared" si="32"/>
        <v>0</v>
      </c>
      <c r="S217" s="165">
        <v>0</v>
      </c>
      <c r="T217" s="166">
        <f t="shared" si="33"/>
        <v>0</v>
      </c>
      <c r="AR217" s="167" t="s">
        <v>162</v>
      </c>
      <c r="AT217" s="167" t="s">
        <v>136</v>
      </c>
      <c r="AU217" s="167" t="s">
        <v>80</v>
      </c>
      <c r="AY217" s="16" t="s">
        <v>134</v>
      </c>
      <c r="BE217" s="168">
        <f t="shared" si="34"/>
        <v>0</v>
      </c>
      <c r="BF217" s="168">
        <f t="shared" si="35"/>
        <v>0</v>
      </c>
      <c r="BG217" s="168">
        <f t="shared" si="36"/>
        <v>0</v>
      </c>
      <c r="BH217" s="168">
        <f t="shared" si="37"/>
        <v>0</v>
      </c>
      <c r="BI217" s="168">
        <f t="shared" si="38"/>
        <v>0</v>
      </c>
      <c r="BJ217" s="16" t="s">
        <v>80</v>
      </c>
      <c r="BK217" s="168">
        <f t="shared" si="39"/>
        <v>0</v>
      </c>
      <c r="BL217" s="16" t="s">
        <v>162</v>
      </c>
      <c r="BM217" s="167" t="s">
        <v>940</v>
      </c>
    </row>
    <row r="218" spans="2:65" s="1" customFormat="1" ht="24" customHeight="1">
      <c r="B218" s="155"/>
      <c r="C218" s="195" t="s">
        <v>546</v>
      </c>
      <c r="D218" s="195" t="s">
        <v>151</v>
      </c>
      <c r="E218" s="196" t="s">
        <v>941</v>
      </c>
      <c r="F218" s="197" t="s">
        <v>942</v>
      </c>
      <c r="G218" s="198" t="s">
        <v>198</v>
      </c>
      <c r="H218" s="199">
        <v>35</v>
      </c>
      <c r="I218" s="200"/>
      <c r="J218" s="201">
        <f t="shared" si="30"/>
        <v>0</v>
      </c>
      <c r="K218" s="197" t="s">
        <v>1</v>
      </c>
      <c r="L218" s="202"/>
      <c r="M218" s="203" t="s">
        <v>1</v>
      </c>
      <c r="N218" s="204" t="s">
        <v>36</v>
      </c>
      <c r="O218" s="54"/>
      <c r="P218" s="165">
        <f t="shared" si="31"/>
        <v>0</v>
      </c>
      <c r="Q218" s="165">
        <v>0</v>
      </c>
      <c r="R218" s="165">
        <f t="shared" si="32"/>
        <v>0</v>
      </c>
      <c r="S218" s="165">
        <v>0</v>
      </c>
      <c r="T218" s="166">
        <f t="shared" si="33"/>
        <v>0</v>
      </c>
      <c r="AR218" s="167" t="s">
        <v>184</v>
      </c>
      <c r="AT218" s="167" t="s">
        <v>151</v>
      </c>
      <c r="AU218" s="167" t="s">
        <v>80</v>
      </c>
      <c r="AY218" s="16" t="s">
        <v>134</v>
      </c>
      <c r="BE218" s="168">
        <f t="shared" si="34"/>
        <v>0</v>
      </c>
      <c r="BF218" s="168">
        <f t="shared" si="35"/>
        <v>0</v>
      </c>
      <c r="BG218" s="168">
        <f t="shared" si="36"/>
        <v>0</v>
      </c>
      <c r="BH218" s="168">
        <f t="shared" si="37"/>
        <v>0</v>
      </c>
      <c r="BI218" s="168">
        <f t="shared" si="38"/>
        <v>0</v>
      </c>
      <c r="BJ218" s="16" t="s">
        <v>80</v>
      </c>
      <c r="BK218" s="168">
        <f t="shared" si="39"/>
        <v>0</v>
      </c>
      <c r="BL218" s="16" t="s">
        <v>162</v>
      </c>
      <c r="BM218" s="167" t="s">
        <v>943</v>
      </c>
    </row>
    <row r="219" spans="2:65" s="1" customFormat="1" ht="24" customHeight="1">
      <c r="B219" s="155"/>
      <c r="C219" s="156" t="s">
        <v>550</v>
      </c>
      <c r="D219" s="156" t="s">
        <v>136</v>
      </c>
      <c r="E219" s="157" t="s">
        <v>944</v>
      </c>
      <c r="F219" s="158" t="s">
        <v>945</v>
      </c>
      <c r="G219" s="159" t="s">
        <v>196</v>
      </c>
      <c r="H219" s="160">
        <v>17</v>
      </c>
      <c r="I219" s="161"/>
      <c r="J219" s="162">
        <f t="shared" si="30"/>
        <v>0</v>
      </c>
      <c r="K219" s="158" t="s">
        <v>1</v>
      </c>
      <c r="L219" s="31"/>
      <c r="M219" s="163" t="s">
        <v>1</v>
      </c>
      <c r="N219" s="164" t="s">
        <v>36</v>
      </c>
      <c r="O219" s="54"/>
      <c r="P219" s="165">
        <f t="shared" si="31"/>
        <v>0</v>
      </c>
      <c r="Q219" s="165">
        <v>0</v>
      </c>
      <c r="R219" s="165">
        <f t="shared" si="32"/>
        <v>0</v>
      </c>
      <c r="S219" s="165">
        <v>0</v>
      </c>
      <c r="T219" s="166">
        <f t="shared" si="33"/>
        <v>0</v>
      </c>
      <c r="AR219" s="167" t="s">
        <v>162</v>
      </c>
      <c r="AT219" s="167" t="s">
        <v>136</v>
      </c>
      <c r="AU219" s="167" t="s">
        <v>80</v>
      </c>
      <c r="AY219" s="16" t="s">
        <v>134</v>
      </c>
      <c r="BE219" s="168">
        <f t="shared" si="34"/>
        <v>0</v>
      </c>
      <c r="BF219" s="168">
        <f t="shared" si="35"/>
        <v>0</v>
      </c>
      <c r="BG219" s="168">
        <f t="shared" si="36"/>
        <v>0</v>
      </c>
      <c r="BH219" s="168">
        <f t="shared" si="37"/>
        <v>0</v>
      </c>
      <c r="BI219" s="168">
        <f t="shared" si="38"/>
        <v>0</v>
      </c>
      <c r="BJ219" s="16" t="s">
        <v>80</v>
      </c>
      <c r="BK219" s="168">
        <f t="shared" si="39"/>
        <v>0</v>
      </c>
      <c r="BL219" s="16" t="s">
        <v>162</v>
      </c>
      <c r="BM219" s="167" t="s">
        <v>946</v>
      </c>
    </row>
    <row r="220" spans="2:65" s="1" customFormat="1" ht="24" customHeight="1">
      <c r="B220" s="155"/>
      <c r="C220" s="195" t="s">
        <v>554</v>
      </c>
      <c r="D220" s="195" t="s">
        <v>151</v>
      </c>
      <c r="E220" s="196" t="s">
        <v>947</v>
      </c>
      <c r="F220" s="197" t="s">
        <v>948</v>
      </c>
      <c r="G220" s="198" t="s">
        <v>198</v>
      </c>
      <c r="H220" s="199">
        <v>17</v>
      </c>
      <c r="I220" s="200"/>
      <c r="J220" s="201">
        <f t="shared" si="30"/>
        <v>0</v>
      </c>
      <c r="K220" s="197" t="s">
        <v>1</v>
      </c>
      <c r="L220" s="202"/>
      <c r="M220" s="203" t="s">
        <v>1</v>
      </c>
      <c r="N220" s="204" t="s">
        <v>36</v>
      </c>
      <c r="O220" s="54"/>
      <c r="P220" s="165">
        <f t="shared" si="31"/>
        <v>0</v>
      </c>
      <c r="Q220" s="165">
        <v>0</v>
      </c>
      <c r="R220" s="165">
        <f t="shared" si="32"/>
        <v>0</v>
      </c>
      <c r="S220" s="165">
        <v>0</v>
      </c>
      <c r="T220" s="166">
        <f t="shared" si="33"/>
        <v>0</v>
      </c>
      <c r="AR220" s="167" t="s">
        <v>184</v>
      </c>
      <c r="AT220" s="167" t="s">
        <v>151</v>
      </c>
      <c r="AU220" s="167" t="s">
        <v>80</v>
      </c>
      <c r="AY220" s="16" t="s">
        <v>134</v>
      </c>
      <c r="BE220" s="168">
        <f t="shared" si="34"/>
        <v>0</v>
      </c>
      <c r="BF220" s="168">
        <f t="shared" si="35"/>
        <v>0</v>
      </c>
      <c r="BG220" s="168">
        <f t="shared" si="36"/>
        <v>0</v>
      </c>
      <c r="BH220" s="168">
        <f t="shared" si="37"/>
        <v>0</v>
      </c>
      <c r="BI220" s="168">
        <f t="shared" si="38"/>
        <v>0</v>
      </c>
      <c r="BJ220" s="16" t="s">
        <v>80</v>
      </c>
      <c r="BK220" s="168">
        <f t="shared" si="39"/>
        <v>0</v>
      </c>
      <c r="BL220" s="16" t="s">
        <v>162</v>
      </c>
      <c r="BM220" s="167" t="s">
        <v>949</v>
      </c>
    </row>
    <row r="221" spans="2:65" s="1" customFormat="1" ht="24" customHeight="1">
      <c r="B221" s="155"/>
      <c r="C221" s="156" t="s">
        <v>558</v>
      </c>
      <c r="D221" s="156" t="s">
        <v>136</v>
      </c>
      <c r="E221" s="157" t="s">
        <v>950</v>
      </c>
      <c r="F221" s="158" t="s">
        <v>951</v>
      </c>
      <c r="G221" s="159" t="s">
        <v>196</v>
      </c>
      <c r="H221" s="160">
        <v>50</v>
      </c>
      <c r="I221" s="161"/>
      <c r="J221" s="162">
        <f t="shared" si="30"/>
        <v>0</v>
      </c>
      <c r="K221" s="158" t="s">
        <v>1</v>
      </c>
      <c r="L221" s="31"/>
      <c r="M221" s="163" t="s">
        <v>1</v>
      </c>
      <c r="N221" s="164" t="s">
        <v>36</v>
      </c>
      <c r="O221" s="54"/>
      <c r="P221" s="165">
        <f t="shared" si="31"/>
        <v>0</v>
      </c>
      <c r="Q221" s="165">
        <v>0</v>
      </c>
      <c r="R221" s="165">
        <f t="shared" si="32"/>
        <v>0</v>
      </c>
      <c r="S221" s="165">
        <v>0</v>
      </c>
      <c r="T221" s="166">
        <f t="shared" si="33"/>
        <v>0</v>
      </c>
      <c r="AR221" s="167" t="s">
        <v>162</v>
      </c>
      <c r="AT221" s="167" t="s">
        <v>136</v>
      </c>
      <c r="AU221" s="167" t="s">
        <v>80</v>
      </c>
      <c r="AY221" s="16" t="s">
        <v>134</v>
      </c>
      <c r="BE221" s="168">
        <f t="shared" si="34"/>
        <v>0</v>
      </c>
      <c r="BF221" s="168">
        <f t="shared" si="35"/>
        <v>0</v>
      </c>
      <c r="BG221" s="168">
        <f t="shared" si="36"/>
        <v>0</v>
      </c>
      <c r="BH221" s="168">
        <f t="shared" si="37"/>
        <v>0</v>
      </c>
      <c r="BI221" s="168">
        <f t="shared" si="38"/>
        <v>0</v>
      </c>
      <c r="BJ221" s="16" t="s">
        <v>80</v>
      </c>
      <c r="BK221" s="168">
        <f t="shared" si="39"/>
        <v>0</v>
      </c>
      <c r="BL221" s="16" t="s">
        <v>162</v>
      </c>
      <c r="BM221" s="167" t="s">
        <v>952</v>
      </c>
    </row>
    <row r="222" spans="2:65" s="1" customFormat="1" ht="24" customHeight="1">
      <c r="B222" s="155"/>
      <c r="C222" s="195" t="s">
        <v>562</v>
      </c>
      <c r="D222" s="195" t="s">
        <v>151</v>
      </c>
      <c r="E222" s="196" t="s">
        <v>953</v>
      </c>
      <c r="F222" s="197" t="s">
        <v>954</v>
      </c>
      <c r="G222" s="198" t="s">
        <v>198</v>
      </c>
      <c r="H222" s="199">
        <v>50</v>
      </c>
      <c r="I222" s="200"/>
      <c r="J222" s="201">
        <f t="shared" si="30"/>
        <v>0</v>
      </c>
      <c r="K222" s="197" t="s">
        <v>1</v>
      </c>
      <c r="L222" s="202"/>
      <c r="M222" s="203" t="s">
        <v>1</v>
      </c>
      <c r="N222" s="204" t="s">
        <v>36</v>
      </c>
      <c r="O222" s="54"/>
      <c r="P222" s="165">
        <f t="shared" si="31"/>
        <v>0</v>
      </c>
      <c r="Q222" s="165">
        <v>0</v>
      </c>
      <c r="R222" s="165">
        <f t="shared" si="32"/>
        <v>0</v>
      </c>
      <c r="S222" s="165">
        <v>0</v>
      </c>
      <c r="T222" s="166">
        <f t="shared" si="33"/>
        <v>0</v>
      </c>
      <c r="AR222" s="167" t="s">
        <v>184</v>
      </c>
      <c r="AT222" s="167" t="s">
        <v>151</v>
      </c>
      <c r="AU222" s="167" t="s">
        <v>80</v>
      </c>
      <c r="AY222" s="16" t="s">
        <v>134</v>
      </c>
      <c r="BE222" s="168">
        <f t="shared" si="34"/>
        <v>0</v>
      </c>
      <c r="BF222" s="168">
        <f t="shared" si="35"/>
        <v>0</v>
      </c>
      <c r="BG222" s="168">
        <f t="shared" si="36"/>
        <v>0</v>
      </c>
      <c r="BH222" s="168">
        <f t="shared" si="37"/>
        <v>0</v>
      </c>
      <c r="BI222" s="168">
        <f t="shared" si="38"/>
        <v>0</v>
      </c>
      <c r="BJ222" s="16" t="s">
        <v>80</v>
      </c>
      <c r="BK222" s="168">
        <f t="shared" si="39"/>
        <v>0</v>
      </c>
      <c r="BL222" s="16" t="s">
        <v>162</v>
      </c>
      <c r="BM222" s="167" t="s">
        <v>955</v>
      </c>
    </row>
    <row r="223" spans="2:65" s="1" customFormat="1" ht="24" customHeight="1">
      <c r="B223" s="155"/>
      <c r="C223" s="156" t="s">
        <v>566</v>
      </c>
      <c r="D223" s="156" t="s">
        <v>136</v>
      </c>
      <c r="E223" s="157" t="s">
        <v>956</v>
      </c>
      <c r="F223" s="158" t="s">
        <v>957</v>
      </c>
      <c r="G223" s="159" t="s">
        <v>196</v>
      </c>
      <c r="H223" s="160">
        <v>14</v>
      </c>
      <c r="I223" s="161"/>
      <c r="J223" s="162">
        <f t="shared" si="30"/>
        <v>0</v>
      </c>
      <c r="K223" s="158" t="s">
        <v>1</v>
      </c>
      <c r="L223" s="31"/>
      <c r="M223" s="163" t="s">
        <v>1</v>
      </c>
      <c r="N223" s="164" t="s">
        <v>36</v>
      </c>
      <c r="O223" s="54"/>
      <c r="P223" s="165">
        <f t="shared" si="31"/>
        <v>0</v>
      </c>
      <c r="Q223" s="165">
        <v>0</v>
      </c>
      <c r="R223" s="165">
        <f t="shared" si="32"/>
        <v>0</v>
      </c>
      <c r="S223" s="165">
        <v>0</v>
      </c>
      <c r="T223" s="166">
        <f t="shared" si="33"/>
        <v>0</v>
      </c>
      <c r="AR223" s="167" t="s">
        <v>162</v>
      </c>
      <c r="AT223" s="167" t="s">
        <v>136</v>
      </c>
      <c r="AU223" s="167" t="s">
        <v>80</v>
      </c>
      <c r="AY223" s="16" t="s">
        <v>134</v>
      </c>
      <c r="BE223" s="168">
        <f t="shared" si="34"/>
        <v>0</v>
      </c>
      <c r="BF223" s="168">
        <f t="shared" si="35"/>
        <v>0</v>
      </c>
      <c r="BG223" s="168">
        <f t="shared" si="36"/>
        <v>0</v>
      </c>
      <c r="BH223" s="168">
        <f t="shared" si="37"/>
        <v>0</v>
      </c>
      <c r="BI223" s="168">
        <f t="shared" si="38"/>
        <v>0</v>
      </c>
      <c r="BJ223" s="16" t="s">
        <v>80</v>
      </c>
      <c r="BK223" s="168">
        <f t="shared" si="39"/>
        <v>0</v>
      </c>
      <c r="BL223" s="16" t="s">
        <v>162</v>
      </c>
      <c r="BM223" s="167" t="s">
        <v>958</v>
      </c>
    </row>
    <row r="224" spans="2:65" s="1" customFormat="1" ht="24" customHeight="1">
      <c r="B224" s="155"/>
      <c r="C224" s="195" t="s">
        <v>570</v>
      </c>
      <c r="D224" s="195" t="s">
        <v>151</v>
      </c>
      <c r="E224" s="196" t="s">
        <v>959</v>
      </c>
      <c r="F224" s="197" t="s">
        <v>960</v>
      </c>
      <c r="G224" s="198" t="s">
        <v>196</v>
      </c>
      <c r="H224" s="199">
        <v>14</v>
      </c>
      <c r="I224" s="200"/>
      <c r="J224" s="201">
        <f t="shared" si="30"/>
        <v>0</v>
      </c>
      <c r="K224" s="197" t="s">
        <v>1</v>
      </c>
      <c r="L224" s="202"/>
      <c r="M224" s="203" t="s">
        <v>1</v>
      </c>
      <c r="N224" s="204" t="s">
        <v>36</v>
      </c>
      <c r="O224" s="54"/>
      <c r="P224" s="165">
        <f t="shared" si="31"/>
        <v>0</v>
      </c>
      <c r="Q224" s="165">
        <v>0</v>
      </c>
      <c r="R224" s="165">
        <f t="shared" si="32"/>
        <v>0</v>
      </c>
      <c r="S224" s="165">
        <v>0</v>
      </c>
      <c r="T224" s="166">
        <f t="shared" si="33"/>
        <v>0</v>
      </c>
      <c r="AR224" s="167" t="s">
        <v>184</v>
      </c>
      <c r="AT224" s="167" t="s">
        <v>151</v>
      </c>
      <c r="AU224" s="167" t="s">
        <v>80</v>
      </c>
      <c r="AY224" s="16" t="s">
        <v>134</v>
      </c>
      <c r="BE224" s="168">
        <f t="shared" si="34"/>
        <v>0</v>
      </c>
      <c r="BF224" s="168">
        <f t="shared" si="35"/>
        <v>0</v>
      </c>
      <c r="BG224" s="168">
        <f t="shared" si="36"/>
        <v>0</v>
      </c>
      <c r="BH224" s="168">
        <f t="shared" si="37"/>
        <v>0</v>
      </c>
      <c r="BI224" s="168">
        <f t="shared" si="38"/>
        <v>0</v>
      </c>
      <c r="BJ224" s="16" t="s">
        <v>80</v>
      </c>
      <c r="BK224" s="168">
        <f t="shared" si="39"/>
        <v>0</v>
      </c>
      <c r="BL224" s="16" t="s">
        <v>162</v>
      </c>
      <c r="BM224" s="167" t="s">
        <v>961</v>
      </c>
    </row>
    <row r="225" spans="2:65" s="1" customFormat="1" ht="16.5" customHeight="1">
      <c r="B225" s="155"/>
      <c r="C225" s="195" t="s">
        <v>575</v>
      </c>
      <c r="D225" s="195" t="s">
        <v>151</v>
      </c>
      <c r="E225" s="196" t="s">
        <v>962</v>
      </c>
      <c r="F225" s="197" t="s">
        <v>963</v>
      </c>
      <c r="G225" s="198" t="s">
        <v>198</v>
      </c>
      <c r="H225" s="199">
        <v>14</v>
      </c>
      <c r="I225" s="200"/>
      <c r="J225" s="201">
        <f t="shared" si="30"/>
        <v>0</v>
      </c>
      <c r="K225" s="197" t="s">
        <v>1</v>
      </c>
      <c r="L225" s="202"/>
      <c r="M225" s="203" t="s">
        <v>1</v>
      </c>
      <c r="N225" s="204" t="s">
        <v>36</v>
      </c>
      <c r="O225" s="54"/>
      <c r="P225" s="165">
        <f t="shared" si="31"/>
        <v>0</v>
      </c>
      <c r="Q225" s="165">
        <v>0</v>
      </c>
      <c r="R225" s="165">
        <f t="shared" si="32"/>
        <v>0</v>
      </c>
      <c r="S225" s="165">
        <v>0</v>
      </c>
      <c r="T225" s="166">
        <f t="shared" si="33"/>
        <v>0</v>
      </c>
      <c r="AR225" s="167" t="s">
        <v>184</v>
      </c>
      <c r="AT225" s="167" t="s">
        <v>151</v>
      </c>
      <c r="AU225" s="167" t="s">
        <v>80</v>
      </c>
      <c r="AY225" s="16" t="s">
        <v>134</v>
      </c>
      <c r="BE225" s="168">
        <f t="shared" si="34"/>
        <v>0</v>
      </c>
      <c r="BF225" s="168">
        <f t="shared" si="35"/>
        <v>0</v>
      </c>
      <c r="BG225" s="168">
        <f t="shared" si="36"/>
        <v>0</v>
      </c>
      <c r="BH225" s="168">
        <f t="shared" si="37"/>
        <v>0</v>
      </c>
      <c r="BI225" s="168">
        <f t="shared" si="38"/>
        <v>0</v>
      </c>
      <c r="BJ225" s="16" t="s">
        <v>80</v>
      </c>
      <c r="BK225" s="168">
        <f t="shared" si="39"/>
        <v>0</v>
      </c>
      <c r="BL225" s="16" t="s">
        <v>162</v>
      </c>
      <c r="BM225" s="167" t="s">
        <v>964</v>
      </c>
    </row>
    <row r="226" spans="2:65" s="1" customFormat="1" ht="16.5" customHeight="1">
      <c r="B226" s="155"/>
      <c r="C226" s="156" t="s">
        <v>579</v>
      </c>
      <c r="D226" s="156" t="s">
        <v>136</v>
      </c>
      <c r="E226" s="157" t="s">
        <v>965</v>
      </c>
      <c r="F226" s="158" t="s">
        <v>966</v>
      </c>
      <c r="G226" s="159" t="s">
        <v>198</v>
      </c>
      <c r="H226" s="160">
        <v>4</v>
      </c>
      <c r="I226" s="161"/>
      <c r="J226" s="162">
        <f t="shared" si="30"/>
        <v>0</v>
      </c>
      <c r="K226" s="158" t="s">
        <v>1</v>
      </c>
      <c r="L226" s="31"/>
      <c r="M226" s="163" t="s">
        <v>1</v>
      </c>
      <c r="N226" s="164" t="s">
        <v>36</v>
      </c>
      <c r="O226" s="54"/>
      <c r="P226" s="165">
        <f t="shared" si="31"/>
        <v>0</v>
      </c>
      <c r="Q226" s="165">
        <v>0</v>
      </c>
      <c r="R226" s="165">
        <f t="shared" si="32"/>
        <v>0</v>
      </c>
      <c r="S226" s="165">
        <v>0</v>
      </c>
      <c r="T226" s="166">
        <f t="shared" si="33"/>
        <v>0</v>
      </c>
      <c r="AR226" s="167" t="s">
        <v>162</v>
      </c>
      <c r="AT226" s="167" t="s">
        <v>136</v>
      </c>
      <c r="AU226" s="167" t="s">
        <v>80</v>
      </c>
      <c r="AY226" s="16" t="s">
        <v>134</v>
      </c>
      <c r="BE226" s="168">
        <f t="shared" si="34"/>
        <v>0</v>
      </c>
      <c r="BF226" s="168">
        <f t="shared" si="35"/>
        <v>0</v>
      </c>
      <c r="BG226" s="168">
        <f t="shared" si="36"/>
        <v>0</v>
      </c>
      <c r="BH226" s="168">
        <f t="shared" si="37"/>
        <v>0</v>
      </c>
      <c r="BI226" s="168">
        <f t="shared" si="38"/>
        <v>0</v>
      </c>
      <c r="BJ226" s="16" t="s">
        <v>80</v>
      </c>
      <c r="BK226" s="168">
        <f t="shared" si="39"/>
        <v>0</v>
      </c>
      <c r="BL226" s="16" t="s">
        <v>162</v>
      </c>
      <c r="BM226" s="167" t="s">
        <v>967</v>
      </c>
    </row>
    <row r="227" spans="2:65" s="1" customFormat="1" ht="36" customHeight="1">
      <c r="B227" s="155"/>
      <c r="C227" s="195" t="s">
        <v>583</v>
      </c>
      <c r="D227" s="195" t="s">
        <v>151</v>
      </c>
      <c r="E227" s="196" t="s">
        <v>968</v>
      </c>
      <c r="F227" s="197" t="s">
        <v>969</v>
      </c>
      <c r="G227" s="198" t="s">
        <v>198</v>
      </c>
      <c r="H227" s="199">
        <v>2</v>
      </c>
      <c r="I227" s="200"/>
      <c r="J227" s="201">
        <f t="shared" si="30"/>
        <v>0</v>
      </c>
      <c r="K227" s="197" t="s">
        <v>1</v>
      </c>
      <c r="L227" s="202"/>
      <c r="M227" s="203" t="s">
        <v>1</v>
      </c>
      <c r="N227" s="204" t="s">
        <v>36</v>
      </c>
      <c r="O227" s="54"/>
      <c r="P227" s="165">
        <f t="shared" si="31"/>
        <v>0</v>
      </c>
      <c r="Q227" s="165">
        <v>0</v>
      </c>
      <c r="R227" s="165">
        <f t="shared" si="32"/>
        <v>0</v>
      </c>
      <c r="S227" s="165">
        <v>0</v>
      </c>
      <c r="T227" s="166">
        <f t="shared" si="33"/>
        <v>0</v>
      </c>
      <c r="AR227" s="167" t="s">
        <v>184</v>
      </c>
      <c r="AT227" s="167" t="s">
        <v>151</v>
      </c>
      <c r="AU227" s="167" t="s">
        <v>80</v>
      </c>
      <c r="AY227" s="16" t="s">
        <v>134</v>
      </c>
      <c r="BE227" s="168">
        <f t="shared" si="34"/>
        <v>0</v>
      </c>
      <c r="BF227" s="168">
        <f t="shared" si="35"/>
        <v>0</v>
      </c>
      <c r="BG227" s="168">
        <f t="shared" si="36"/>
        <v>0</v>
      </c>
      <c r="BH227" s="168">
        <f t="shared" si="37"/>
        <v>0</v>
      </c>
      <c r="BI227" s="168">
        <f t="shared" si="38"/>
        <v>0</v>
      </c>
      <c r="BJ227" s="16" t="s">
        <v>80</v>
      </c>
      <c r="BK227" s="168">
        <f t="shared" si="39"/>
        <v>0</v>
      </c>
      <c r="BL227" s="16" t="s">
        <v>162</v>
      </c>
      <c r="BM227" s="167" t="s">
        <v>970</v>
      </c>
    </row>
    <row r="228" spans="2:65" s="1" customFormat="1" ht="24" customHeight="1">
      <c r="B228" s="155"/>
      <c r="C228" s="195" t="s">
        <v>588</v>
      </c>
      <c r="D228" s="195" t="s">
        <v>151</v>
      </c>
      <c r="E228" s="196" t="s">
        <v>971</v>
      </c>
      <c r="F228" s="197" t="s">
        <v>972</v>
      </c>
      <c r="G228" s="198" t="s">
        <v>198</v>
      </c>
      <c r="H228" s="199">
        <v>2</v>
      </c>
      <c r="I228" s="200"/>
      <c r="J228" s="201">
        <f t="shared" si="30"/>
        <v>0</v>
      </c>
      <c r="K228" s="197" t="s">
        <v>1</v>
      </c>
      <c r="L228" s="202"/>
      <c r="M228" s="203" t="s">
        <v>1</v>
      </c>
      <c r="N228" s="204" t="s">
        <v>36</v>
      </c>
      <c r="O228" s="54"/>
      <c r="P228" s="165">
        <f t="shared" si="31"/>
        <v>0</v>
      </c>
      <c r="Q228" s="165">
        <v>0</v>
      </c>
      <c r="R228" s="165">
        <f t="shared" si="32"/>
        <v>0</v>
      </c>
      <c r="S228" s="165">
        <v>0</v>
      </c>
      <c r="T228" s="166">
        <f t="shared" si="33"/>
        <v>0</v>
      </c>
      <c r="AR228" s="167" t="s">
        <v>184</v>
      </c>
      <c r="AT228" s="167" t="s">
        <v>151</v>
      </c>
      <c r="AU228" s="167" t="s">
        <v>80</v>
      </c>
      <c r="AY228" s="16" t="s">
        <v>134</v>
      </c>
      <c r="BE228" s="168">
        <f t="shared" si="34"/>
        <v>0</v>
      </c>
      <c r="BF228" s="168">
        <f t="shared" si="35"/>
        <v>0</v>
      </c>
      <c r="BG228" s="168">
        <f t="shared" si="36"/>
        <v>0</v>
      </c>
      <c r="BH228" s="168">
        <f t="shared" si="37"/>
        <v>0</v>
      </c>
      <c r="BI228" s="168">
        <f t="shared" si="38"/>
        <v>0</v>
      </c>
      <c r="BJ228" s="16" t="s">
        <v>80</v>
      </c>
      <c r="BK228" s="168">
        <f t="shared" si="39"/>
        <v>0</v>
      </c>
      <c r="BL228" s="16" t="s">
        <v>162</v>
      </c>
      <c r="BM228" s="167" t="s">
        <v>973</v>
      </c>
    </row>
    <row r="229" spans="2:65" s="1" customFormat="1" ht="24" customHeight="1">
      <c r="B229" s="155"/>
      <c r="C229" s="156" t="s">
        <v>592</v>
      </c>
      <c r="D229" s="156" t="s">
        <v>136</v>
      </c>
      <c r="E229" s="157" t="s">
        <v>974</v>
      </c>
      <c r="F229" s="158" t="s">
        <v>975</v>
      </c>
      <c r="G229" s="159" t="s">
        <v>198</v>
      </c>
      <c r="H229" s="160">
        <v>4</v>
      </c>
      <c r="I229" s="161"/>
      <c r="J229" s="162">
        <f t="shared" si="30"/>
        <v>0</v>
      </c>
      <c r="K229" s="158" t="s">
        <v>1</v>
      </c>
      <c r="L229" s="31"/>
      <c r="M229" s="163" t="s">
        <v>1</v>
      </c>
      <c r="N229" s="164" t="s">
        <v>36</v>
      </c>
      <c r="O229" s="54"/>
      <c r="P229" s="165">
        <f t="shared" si="31"/>
        <v>0</v>
      </c>
      <c r="Q229" s="165">
        <v>0</v>
      </c>
      <c r="R229" s="165">
        <f t="shared" si="32"/>
        <v>0</v>
      </c>
      <c r="S229" s="165">
        <v>0</v>
      </c>
      <c r="T229" s="166">
        <f t="shared" si="33"/>
        <v>0</v>
      </c>
      <c r="AR229" s="167" t="s">
        <v>162</v>
      </c>
      <c r="AT229" s="167" t="s">
        <v>136</v>
      </c>
      <c r="AU229" s="167" t="s">
        <v>80</v>
      </c>
      <c r="AY229" s="16" t="s">
        <v>134</v>
      </c>
      <c r="BE229" s="168">
        <f t="shared" si="34"/>
        <v>0</v>
      </c>
      <c r="BF229" s="168">
        <f t="shared" si="35"/>
        <v>0</v>
      </c>
      <c r="BG229" s="168">
        <f t="shared" si="36"/>
        <v>0</v>
      </c>
      <c r="BH229" s="168">
        <f t="shared" si="37"/>
        <v>0</v>
      </c>
      <c r="BI229" s="168">
        <f t="shared" si="38"/>
        <v>0</v>
      </c>
      <c r="BJ229" s="16" t="s">
        <v>80</v>
      </c>
      <c r="BK229" s="168">
        <f t="shared" si="39"/>
        <v>0</v>
      </c>
      <c r="BL229" s="16" t="s">
        <v>162</v>
      </c>
      <c r="BM229" s="167" t="s">
        <v>976</v>
      </c>
    </row>
    <row r="230" spans="2:65" s="1" customFormat="1" ht="24" customHeight="1">
      <c r="B230" s="155"/>
      <c r="C230" s="195" t="s">
        <v>598</v>
      </c>
      <c r="D230" s="195" t="s">
        <v>151</v>
      </c>
      <c r="E230" s="196" t="s">
        <v>977</v>
      </c>
      <c r="F230" s="197" t="s">
        <v>978</v>
      </c>
      <c r="G230" s="198" t="s">
        <v>198</v>
      </c>
      <c r="H230" s="199">
        <v>4</v>
      </c>
      <c r="I230" s="200"/>
      <c r="J230" s="201">
        <f t="shared" si="30"/>
        <v>0</v>
      </c>
      <c r="K230" s="197" t="s">
        <v>1</v>
      </c>
      <c r="L230" s="202"/>
      <c r="M230" s="203" t="s">
        <v>1</v>
      </c>
      <c r="N230" s="204" t="s">
        <v>36</v>
      </c>
      <c r="O230" s="54"/>
      <c r="P230" s="165">
        <f t="shared" si="31"/>
        <v>0</v>
      </c>
      <c r="Q230" s="165">
        <v>0</v>
      </c>
      <c r="R230" s="165">
        <f t="shared" si="32"/>
        <v>0</v>
      </c>
      <c r="S230" s="165">
        <v>0</v>
      </c>
      <c r="T230" s="166">
        <f t="shared" si="33"/>
        <v>0</v>
      </c>
      <c r="AR230" s="167" t="s">
        <v>184</v>
      </c>
      <c r="AT230" s="167" t="s">
        <v>151</v>
      </c>
      <c r="AU230" s="167" t="s">
        <v>80</v>
      </c>
      <c r="AY230" s="16" t="s">
        <v>134</v>
      </c>
      <c r="BE230" s="168">
        <f t="shared" si="34"/>
        <v>0</v>
      </c>
      <c r="BF230" s="168">
        <f t="shared" si="35"/>
        <v>0</v>
      </c>
      <c r="BG230" s="168">
        <f t="shared" si="36"/>
        <v>0</v>
      </c>
      <c r="BH230" s="168">
        <f t="shared" si="37"/>
        <v>0</v>
      </c>
      <c r="BI230" s="168">
        <f t="shared" si="38"/>
        <v>0</v>
      </c>
      <c r="BJ230" s="16" t="s">
        <v>80</v>
      </c>
      <c r="BK230" s="168">
        <f t="shared" si="39"/>
        <v>0</v>
      </c>
      <c r="BL230" s="16" t="s">
        <v>162</v>
      </c>
      <c r="BM230" s="167" t="s">
        <v>979</v>
      </c>
    </row>
    <row r="231" spans="2:65" s="1" customFormat="1" ht="16.5" customHeight="1">
      <c r="B231" s="155"/>
      <c r="C231" s="156" t="s">
        <v>604</v>
      </c>
      <c r="D231" s="156" t="s">
        <v>136</v>
      </c>
      <c r="E231" s="157" t="s">
        <v>980</v>
      </c>
      <c r="F231" s="158" t="s">
        <v>981</v>
      </c>
      <c r="G231" s="159" t="s">
        <v>198</v>
      </c>
      <c r="H231" s="160">
        <v>2</v>
      </c>
      <c r="I231" s="161"/>
      <c r="J231" s="162">
        <f t="shared" si="30"/>
        <v>0</v>
      </c>
      <c r="K231" s="158" t="s">
        <v>1</v>
      </c>
      <c r="L231" s="31"/>
      <c r="M231" s="163" t="s">
        <v>1</v>
      </c>
      <c r="N231" s="164" t="s">
        <v>36</v>
      </c>
      <c r="O231" s="54"/>
      <c r="P231" s="165">
        <f t="shared" si="31"/>
        <v>0</v>
      </c>
      <c r="Q231" s="165">
        <v>0</v>
      </c>
      <c r="R231" s="165">
        <f t="shared" si="32"/>
        <v>0</v>
      </c>
      <c r="S231" s="165">
        <v>0</v>
      </c>
      <c r="T231" s="166">
        <f t="shared" si="33"/>
        <v>0</v>
      </c>
      <c r="AR231" s="167" t="s">
        <v>162</v>
      </c>
      <c r="AT231" s="167" t="s">
        <v>136</v>
      </c>
      <c r="AU231" s="167" t="s">
        <v>80</v>
      </c>
      <c r="AY231" s="16" t="s">
        <v>134</v>
      </c>
      <c r="BE231" s="168">
        <f t="shared" si="34"/>
        <v>0</v>
      </c>
      <c r="BF231" s="168">
        <f t="shared" si="35"/>
        <v>0</v>
      </c>
      <c r="BG231" s="168">
        <f t="shared" si="36"/>
        <v>0</v>
      </c>
      <c r="BH231" s="168">
        <f t="shared" si="37"/>
        <v>0</v>
      </c>
      <c r="BI231" s="168">
        <f t="shared" si="38"/>
        <v>0</v>
      </c>
      <c r="BJ231" s="16" t="s">
        <v>80</v>
      </c>
      <c r="BK231" s="168">
        <f t="shared" si="39"/>
        <v>0</v>
      </c>
      <c r="BL231" s="16" t="s">
        <v>162</v>
      </c>
      <c r="BM231" s="167" t="s">
        <v>982</v>
      </c>
    </row>
    <row r="232" spans="2:65" s="1" customFormat="1" ht="16.5" customHeight="1">
      <c r="B232" s="155"/>
      <c r="C232" s="195" t="s">
        <v>608</v>
      </c>
      <c r="D232" s="195" t="s">
        <v>151</v>
      </c>
      <c r="E232" s="196" t="s">
        <v>983</v>
      </c>
      <c r="F232" s="197" t="s">
        <v>984</v>
      </c>
      <c r="G232" s="198" t="s">
        <v>198</v>
      </c>
      <c r="H232" s="199">
        <v>2</v>
      </c>
      <c r="I232" s="200"/>
      <c r="J232" s="201">
        <f t="shared" si="30"/>
        <v>0</v>
      </c>
      <c r="K232" s="197" t="s">
        <v>1</v>
      </c>
      <c r="L232" s="202"/>
      <c r="M232" s="203" t="s">
        <v>1</v>
      </c>
      <c r="N232" s="204" t="s">
        <v>36</v>
      </c>
      <c r="O232" s="54"/>
      <c r="P232" s="165">
        <f t="shared" si="31"/>
        <v>0</v>
      </c>
      <c r="Q232" s="165">
        <v>0</v>
      </c>
      <c r="R232" s="165">
        <f t="shared" si="32"/>
        <v>0</v>
      </c>
      <c r="S232" s="165">
        <v>0</v>
      </c>
      <c r="T232" s="166">
        <f t="shared" si="33"/>
        <v>0</v>
      </c>
      <c r="AR232" s="167" t="s">
        <v>184</v>
      </c>
      <c r="AT232" s="167" t="s">
        <v>151</v>
      </c>
      <c r="AU232" s="167" t="s">
        <v>80</v>
      </c>
      <c r="AY232" s="16" t="s">
        <v>134</v>
      </c>
      <c r="BE232" s="168">
        <f t="shared" si="34"/>
        <v>0</v>
      </c>
      <c r="BF232" s="168">
        <f t="shared" si="35"/>
        <v>0</v>
      </c>
      <c r="BG232" s="168">
        <f t="shared" si="36"/>
        <v>0</v>
      </c>
      <c r="BH232" s="168">
        <f t="shared" si="37"/>
        <v>0</v>
      </c>
      <c r="BI232" s="168">
        <f t="shared" si="38"/>
        <v>0</v>
      </c>
      <c r="BJ232" s="16" t="s">
        <v>80</v>
      </c>
      <c r="BK232" s="168">
        <f t="shared" si="39"/>
        <v>0</v>
      </c>
      <c r="BL232" s="16" t="s">
        <v>162</v>
      </c>
      <c r="BM232" s="167" t="s">
        <v>985</v>
      </c>
    </row>
    <row r="233" spans="2:65" s="1" customFormat="1" ht="16.5" customHeight="1">
      <c r="B233" s="155"/>
      <c r="C233" s="156" t="s">
        <v>612</v>
      </c>
      <c r="D233" s="156" t="s">
        <v>136</v>
      </c>
      <c r="E233" s="157" t="s">
        <v>986</v>
      </c>
      <c r="F233" s="158" t="s">
        <v>987</v>
      </c>
      <c r="G233" s="159" t="s">
        <v>198</v>
      </c>
      <c r="H233" s="160">
        <v>3</v>
      </c>
      <c r="I233" s="161"/>
      <c r="J233" s="162">
        <f t="shared" si="30"/>
        <v>0</v>
      </c>
      <c r="K233" s="158" t="s">
        <v>1</v>
      </c>
      <c r="L233" s="31"/>
      <c r="M233" s="163" t="s">
        <v>1</v>
      </c>
      <c r="N233" s="164" t="s">
        <v>36</v>
      </c>
      <c r="O233" s="54"/>
      <c r="P233" s="165">
        <f t="shared" si="31"/>
        <v>0</v>
      </c>
      <c r="Q233" s="165">
        <v>0</v>
      </c>
      <c r="R233" s="165">
        <f t="shared" si="32"/>
        <v>0</v>
      </c>
      <c r="S233" s="165">
        <v>0</v>
      </c>
      <c r="T233" s="166">
        <f t="shared" si="33"/>
        <v>0</v>
      </c>
      <c r="AR233" s="167" t="s">
        <v>162</v>
      </c>
      <c r="AT233" s="167" t="s">
        <v>136</v>
      </c>
      <c r="AU233" s="167" t="s">
        <v>80</v>
      </c>
      <c r="AY233" s="16" t="s">
        <v>134</v>
      </c>
      <c r="BE233" s="168">
        <f t="shared" si="34"/>
        <v>0</v>
      </c>
      <c r="BF233" s="168">
        <f t="shared" si="35"/>
        <v>0</v>
      </c>
      <c r="BG233" s="168">
        <f t="shared" si="36"/>
        <v>0</v>
      </c>
      <c r="BH233" s="168">
        <f t="shared" si="37"/>
        <v>0</v>
      </c>
      <c r="BI233" s="168">
        <f t="shared" si="38"/>
        <v>0</v>
      </c>
      <c r="BJ233" s="16" t="s">
        <v>80</v>
      </c>
      <c r="BK233" s="168">
        <f t="shared" si="39"/>
        <v>0</v>
      </c>
      <c r="BL233" s="16" t="s">
        <v>162</v>
      </c>
      <c r="BM233" s="167" t="s">
        <v>988</v>
      </c>
    </row>
    <row r="234" spans="2:65" s="1" customFormat="1" ht="16.5" customHeight="1">
      <c r="B234" s="155"/>
      <c r="C234" s="195" t="s">
        <v>616</v>
      </c>
      <c r="D234" s="195" t="s">
        <v>151</v>
      </c>
      <c r="E234" s="196" t="s">
        <v>989</v>
      </c>
      <c r="F234" s="197" t="s">
        <v>990</v>
      </c>
      <c r="G234" s="198" t="s">
        <v>198</v>
      </c>
      <c r="H234" s="199">
        <v>3</v>
      </c>
      <c r="I234" s="200"/>
      <c r="J234" s="201">
        <f t="shared" si="30"/>
        <v>0</v>
      </c>
      <c r="K234" s="197" t="s">
        <v>1</v>
      </c>
      <c r="L234" s="202"/>
      <c r="M234" s="203" t="s">
        <v>1</v>
      </c>
      <c r="N234" s="204" t="s">
        <v>36</v>
      </c>
      <c r="O234" s="54"/>
      <c r="P234" s="165">
        <f t="shared" si="31"/>
        <v>0</v>
      </c>
      <c r="Q234" s="165">
        <v>0</v>
      </c>
      <c r="R234" s="165">
        <f t="shared" si="32"/>
        <v>0</v>
      </c>
      <c r="S234" s="165">
        <v>0</v>
      </c>
      <c r="T234" s="166">
        <f t="shared" si="33"/>
        <v>0</v>
      </c>
      <c r="AR234" s="167" t="s">
        <v>184</v>
      </c>
      <c r="AT234" s="167" t="s">
        <v>151</v>
      </c>
      <c r="AU234" s="167" t="s">
        <v>80</v>
      </c>
      <c r="AY234" s="16" t="s">
        <v>134</v>
      </c>
      <c r="BE234" s="168">
        <f t="shared" si="34"/>
        <v>0</v>
      </c>
      <c r="BF234" s="168">
        <f t="shared" si="35"/>
        <v>0</v>
      </c>
      <c r="BG234" s="168">
        <f t="shared" si="36"/>
        <v>0</v>
      </c>
      <c r="BH234" s="168">
        <f t="shared" si="37"/>
        <v>0</v>
      </c>
      <c r="BI234" s="168">
        <f t="shared" si="38"/>
        <v>0</v>
      </c>
      <c r="BJ234" s="16" t="s">
        <v>80</v>
      </c>
      <c r="BK234" s="168">
        <f t="shared" si="39"/>
        <v>0</v>
      </c>
      <c r="BL234" s="16" t="s">
        <v>162</v>
      </c>
      <c r="BM234" s="167" t="s">
        <v>991</v>
      </c>
    </row>
    <row r="235" spans="2:65" s="1" customFormat="1" ht="24" customHeight="1">
      <c r="B235" s="155"/>
      <c r="C235" s="156" t="s">
        <v>620</v>
      </c>
      <c r="D235" s="156" t="s">
        <v>136</v>
      </c>
      <c r="E235" s="157" t="s">
        <v>992</v>
      </c>
      <c r="F235" s="158" t="s">
        <v>993</v>
      </c>
      <c r="G235" s="159" t="s">
        <v>198</v>
      </c>
      <c r="H235" s="160">
        <v>4</v>
      </c>
      <c r="I235" s="161"/>
      <c r="J235" s="162">
        <f t="shared" si="30"/>
        <v>0</v>
      </c>
      <c r="K235" s="158" t="s">
        <v>1</v>
      </c>
      <c r="L235" s="31"/>
      <c r="M235" s="163" t="s">
        <v>1</v>
      </c>
      <c r="N235" s="164" t="s">
        <v>36</v>
      </c>
      <c r="O235" s="54"/>
      <c r="P235" s="165">
        <f t="shared" si="31"/>
        <v>0</v>
      </c>
      <c r="Q235" s="165">
        <v>0</v>
      </c>
      <c r="R235" s="165">
        <f t="shared" si="32"/>
        <v>0</v>
      </c>
      <c r="S235" s="165">
        <v>0</v>
      </c>
      <c r="T235" s="166">
        <f t="shared" si="33"/>
        <v>0</v>
      </c>
      <c r="AR235" s="167" t="s">
        <v>162</v>
      </c>
      <c r="AT235" s="167" t="s">
        <v>136</v>
      </c>
      <c r="AU235" s="167" t="s">
        <v>80</v>
      </c>
      <c r="AY235" s="16" t="s">
        <v>134</v>
      </c>
      <c r="BE235" s="168">
        <f t="shared" si="34"/>
        <v>0</v>
      </c>
      <c r="BF235" s="168">
        <f t="shared" si="35"/>
        <v>0</v>
      </c>
      <c r="BG235" s="168">
        <f t="shared" si="36"/>
        <v>0</v>
      </c>
      <c r="BH235" s="168">
        <f t="shared" si="37"/>
        <v>0</v>
      </c>
      <c r="BI235" s="168">
        <f t="shared" si="38"/>
        <v>0</v>
      </c>
      <c r="BJ235" s="16" t="s">
        <v>80</v>
      </c>
      <c r="BK235" s="168">
        <f t="shared" si="39"/>
        <v>0</v>
      </c>
      <c r="BL235" s="16" t="s">
        <v>162</v>
      </c>
      <c r="BM235" s="167" t="s">
        <v>994</v>
      </c>
    </row>
    <row r="236" spans="2:65" s="1" customFormat="1" ht="36" customHeight="1">
      <c r="B236" s="155"/>
      <c r="C236" s="195" t="s">
        <v>624</v>
      </c>
      <c r="D236" s="195" t="s">
        <v>151</v>
      </c>
      <c r="E236" s="196" t="s">
        <v>995</v>
      </c>
      <c r="F236" s="197" t="s">
        <v>996</v>
      </c>
      <c r="G236" s="198" t="s">
        <v>198</v>
      </c>
      <c r="H236" s="199">
        <v>3</v>
      </c>
      <c r="I236" s="200"/>
      <c r="J236" s="201">
        <f t="shared" si="30"/>
        <v>0</v>
      </c>
      <c r="K236" s="197" t="s">
        <v>1</v>
      </c>
      <c r="L236" s="202"/>
      <c r="M236" s="203" t="s">
        <v>1</v>
      </c>
      <c r="N236" s="204" t="s">
        <v>36</v>
      </c>
      <c r="O236" s="54"/>
      <c r="P236" s="165">
        <f t="shared" si="31"/>
        <v>0</v>
      </c>
      <c r="Q236" s="165">
        <v>0</v>
      </c>
      <c r="R236" s="165">
        <f t="shared" si="32"/>
        <v>0</v>
      </c>
      <c r="S236" s="165">
        <v>0</v>
      </c>
      <c r="T236" s="166">
        <f t="shared" si="33"/>
        <v>0</v>
      </c>
      <c r="AR236" s="167" t="s">
        <v>184</v>
      </c>
      <c r="AT236" s="167" t="s">
        <v>151</v>
      </c>
      <c r="AU236" s="167" t="s">
        <v>80</v>
      </c>
      <c r="AY236" s="16" t="s">
        <v>134</v>
      </c>
      <c r="BE236" s="168">
        <f t="shared" si="34"/>
        <v>0</v>
      </c>
      <c r="BF236" s="168">
        <f t="shared" si="35"/>
        <v>0</v>
      </c>
      <c r="BG236" s="168">
        <f t="shared" si="36"/>
        <v>0</v>
      </c>
      <c r="BH236" s="168">
        <f t="shared" si="37"/>
        <v>0</v>
      </c>
      <c r="BI236" s="168">
        <f t="shared" si="38"/>
        <v>0</v>
      </c>
      <c r="BJ236" s="16" t="s">
        <v>80</v>
      </c>
      <c r="BK236" s="168">
        <f t="shared" si="39"/>
        <v>0</v>
      </c>
      <c r="BL236" s="16" t="s">
        <v>162</v>
      </c>
      <c r="BM236" s="167" t="s">
        <v>997</v>
      </c>
    </row>
    <row r="237" spans="2:65" s="1" customFormat="1" ht="36" customHeight="1">
      <c r="B237" s="155"/>
      <c r="C237" s="195" t="s">
        <v>629</v>
      </c>
      <c r="D237" s="195" t="s">
        <v>151</v>
      </c>
      <c r="E237" s="196" t="s">
        <v>998</v>
      </c>
      <c r="F237" s="197" t="s">
        <v>999</v>
      </c>
      <c r="G237" s="198" t="s">
        <v>198</v>
      </c>
      <c r="H237" s="199">
        <v>1</v>
      </c>
      <c r="I237" s="200"/>
      <c r="J237" s="201">
        <f t="shared" si="30"/>
        <v>0</v>
      </c>
      <c r="K237" s="197" t="s">
        <v>1</v>
      </c>
      <c r="L237" s="202"/>
      <c r="M237" s="203" t="s">
        <v>1</v>
      </c>
      <c r="N237" s="204" t="s">
        <v>36</v>
      </c>
      <c r="O237" s="54"/>
      <c r="P237" s="165">
        <f t="shared" si="31"/>
        <v>0</v>
      </c>
      <c r="Q237" s="165">
        <v>0</v>
      </c>
      <c r="R237" s="165">
        <f t="shared" si="32"/>
        <v>0</v>
      </c>
      <c r="S237" s="165">
        <v>0</v>
      </c>
      <c r="T237" s="166">
        <f t="shared" si="33"/>
        <v>0</v>
      </c>
      <c r="AR237" s="167" t="s">
        <v>184</v>
      </c>
      <c r="AT237" s="167" t="s">
        <v>151</v>
      </c>
      <c r="AU237" s="167" t="s">
        <v>80</v>
      </c>
      <c r="AY237" s="16" t="s">
        <v>134</v>
      </c>
      <c r="BE237" s="168">
        <f t="shared" si="34"/>
        <v>0</v>
      </c>
      <c r="BF237" s="168">
        <f t="shared" si="35"/>
        <v>0</v>
      </c>
      <c r="BG237" s="168">
        <f t="shared" si="36"/>
        <v>0</v>
      </c>
      <c r="BH237" s="168">
        <f t="shared" si="37"/>
        <v>0</v>
      </c>
      <c r="BI237" s="168">
        <f t="shared" si="38"/>
        <v>0</v>
      </c>
      <c r="BJ237" s="16" t="s">
        <v>80</v>
      </c>
      <c r="BK237" s="168">
        <f t="shared" si="39"/>
        <v>0</v>
      </c>
      <c r="BL237" s="16" t="s">
        <v>162</v>
      </c>
      <c r="BM237" s="167" t="s">
        <v>1000</v>
      </c>
    </row>
    <row r="238" spans="2:65" s="1" customFormat="1" ht="24" customHeight="1">
      <c r="B238" s="155"/>
      <c r="C238" s="156" t="s">
        <v>634</v>
      </c>
      <c r="D238" s="156" t="s">
        <v>136</v>
      </c>
      <c r="E238" s="157" t="s">
        <v>1001</v>
      </c>
      <c r="F238" s="158" t="s">
        <v>1002</v>
      </c>
      <c r="G238" s="159" t="s">
        <v>196</v>
      </c>
      <c r="H238" s="160">
        <v>128</v>
      </c>
      <c r="I238" s="161"/>
      <c r="J238" s="162">
        <f t="shared" si="30"/>
        <v>0</v>
      </c>
      <c r="K238" s="158" t="s">
        <v>1</v>
      </c>
      <c r="L238" s="31"/>
      <c r="M238" s="163" t="s">
        <v>1</v>
      </c>
      <c r="N238" s="164" t="s">
        <v>36</v>
      </c>
      <c r="O238" s="54"/>
      <c r="P238" s="165">
        <f t="shared" si="31"/>
        <v>0</v>
      </c>
      <c r="Q238" s="165">
        <v>0</v>
      </c>
      <c r="R238" s="165">
        <f t="shared" si="32"/>
        <v>0</v>
      </c>
      <c r="S238" s="165">
        <v>0</v>
      </c>
      <c r="T238" s="166">
        <f t="shared" si="33"/>
        <v>0</v>
      </c>
      <c r="AR238" s="167" t="s">
        <v>162</v>
      </c>
      <c r="AT238" s="167" t="s">
        <v>136</v>
      </c>
      <c r="AU238" s="167" t="s">
        <v>80</v>
      </c>
      <c r="AY238" s="16" t="s">
        <v>134</v>
      </c>
      <c r="BE238" s="168">
        <f t="shared" si="34"/>
        <v>0</v>
      </c>
      <c r="BF238" s="168">
        <f t="shared" si="35"/>
        <v>0</v>
      </c>
      <c r="BG238" s="168">
        <f t="shared" si="36"/>
        <v>0</v>
      </c>
      <c r="BH238" s="168">
        <f t="shared" si="37"/>
        <v>0</v>
      </c>
      <c r="BI238" s="168">
        <f t="shared" si="38"/>
        <v>0</v>
      </c>
      <c r="BJ238" s="16" t="s">
        <v>80</v>
      </c>
      <c r="BK238" s="168">
        <f t="shared" si="39"/>
        <v>0</v>
      </c>
      <c r="BL238" s="16" t="s">
        <v>162</v>
      </c>
      <c r="BM238" s="167" t="s">
        <v>1003</v>
      </c>
    </row>
    <row r="239" spans="2:65" s="1" customFormat="1" ht="24" customHeight="1">
      <c r="B239" s="155"/>
      <c r="C239" s="156" t="s">
        <v>638</v>
      </c>
      <c r="D239" s="156" t="s">
        <v>136</v>
      </c>
      <c r="E239" s="157" t="s">
        <v>1004</v>
      </c>
      <c r="F239" s="158" t="s">
        <v>1005</v>
      </c>
      <c r="G239" s="159" t="s">
        <v>152</v>
      </c>
      <c r="H239" s="160">
        <v>0.31900000000000001</v>
      </c>
      <c r="I239" s="161"/>
      <c r="J239" s="162">
        <f t="shared" si="30"/>
        <v>0</v>
      </c>
      <c r="K239" s="158" t="s">
        <v>1</v>
      </c>
      <c r="L239" s="31"/>
      <c r="M239" s="163" t="s">
        <v>1</v>
      </c>
      <c r="N239" s="164" t="s">
        <v>36</v>
      </c>
      <c r="O239" s="54"/>
      <c r="P239" s="165">
        <f t="shared" si="31"/>
        <v>0</v>
      </c>
      <c r="Q239" s="165">
        <v>0</v>
      </c>
      <c r="R239" s="165">
        <f t="shared" si="32"/>
        <v>0</v>
      </c>
      <c r="S239" s="165">
        <v>0</v>
      </c>
      <c r="T239" s="166">
        <f t="shared" si="33"/>
        <v>0</v>
      </c>
      <c r="AR239" s="167" t="s">
        <v>162</v>
      </c>
      <c r="AT239" s="167" t="s">
        <v>136</v>
      </c>
      <c r="AU239" s="167" t="s">
        <v>80</v>
      </c>
      <c r="AY239" s="16" t="s">
        <v>134</v>
      </c>
      <c r="BE239" s="168">
        <f t="shared" si="34"/>
        <v>0</v>
      </c>
      <c r="BF239" s="168">
        <f t="shared" si="35"/>
        <v>0</v>
      </c>
      <c r="BG239" s="168">
        <f t="shared" si="36"/>
        <v>0</v>
      </c>
      <c r="BH239" s="168">
        <f t="shared" si="37"/>
        <v>0</v>
      </c>
      <c r="BI239" s="168">
        <f t="shared" si="38"/>
        <v>0</v>
      </c>
      <c r="BJ239" s="16" t="s">
        <v>80</v>
      </c>
      <c r="BK239" s="168">
        <f t="shared" si="39"/>
        <v>0</v>
      </c>
      <c r="BL239" s="16" t="s">
        <v>162</v>
      </c>
      <c r="BM239" s="167" t="s">
        <v>1006</v>
      </c>
    </row>
    <row r="240" spans="2:65" s="11" customFormat="1" ht="22.95" customHeight="1">
      <c r="B240" s="142"/>
      <c r="D240" s="143" t="s">
        <v>69</v>
      </c>
      <c r="E240" s="153" t="s">
        <v>1007</v>
      </c>
      <c r="F240" s="153" t="s">
        <v>1008</v>
      </c>
      <c r="I240" s="145"/>
      <c r="J240" s="154">
        <f>BK240</f>
        <v>0</v>
      </c>
      <c r="L240" s="142"/>
      <c r="M240" s="147"/>
      <c r="N240" s="148"/>
      <c r="O240" s="148"/>
      <c r="P240" s="149">
        <f>SUM(P241:P287)</f>
        <v>0</v>
      </c>
      <c r="Q240" s="148"/>
      <c r="R240" s="149">
        <f>SUM(R241:R287)</f>
        <v>0</v>
      </c>
      <c r="S240" s="148"/>
      <c r="T240" s="150">
        <f>SUM(T241:T287)</f>
        <v>0</v>
      </c>
      <c r="AR240" s="143" t="s">
        <v>80</v>
      </c>
      <c r="AT240" s="151" t="s">
        <v>69</v>
      </c>
      <c r="AU240" s="151" t="s">
        <v>74</v>
      </c>
      <c r="AY240" s="143" t="s">
        <v>134</v>
      </c>
      <c r="BK240" s="152">
        <f>SUM(BK241:BK287)</f>
        <v>0</v>
      </c>
    </row>
    <row r="241" spans="2:65" s="1" customFormat="1" ht="24" customHeight="1">
      <c r="B241" s="155"/>
      <c r="C241" s="156" t="s">
        <v>642</v>
      </c>
      <c r="D241" s="156" t="s">
        <v>136</v>
      </c>
      <c r="E241" s="157" t="s">
        <v>1009</v>
      </c>
      <c r="F241" s="158" t="s">
        <v>1010</v>
      </c>
      <c r="G241" s="159" t="s">
        <v>196</v>
      </c>
      <c r="H241" s="160">
        <v>2</v>
      </c>
      <c r="I241" s="161"/>
      <c r="J241" s="162">
        <f t="shared" ref="J241:J287" si="40">ROUND(I241*H241,2)</f>
        <v>0</v>
      </c>
      <c r="K241" s="158" t="s">
        <v>1</v>
      </c>
      <c r="L241" s="31"/>
      <c r="M241" s="163" t="s">
        <v>1</v>
      </c>
      <c r="N241" s="164" t="s">
        <v>36</v>
      </c>
      <c r="O241" s="54"/>
      <c r="P241" s="165">
        <f t="shared" ref="P241:P287" si="41">O241*H241</f>
        <v>0</v>
      </c>
      <c r="Q241" s="165">
        <v>0</v>
      </c>
      <c r="R241" s="165">
        <f t="shared" ref="R241:R287" si="42">Q241*H241</f>
        <v>0</v>
      </c>
      <c r="S241" s="165">
        <v>0</v>
      </c>
      <c r="T241" s="166">
        <f t="shared" ref="T241:T287" si="43">S241*H241</f>
        <v>0</v>
      </c>
      <c r="AR241" s="167" t="s">
        <v>162</v>
      </c>
      <c r="AT241" s="167" t="s">
        <v>136</v>
      </c>
      <c r="AU241" s="167" t="s">
        <v>80</v>
      </c>
      <c r="AY241" s="16" t="s">
        <v>134</v>
      </c>
      <c r="BE241" s="168">
        <f t="shared" ref="BE241:BE287" si="44">IF(N241="základná",J241,0)</f>
        <v>0</v>
      </c>
      <c r="BF241" s="168">
        <f t="shared" ref="BF241:BF287" si="45">IF(N241="znížená",J241,0)</f>
        <v>0</v>
      </c>
      <c r="BG241" s="168">
        <f t="shared" ref="BG241:BG287" si="46">IF(N241="zákl. prenesená",J241,0)</f>
        <v>0</v>
      </c>
      <c r="BH241" s="168">
        <f t="shared" ref="BH241:BH287" si="47">IF(N241="zníž. prenesená",J241,0)</f>
        <v>0</v>
      </c>
      <c r="BI241" s="168">
        <f t="shared" ref="BI241:BI287" si="48">IF(N241="nulová",J241,0)</f>
        <v>0</v>
      </c>
      <c r="BJ241" s="16" t="s">
        <v>80</v>
      </c>
      <c r="BK241" s="168">
        <f t="shared" ref="BK241:BK287" si="49">ROUND(I241*H241,2)</f>
        <v>0</v>
      </c>
      <c r="BL241" s="16" t="s">
        <v>162</v>
      </c>
      <c r="BM241" s="167" t="s">
        <v>1011</v>
      </c>
    </row>
    <row r="242" spans="2:65" s="1" customFormat="1" ht="24" customHeight="1">
      <c r="B242" s="155"/>
      <c r="C242" s="156" t="s">
        <v>647</v>
      </c>
      <c r="D242" s="156" t="s">
        <v>136</v>
      </c>
      <c r="E242" s="157" t="s">
        <v>1012</v>
      </c>
      <c r="F242" s="158" t="s">
        <v>1013</v>
      </c>
      <c r="G242" s="159" t="s">
        <v>196</v>
      </c>
      <c r="H242" s="160">
        <v>5</v>
      </c>
      <c r="I242" s="161"/>
      <c r="J242" s="162">
        <f t="shared" si="40"/>
        <v>0</v>
      </c>
      <c r="K242" s="158" t="s">
        <v>1</v>
      </c>
      <c r="L242" s="31"/>
      <c r="M242" s="163" t="s">
        <v>1</v>
      </c>
      <c r="N242" s="164" t="s">
        <v>36</v>
      </c>
      <c r="O242" s="54"/>
      <c r="P242" s="165">
        <f t="shared" si="41"/>
        <v>0</v>
      </c>
      <c r="Q242" s="165">
        <v>0</v>
      </c>
      <c r="R242" s="165">
        <f t="shared" si="42"/>
        <v>0</v>
      </c>
      <c r="S242" s="165">
        <v>0</v>
      </c>
      <c r="T242" s="166">
        <f t="shared" si="43"/>
        <v>0</v>
      </c>
      <c r="AR242" s="167" t="s">
        <v>162</v>
      </c>
      <c r="AT242" s="167" t="s">
        <v>136</v>
      </c>
      <c r="AU242" s="167" t="s">
        <v>80</v>
      </c>
      <c r="AY242" s="16" t="s">
        <v>134</v>
      </c>
      <c r="BE242" s="168">
        <f t="shared" si="44"/>
        <v>0</v>
      </c>
      <c r="BF242" s="168">
        <f t="shared" si="45"/>
        <v>0</v>
      </c>
      <c r="BG242" s="168">
        <f t="shared" si="46"/>
        <v>0</v>
      </c>
      <c r="BH242" s="168">
        <f t="shared" si="47"/>
        <v>0</v>
      </c>
      <c r="BI242" s="168">
        <f t="shared" si="48"/>
        <v>0</v>
      </c>
      <c r="BJ242" s="16" t="s">
        <v>80</v>
      </c>
      <c r="BK242" s="168">
        <f t="shared" si="49"/>
        <v>0</v>
      </c>
      <c r="BL242" s="16" t="s">
        <v>162</v>
      </c>
      <c r="BM242" s="167" t="s">
        <v>1014</v>
      </c>
    </row>
    <row r="243" spans="2:65" s="1" customFormat="1" ht="24" customHeight="1">
      <c r="B243" s="155"/>
      <c r="C243" s="156" t="s">
        <v>651</v>
      </c>
      <c r="D243" s="156" t="s">
        <v>136</v>
      </c>
      <c r="E243" s="157" t="s">
        <v>1015</v>
      </c>
      <c r="F243" s="158" t="s">
        <v>1016</v>
      </c>
      <c r="G243" s="159" t="s">
        <v>196</v>
      </c>
      <c r="H243" s="160">
        <v>7</v>
      </c>
      <c r="I243" s="161"/>
      <c r="J243" s="162">
        <f t="shared" si="40"/>
        <v>0</v>
      </c>
      <c r="K243" s="158" t="s">
        <v>1</v>
      </c>
      <c r="L243" s="31"/>
      <c r="M243" s="163" t="s">
        <v>1</v>
      </c>
      <c r="N243" s="164" t="s">
        <v>36</v>
      </c>
      <c r="O243" s="54"/>
      <c r="P243" s="165">
        <f t="shared" si="41"/>
        <v>0</v>
      </c>
      <c r="Q243" s="165">
        <v>0</v>
      </c>
      <c r="R243" s="165">
        <f t="shared" si="42"/>
        <v>0</v>
      </c>
      <c r="S243" s="165">
        <v>0</v>
      </c>
      <c r="T243" s="166">
        <f t="shared" si="43"/>
        <v>0</v>
      </c>
      <c r="AR243" s="167" t="s">
        <v>162</v>
      </c>
      <c r="AT243" s="167" t="s">
        <v>136</v>
      </c>
      <c r="AU243" s="167" t="s">
        <v>80</v>
      </c>
      <c r="AY243" s="16" t="s">
        <v>134</v>
      </c>
      <c r="BE243" s="168">
        <f t="shared" si="44"/>
        <v>0</v>
      </c>
      <c r="BF243" s="168">
        <f t="shared" si="45"/>
        <v>0</v>
      </c>
      <c r="BG243" s="168">
        <f t="shared" si="46"/>
        <v>0</v>
      </c>
      <c r="BH243" s="168">
        <f t="shared" si="47"/>
        <v>0</v>
      </c>
      <c r="BI243" s="168">
        <f t="shared" si="48"/>
        <v>0</v>
      </c>
      <c r="BJ243" s="16" t="s">
        <v>80</v>
      </c>
      <c r="BK243" s="168">
        <f t="shared" si="49"/>
        <v>0</v>
      </c>
      <c r="BL243" s="16" t="s">
        <v>162</v>
      </c>
      <c r="BM243" s="167" t="s">
        <v>1017</v>
      </c>
    </row>
    <row r="244" spans="2:65" s="1" customFormat="1" ht="24" customHeight="1">
      <c r="B244" s="155"/>
      <c r="C244" s="156" t="s">
        <v>200</v>
      </c>
      <c r="D244" s="156" t="s">
        <v>136</v>
      </c>
      <c r="E244" s="157" t="s">
        <v>1018</v>
      </c>
      <c r="F244" s="158" t="s">
        <v>1019</v>
      </c>
      <c r="G244" s="159" t="s">
        <v>196</v>
      </c>
      <c r="H244" s="160">
        <v>16</v>
      </c>
      <c r="I244" s="161"/>
      <c r="J244" s="162">
        <f t="shared" si="40"/>
        <v>0</v>
      </c>
      <c r="K244" s="158" t="s">
        <v>1</v>
      </c>
      <c r="L244" s="31"/>
      <c r="M244" s="163" t="s">
        <v>1</v>
      </c>
      <c r="N244" s="164" t="s">
        <v>36</v>
      </c>
      <c r="O244" s="54"/>
      <c r="P244" s="165">
        <f t="shared" si="41"/>
        <v>0</v>
      </c>
      <c r="Q244" s="165">
        <v>0</v>
      </c>
      <c r="R244" s="165">
        <f t="shared" si="42"/>
        <v>0</v>
      </c>
      <c r="S244" s="165">
        <v>0</v>
      </c>
      <c r="T244" s="166">
        <f t="shared" si="43"/>
        <v>0</v>
      </c>
      <c r="AR244" s="167" t="s">
        <v>162</v>
      </c>
      <c r="AT244" s="167" t="s">
        <v>136</v>
      </c>
      <c r="AU244" s="167" t="s">
        <v>80</v>
      </c>
      <c r="AY244" s="16" t="s">
        <v>134</v>
      </c>
      <c r="BE244" s="168">
        <f t="shared" si="44"/>
        <v>0</v>
      </c>
      <c r="BF244" s="168">
        <f t="shared" si="45"/>
        <v>0</v>
      </c>
      <c r="BG244" s="168">
        <f t="shared" si="46"/>
        <v>0</v>
      </c>
      <c r="BH244" s="168">
        <f t="shared" si="47"/>
        <v>0</v>
      </c>
      <c r="BI244" s="168">
        <f t="shared" si="48"/>
        <v>0</v>
      </c>
      <c r="BJ244" s="16" t="s">
        <v>80</v>
      </c>
      <c r="BK244" s="168">
        <f t="shared" si="49"/>
        <v>0</v>
      </c>
      <c r="BL244" s="16" t="s">
        <v>162</v>
      </c>
      <c r="BM244" s="167" t="s">
        <v>1020</v>
      </c>
    </row>
    <row r="245" spans="2:65" s="1" customFormat="1" ht="24" customHeight="1">
      <c r="B245" s="155"/>
      <c r="C245" s="156" t="s">
        <v>663</v>
      </c>
      <c r="D245" s="156" t="s">
        <v>136</v>
      </c>
      <c r="E245" s="157" t="s">
        <v>1021</v>
      </c>
      <c r="F245" s="158" t="s">
        <v>1022</v>
      </c>
      <c r="G245" s="159" t="s">
        <v>196</v>
      </c>
      <c r="H245" s="160">
        <v>73</v>
      </c>
      <c r="I245" s="161"/>
      <c r="J245" s="162">
        <f t="shared" si="40"/>
        <v>0</v>
      </c>
      <c r="K245" s="158" t="s">
        <v>1</v>
      </c>
      <c r="L245" s="31"/>
      <c r="M245" s="163" t="s">
        <v>1</v>
      </c>
      <c r="N245" s="164" t="s">
        <v>36</v>
      </c>
      <c r="O245" s="54"/>
      <c r="P245" s="165">
        <f t="shared" si="41"/>
        <v>0</v>
      </c>
      <c r="Q245" s="165">
        <v>0</v>
      </c>
      <c r="R245" s="165">
        <f t="shared" si="42"/>
        <v>0</v>
      </c>
      <c r="S245" s="165">
        <v>0</v>
      </c>
      <c r="T245" s="166">
        <f t="shared" si="43"/>
        <v>0</v>
      </c>
      <c r="AR245" s="167" t="s">
        <v>162</v>
      </c>
      <c r="AT245" s="167" t="s">
        <v>136</v>
      </c>
      <c r="AU245" s="167" t="s">
        <v>80</v>
      </c>
      <c r="AY245" s="16" t="s">
        <v>134</v>
      </c>
      <c r="BE245" s="168">
        <f t="shared" si="44"/>
        <v>0</v>
      </c>
      <c r="BF245" s="168">
        <f t="shared" si="45"/>
        <v>0</v>
      </c>
      <c r="BG245" s="168">
        <f t="shared" si="46"/>
        <v>0</v>
      </c>
      <c r="BH245" s="168">
        <f t="shared" si="47"/>
        <v>0</v>
      </c>
      <c r="BI245" s="168">
        <f t="shared" si="48"/>
        <v>0</v>
      </c>
      <c r="BJ245" s="16" t="s">
        <v>80</v>
      </c>
      <c r="BK245" s="168">
        <f t="shared" si="49"/>
        <v>0</v>
      </c>
      <c r="BL245" s="16" t="s">
        <v>162</v>
      </c>
      <c r="BM245" s="167" t="s">
        <v>1023</v>
      </c>
    </row>
    <row r="246" spans="2:65" s="1" customFormat="1" ht="24" customHeight="1">
      <c r="B246" s="155"/>
      <c r="C246" s="156" t="s">
        <v>668</v>
      </c>
      <c r="D246" s="156" t="s">
        <v>136</v>
      </c>
      <c r="E246" s="157" t="s">
        <v>1024</v>
      </c>
      <c r="F246" s="158" t="s">
        <v>1025</v>
      </c>
      <c r="G246" s="159" t="s">
        <v>196</v>
      </c>
      <c r="H246" s="160">
        <v>45</v>
      </c>
      <c r="I246" s="161"/>
      <c r="J246" s="162">
        <f t="shared" si="40"/>
        <v>0</v>
      </c>
      <c r="K246" s="158" t="s">
        <v>1</v>
      </c>
      <c r="L246" s="31"/>
      <c r="M246" s="163" t="s">
        <v>1</v>
      </c>
      <c r="N246" s="164" t="s">
        <v>36</v>
      </c>
      <c r="O246" s="54"/>
      <c r="P246" s="165">
        <f t="shared" si="41"/>
        <v>0</v>
      </c>
      <c r="Q246" s="165">
        <v>0</v>
      </c>
      <c r="R246" s="165">
        <f t="shared" si="42"/>
        <v>0</v>
      </c>
      <c r="S246" s="165">
        <v>0</v>
      </c>
      <c r="T246" s="166">
        <f t="shared" si="43"/>
        <v>0</v>
      </c>
      <c r="AR246" s="167" t="s">
        <v>162</v>
      </c>
      <c r="AT246" s="167" t="s">
        <v>136</v>
      </c>
      <c r="AU246" s="167" t="s">
        <v>80</v>
      </c>
      <c r="AY246" s="16" t="s">
        <v>134</v>
      </c>
      <c r="BE246" s="168">
        <f t="shared" si="44"/>
        <v>0</v>
      </c>
      <c r="BF246" s="168">
        <f t="shared" si="45"/>
        <v>0</v>
      </c>
      <c r="BG246" s="168">
        <f t="shared" si="46"/>
        <v>0</v>
      </c>
      <c r="BH246" s="168">
        <f t="shared" si="47"/>
        <v>0</v>
      </c>
      <c r="BI246" s="168">
        <f t="shared" si="48"/>
        <v>0</v>
      </c>
      <c r="BJ246" s="16" t="s">
        <v>80</v>
      </c>
      <c r="BK246" s="168">
        <f t="shared" si="49"/>
        <v>0</v>
      </c>
      <c r="BL246" s="16" t="s">
        <v>162</v>
      </c>
      <c r="BM246" s="167" t="s">
        <v>1026</v>
      </c>
    </row>
    <row r="247" spans="2:65" s="1" customFormat="1" ht="24" customHeight="1">
      <c r="B247" s="155"/>
      <c r="C247" s="156" t="s">
        <v>673</v>
      </c>
      <c r="D247" s="156" t="s">
        <v>136</v>
      </c>
      <c r="E247" s="157" t="s">
        <v>1027</v>
      </c>
      <c r="F247" s="158" t="s">
        <v>1028</v>
      </c>
      <c r="G247" s="159" t="s">
        <v>196</v>
      </c>
      <c r="H247" s="160">
        <v>3</v>
      </c>
      <c r="I247" s="161"/>
      <c r="J247" s="162">
        <f t="shared" si="40"/>
        <v>0</v>
      </c>
      <c r="K247" s="158" t="s">
        <v>1</v>
      </c>
      <c r="L247" s="31"/>
      <c r="M247" s="163" t="s">
        <v>1</v>
      </c>
      <c r="N247" s="164" t="s">
        <v>36</v>
      </c>
      <c r="O247" s="54"/>
      <c r="P247" s="165">
        <f t="shared" si="41"/>
        <v>0</v>
      </c>
      <c r="Q247" s="165">
        <v>0</v>
      </c>
      <c r="R247" s="165">
        <f t="shared" si="42"/>
        <v>0</v>
      </c>
      <c r="S247" s="165">
        <v>0</v>
      </c>
      <c r="T247" s="166">
        <f t="shared" si="43"/>
        <v>0</v>
      </c>
      <c r="AR247" s="167" t="s">
        <v>162</v>
      </c>
      <c r="AT247" s="167" t="s">
        <v>136</v>
      </c>
      <c r="AU247" s="167" t="s">
        <v>80</v>
      </c>
      <c r="AY247" s="16" t="s">
        <v>134</v>
      </c>
      <c r="BE247" s="168">
        <f t="shared" si="44"/>
        <v>0</v>
      </c>
      <c r="BF247" s="168">
        <f t="shared" si="45"/>
        <v>0</v>
      </c>
      <c r="BG247" s="168">
        <f t="shared" si="46"/>
        <v>0</v>
      </c>
      <c r="BH247" s="168">
        <f t="shared" si="47"/>
        <v>0</v>
      </c>
      <c r="BI247" s="168">
        <f t="shared" si="48"/>
        <v>0</v>
      </c>
      <c r="BJ247" s="16" t="s">
        <v>80</v>
      </c>
      <c r="BK247" s="168">
        <f t="shared" si="49"/>
        <v>0</v>
      </c>
      <c r="BL247" s="16" t="s">
        <v>162</v>
      </c>
      <c r="BM247" s="167" t="s">
        <v>1029</v>
      </c>
    </row>
    <row r="248" spans="2:65" s="1" customFormat="1" ht="24" customHeight="1">
      <c r="B248" s="155"/>
      <c r="C248" s="156" t="s">
        <v>679</v>
      </c>
      <c r="D248" s="156" t="s">
        <v>136</v>
      </c>
      <c r="E248" s="157" t="s">
        <v>1030</v>
      </c>
      <c r="F248" s="158" t="s">
        <v>1031</v>
      </c>
      <c r="G248" s="159" t="s">
        <v>196</v>
      </c>
      <c r="H248" s="160">
        <v>8</v>
      </c>
      <c r="I248" s="161"/>
      <c r="J248" s="162">
        <f t="shared" si="40"/>
        <v>0</v>
      </c>
      <c r="K248" s="158" t="s">
        <v>1</v>
      </c>
      <c r="L248" s="31"/>
      <c r="M248" s="163" t="s">
        <v>1</v>
      </c>
      <c r="N248" s="164" t="s">
        <v>36</v>
      </c>
      <c r="O248" s="54"/>
      <c r="P248" s="165">
        <f t="shared" si="41"/>
        <v>0</v>
      </c>
      <c r="Q248" s="165">
        <v>0</v>
      </c>
      <c r="R248" s="165">
        <f t="shared" si="42"/>
        <v>0</v>
      </c>
      <c r="S248" s="165">
        <v>0</v>
      </c>
      <c r="T248" s="166">
        <f t="shared" si="43"/>
        <v>0</v>
      </c>
      <c r="AR248" s="167" t="s">
        <v>162</v>
      </c>
      <c r="AT248" s="167" t="s">
        <v>136</v>
      </c>
      <c r="AU248" s="167" t="s">
        <v>80</v>
      </c>
      <c r="AY248" s="16" t="s">
        <v>134</v>
      </c>
      <c r="BE248" s="168">
        <f t="shared" si="44"/>
        <v>0</v>
      </c>
      <c r="BF248" s="168">
        <f t="shared" si="45"/>
        <v>0</v>
      </c>
      <c r="BG248" s="168">
        <f t="shared" si="46"/>
        <v>0</v>
      </c>
      <c r="BH248" s="168">
        <f t="shared" si="47"/>
        <v>0</v>
      </c>
      <c r="BI248" s="168">
        <f t="shared" si="48"/>
        <v>0</v>
      </c>
      <c r="BJ248" s="16" t="s">
        <v>80</v>
      </c>
      <c r="BK248" s="168">
        <f t="shared" si="49"/>
        <v>0</v>
      </c>
      <c r="BL248" s="16" t="s">
        <v>162</v>
      </c>
      <c r="BM248" s="167" t="s">
        <v>1032</v>
      </c>
    </row>
    <row r="249" spans="2:65" s="1" customFormat="1" ht="24" customHeight="1">
      <c r="B249" s="155"/>
      <c r="C249" s="156" t="s">
        <v>684</v>
      </c>
      <c r="D249" s="156" t="s">
        <v>136</v>
      </c>
      <c r="E249" s="157" t="s">
        <v>1033</v>
      </c>
      <c r="F249" s="158" t="s">
        <v>1034</v>
      </c>
      <c r="G249" s="159" t="s">
        <v>196</v>
      </c>
      <c r="H249" s="160">
        <v>36</v>
      </c>
      <c r="I249" s="161"/>
      <c r="J249" s="162">
        <f t="shared" si="40"/>
        <v>0</v>
      </c>
      <c r="K249" s="158" t="s">
        <v>1</v>
      </c>
      <c r="L249" s="31"/>
      <c r="M249" s="163" t="s">
        <v>1</v>
      </c>
      <c r="N249" s="164" t="s">
        <v>36</v>
      </c>
      <c r="O249" s="54"/>
      <c r="P249" s="165">
        <f t="shared" si="41"/>
        <v>0</v>
      </c>
      <c r="Q249" s="165">
        <v>0</v>
      </c>
      <c r="R249" s="165">
        <f t="shared" si="42"/>
        <v>0</v>
      </c>
      <c r="S249" s="165">
        <v>0</v>
      </c>
      <c r="T249" s="166">
        <f t="shared" si="43"/>
        <v>0</v>
      </c>
      <c r="AR249" s="167" t="s">
        <v>162</v>
      </c>
      <c r="AT249" s="167" t="s">
        <v>136</v>
      </c>
      <c r="AU249" s="167" t="s">
        <v>80</v>
      </c>
      <c r="AY249" s="16" t="s">
        <v>134</v>
      </c>
      <c r="BE249" s="168">
        <f t="shared" si="44"/>
        <v>0</v>
      </c>
      <c r="BF249" s="168">
        <f t="shared" si="45"/>
        <v>0</v>
      </c>
      <c r="BG249" s="168">
        <f t="shared" si="46"/>
        <v>0</v>
      </c>
      <c r="BH249" s="168">
        <f t="shared" si="47"/>
        <v>0</v>
      </c>
      <c r="BI249" s="168">
        <f t="shared" si="48"/>
        <v>0</v>
      </c>
      <c r="BJ249" s="16" t="s">
        <v>80</v>
      </c>
      <c r="BK249" s="168">
        <f t="shared" si="49"/>
        <v>0</v>
      </c>
      <c r="BL249" s="16" t="s">
        <v>162</v>
      </c>
      <c r="BM249" s="167" t="s">
        <v>1035</v>
      </c>
    </row>
    <row r="250" spans="2:65" s="1" customFormat="1" ht="24" customHeight="1">
      <c r="B250" s="155"/>
      <c r="C250" s="156" t="s">
        <v>688</v>
      </c>
      <c r="D250" s="156" t="s">
        <v>136</v>
      </c>
      <c r="E250" s="157" t="s">
        <v>1036</v>
      </c>
      <c r="F250" s="158" t="s">
        <v>1037</v>
      </c>
      <c r="G250" s="159" t="s">
        <v>196</v>
      </c>
      <c r="H250" s="160">
        <v>64</v>
      </c>
      <c r="I250" s="161"/>
      <c r="J250" s="162">
        <f t="shared" si="40"/>
        <v>0</v>
      </c>
      <c r="K250" s="158" t="s">
        <v>1</v>
      </c>
      <c r="L250" s="31"/>
      <c r="M250" s="163" t="s">
        <v>1</v>
      </c>
      <c r="N250" s="164" t="s">
        <v>36</v>
      </c>
      <c r="O250" s="54"/>
      <c r="P250" s="165">
        <f t="shared" si="41"/>
        <v>0</v>
      </c>
      <c r="Q250" s="165">
        <v>0</v>
      </c>
      <c r="R250" s="165">
        <f t="shared" si="42"/>
        <v>0</v>
      </c>
      <c r="S250" s="165">
        <v>0</v>
      </c>
      <c r="T250" s="166">
        <f t="shared" si="43"/>
        <v>0</v>
      </c>
      <c r="AR250" s="167" t="s">
        <v>162</v>
      </c>
      <c r="AT250" s="167" t="s">
        <v>136</v>
      </c>
      <c r="AU250" s="167" t="s">
        <v>80</v>
      </c>
      <c r="AY250" s="16" t="s">
        <v>134</v>
      </c>
      <c r="BE250" s="168">
        <f t="shared" si="44"/>
        <v>0</v>
      </c>
      <c r="BF250" s="168">
        <f t="shared" si="45"/>
        <v>0</v>
      </c>
      <c r="BG250" s="168">
        <f t="shared" si="46"/>
        <v>0</v>
      </c>
      <c r="BH250" s="168">
        <f t="shared" si="47"/>
        <v>0</v>
      </c>
      <c r="BI250" s="168">
        <f t="shared" si="48"/>
        <v>0</v>
      </c>
      <c r="BJ250" s="16" t="s">
        <v>80</v>
      </c>
      <c r="BK250" s="168">
        <f t="shared" si="49"/>
        <v>0</v>
      </c>
      <c r="BL250" s="16" t="s">
        <v>162</v>
      </c>
      <c r="BM250" s="167" t="s">
        <v>1038</v>
      </c>
    </row>
    <row r="251" spans="2:65" s="1" customFormat="1" ht="24" customHeight="1">
      <c r="B251" s="155"/>
      <c r="C251" s="156" t="s">
        <v>692</v>
      </c>
      <c r="D251" s="156" t="s">
        <v>136</v>
      </c>
      <c r="E251" s="157" t="s">
        <v>1039</v>
      </c>
      <c r="F251" s="158" t="s">
        <v>1040</v>
      </c>
      <c r="G251" s="159" t="s">
        <v>196</v>
      </c>
      <c r="H251" s="160">
        <v>4</v>
      </c>
      <c r="I251" s="161"/>
      <c r="J251" s="162">
        <f t="shared" si="40"/>
        <v>0</v>
      </c>
      <c r="K251" s="158" t="s">
        <v>1</v>
      </c>
      <c r="L251" s="31"/>
      <c r="M251" s="163" t="s">
        <v>1</v>
      </c>
      <c r="N251" s="164" t="s">
        <v>36</v>
      </c>
      <c r="O251" s="54"/>
      <c r="P251" s="165">
        <f t="shared" si="41"/>
        <v>0</v>
      </c>
      <c r="Q251" s="165">
        <v>0</v>
      </c>
      <c r="R251" s="165">
        <f t="shared" si="42"/>
        <v>0</v>
      </c>
      <c r="S251" s="165">
        <v>0</v>
      </c>
      <c r="T251" s="166">
        <f t="shared" si="43"/>
        <v>0</v>
      </c>
      <c r="AR251" s="167" t="s">
        <v>162</v>
      </c>
      <c r="AT251" s="167" t="s">
        <v>136</v>
      </c>
      <c r="AU251" s="167" t="s">
        <v>80</v>
      </c>
      <c r="AY251" s="16" t="s">
        <v>134</v>
      </c>
      <c r="BE251" s="168">
        <f t="shared" si="44"/>
        <v>0</v>
      </c>
      <c r="BF251" s="168">
        <f t="shared" si="45"/>
        <v>0</v>
      </c>
      <c r="BG251" s="168">
        <f t="shared" si="46"/>
        <v>0</v>
      </c>
      <c r="BH251" s="168">
        <f t="shared" si="47"/>
        <v>0</v>
      </c>
      <c r="BI251" s="168">
        <f t="shared" si="48"/>
        <v>0</v>
      </c>
      <c r="BJ251" s="16" t="s">
        <v>80</v>
      </c>
      <c r="BK251" s="168">
        <f t="shared" si="49"/>
        <v>0</v>
      </c>
      <c r="BL251" s="16" t="s">
        <v>162</v>
      </c>
      <c r="BM251" s="167" t="s">
        <v>1041</v>
      </c>
    </row>
    <row r="252" spans="2:65" s="1" customFormat="1" ht="24" customHeight="1">
      <c r="B252" s="155"/>
      <c r="C252" s="156" t="s">
        <v>696</v>
      </c>
      <c r="D252" s="156" t="s">
        <v>136</v>
      </c>
      <c r="E252" s="157" t="s">
        <v>1042</v>
      </c>
      <c r="F252" s="158" t="s">
        <v>1043</v>
      </c>
      <c r="G252" s="159" t="s">
        <v>196</v>
      </c>
      <c r="H252" s="160">
        <v>7</v>
      </c>
      <c r="I252" s="161"/>
      <c r="J252" s="162">
        <f t="shared" si="40"/>
        <v>0</v>
      </c>
      <c r="K252" s="158" t="s">
        <v>1</v>
      </c>
      <c r="L252" s="31"/>
      <c r="M252" s="163" t="s">
        <v>1</v>
      </c>
      <c r="N252" s="164" t="s">
        <v>36</v>
      </c>
      <c r="O252" s="54"/>
      <c r="P252" s="165">
        <f t="shared" si="41"/>
        <v>0</v>
      </c>
      <c r="Q252" s="165">
        <v>0</v>
      </c>
      <c r="R252" s="165">
        <f t="shared" si="42"/>
        <v>0</v>
      </c>
      <c r="S252" s="165">
        <v>0</v>
      </c>
      <c r="T252" s="166">
        <f t="shared" si="43"/>
        <v>0</v>
      </c>
      <c r="AR252" s="167" t="s">
        <v>162</v>
      </c>
      <c r="AT252" s="167" t="s">
        <v>136</v>
      </c>
      <c r="AU252" s="167" t="s">
        <v>80</v>
      </c>
      <c r="AY252" s="16" t="s">
        <v>134</v>
      </c>
      <c r="BE252" s="168">
        <f t="shared" si="44"/>
        <v>0</v>
      </c>
      <c r="BF252" s="168">
        <f t="shared" si="45"/>
        <v>0</v>
      </c>
      <c r="BG252" s="168">
        <f t="shared" si="46"/>
        <v>0</v>
      </c>
      <c r="BH252" s="168">
        <f t="shared" si="47"/>
        <v>0</v>
      </c>
      <c r="BI252" s="168">
        <f t="shared" si="48"/>
        <v>0</v>
      </c>
      <c r="BJ252" s="16" t="s">
        <v>80</v>
      </c>
      <c r="BK252" s="168">
        <f t="shared" si="49"/>
        <v>0</v>
      </c>
      <c r="BL252" s="16" t="s">
        <v>162</v>
      </c>
      <c r="BM252" s="167" t="s">
        <v>1044</v>
      </c>
    </row>
    <row r="253" spans="2:65" s="1" customFormat="1" ht="24" customHeight="1">
      <c r="B253" s="155"/>
      <c r="C253" s="156" t="s">
        <v>701</v>
      </c>
      <c r="D253" s="156" t="s">
        <v>136</v>
      </c>
      <c r="E253" s="157" t="s">
        <v>1045</v>
      </c>
      <c r="F253" s="158" t="s">
        <v>1046</v>
      </c>
      <c r="G253" s="159" t="s">
        <v>196</v>
      </c>
      <c r="H253" s="160">
        <v>7</v>
      </c>
      <c r="I253" s="161"/>
      <c r="J253" s="162">
        <f t="shared" si="40"/>
        <v>0</v>
      </c>
      <c r="K253" s="158" t="s">
        <v>1</v>
      </c>
      <c r="L253" s="31"/>
      <c r="M253" s="163" t="s">
        <v>1</v>
      </c>
      <c r="N253" s="164" t="s">
        <v>36</v>
      </c>
      <c r="O253" s="54"/>
      <c r="P253" s="165">
        <f t="shared" si="41"/>
        <v>0</v>
      </c>
      <c r="Q253" s="165">
        <v>0</v>
      </c>
      <c r="R253" s="165">
        <f t="shared" si="42"/>
        <v>0</v>
      </c>
      <c r="S253" s="165">
        <v>0</v>
      </c>
      <c r="T253" s="166">
        <f t="shared" si="43"/>
        <v>0</v>
      </c>
      <c r="AR253" s="167" t="s">
        <v>162</v>
      </c>
      <c r="AT253" s="167" t="s">
        <v>136</v>
      </c>
      <c r="AU253" s="167" t="s">
        <v>80</v>
      </c>
      <c r="AY253" s="16" t="s">
        <v>134</v>
      </c>
      <c r="BE253" s="168">
        <f t="shared" si="44"/>
        <v>0</v>
      </c>
      <c r="BF253" s="168">
        <f t="shared" si="45"/>
        <v>0</v>
      </c>
      <c r="BG253" s="168">
        <f t="shared" si="46"/>
        <v>0</v>
      </c>
      <c r="BH253" s="168">
        <f t="shared" si="47"/>
        <v>0</v>
      </c>
      <c r="BI253" s="168">
        <f t="shared" si="48"/>
        <v>0</v>
      </c>
      <c r="BJ253" s="16" t="s">
        <v>80</v>
      </c>
      <c r="BK253" s="168">
        <f t="shared" si="49"/>
        <v>0</v>
      </c>
      <c r="BL253" s="16" t="s">
        <v>162</v>
      </c>
      <c r="BM253" s="167" t="s">
        <v>1047</v>
      </c>
    </row>
    <row r="254" spans="2:65" s="1" customFormat="1" ht="24" customHeight="1">
      <c r="B254" s="155"/>
      <c r="C254" s="156" t="s">
        <v>705</v>
      </c>
      <c r="D254" s="156" t="s">
        <v>136</v>
      </c>
      <c r="E254" s="157" t="s">
        <v>1048</v>
      </c>
      <c r="F254" s="158" t="s">
        <v>1049</v>
      </c>
      <c r="G254" s="159" t="s">
        <v>198</v>
      </c>
      <c r="H254" s="160">
        <v>2</v>
      </c>
      <c r="I254" s="161"/>
      <c r="J254" s="162">
        <f t="shared" si="40"/>
        <v>0</v>
      </c>
      <c r="K254" s="158" t="s">
        <v>1</v>
      </c>
      <c r="L254" s="31"/>
      <c r="M254" s="163" t="s">
        <v>1</v>
      </c>
      <c r="N254" s="164" t="s">
        <v>36</v>
      </c>
      <c r="O254" s="54"/>
      <c r="P254" s="165">
        <f t="shared" si="41"/>
        <v>0</v>
      </c>
      <c r="Q254" s="165">
        <v>0</v>
      </c>
      <c r="R254" s="165">
        <f t="shared" si="42"/>
        <v>0</v>
      </c>
      <c r="S254" s="165">
        <v>0</v>
      </c>
      <c r="T254" s="166">
        <f t="shared" si="43"/>
        <v>0</v>
      </c>
      <c r="AR254" s="167" t="s">
        <v>162</v>
      </c>
      <c r="AT254" s="167" t="s">
        <v>136</v>
      </c>
      <c r="AU254" s="167" t="s">
        <v>80</v>
      </c>
      <c r="AY254" s="16" t="s">
        <v>134</v>
      </c>
      <c r="BE254" s="168">
        <f t="shared" si="44"/>
        <v>0</v>
      </c>
      <c r="BF254" s="168">
        <f t="shared" si="45"/>
        <v>0</v>
      </c>
      <c r="BG254" s="168">
        <f t="shared" si="46"/>
        <v>0</v>
      </c>
      <c r="BH254" s="168">
        <f t="shared" si="47"/>
        <v>0</v>
      </c>
      <c r="BI254" s="168">
        <f t="shared" si="48"/>
        <v>0</v>
      </c>
      <c r="BJ254" s="16" t="s">
        <v>80</v>
      </c>
      <c r="BK254" s="168">
        <f t="shared" si="49"/>
        <v>0</v>
      </c>
      <c r="BL254" s="16" t="s">
        <v>162</v>
      </c>
      <c r="BM254" s="167" t="s">
        <v>1050</v>
      </c>
    </row>
    <row r="255" spans="2:65" s="1" customFormat="1" ht="24" customHeight="1">
      <c r="B255" s="155"/>
      <c r="C255" s="195" t="s">
        <v>711</v>
      </c>
      <c r="D255" s="195" t="s">
        <v>151</v>
      </c>
      <c r="E255" s="196" t="s">
        <v>1051</v>
      </c>
      <c r="F255" s="197" t="s">
        <v>1052</v>
      </c>
      <c r="G255" s="198" t="s">
        <v>198</v>
      </c>
      <c r="H255" s="199">
        <v>2</v>
      </c>
      <c r="I255" s="200"/>
      <c r="J255" s="201">
        <f t="shared" si="40"/>
        <v>0</v>
      </c>
      <c r="K255" s="197" t="s">
        <v>1</v>
      </c>
      <c r="L255" s="202"/>
      <c r="M255" s="203" t="s">
        <v>1</v>
      </c>
      <c r="N255" s="204" t="s">
        <v>36</v>
      </c>
      <c r="O255" s="54"/>
      <c r="P255" s="165">
        <f t="shared" si="41"/>
        <v>0</v>
      </c>
      <c r="Q255" s="165">
        <v>0</v>
      </c>
      <c r="R255" s="165">
        <f t="shared" si="42"/>
        <v>0</v>
      </c>
      <c r="S255" s="165">
        <v>0</v>
      </c>
      <c r="T255" s="166">
        <f t="shared" si="43"/>
        <v>0</v>
      </c>
      <c r="AR255" s="167" t="s">
        <v>184</v>
      </c>
      <c r="AT255" s="167" t="s">
        <v>151</v>
      </c>
      <c r="AU255" s="167" t="s">
        <v>80</v>
      </c>
      <c r="AY255" s="16" t="s">
        <v>134</v>
      </c>
      <c r="BE255" s="168">
        <f t="shared" si="44"/>
        <v>0</v>
      </c>
      <c r="BF255" s="168">
        <f t="shared" si="45"/>
        <v>0</v>
      </c>
      <c r="BG255" s="168">
        <f t="shared" si="46"/>
        <v>0</v>
      </c>
      <c r="BH255" s="168">
        <f t="shared" si="47"/>
        <v>0</v>
      </c>
      <c r="BI255" s="168">
        <f t="shared" si="48"/>
        <v>0</v>
      </c>
      <c r="BJ255" s="16" t="s">
        <v>80</v>
      </c>
      <c r="BK255" s="168">
        <f t="shared" si="49"/>
        <v>0</v>
      </c>
      <c r="BL255" s="16" t="s">
        <v>162</v>
      </c>
      <c r="BM255" s="167" t="s">
        <v>1053</v>
      </c>
    </row>
    <row r="256" spans="2:65" s="1" customFormat="1" ht="24" customHeight="1">
      <c r="B256" s="155"/>
      <c r="C256" s="156" t="s">
        <v>717</v>
      </c>
      <c r="D256" s="156" t="s">
        <v>136</v>
      </c>
      <c r="E256" s="157" t="s">
        <v>1054</v>
      </c>
      <c r="F256" s="158" t="s">
        <v>1055</v>
      </c>
      <c r="G256" s="159" t="s">
        <v>198</v>
      </c>
      <c r="H256" s="160">
        <v>12</v>
      </c>
      <c r="I256" s="161"/>
      <c r="J256" s="162">
        <f t="shared" si="40"/>
        <v>0</v>
      </c>
      <c r="K256" s="158" t="s">
        <v>1</v>
      </c>
      <c r="L256" s="31"/>
      <c r="M256" s="163" t="s">
        <v>1</v>
      </c>
      <c r="N256" s="164" t="s">
        <v>36</v>
      </c>
      <c r="O256" s="54"/>
      <c r="P256" s="165">
        <f t="shared" si="41"/>
        <v>0</v>
      </c>
      <c r="Q256" s="165">
        <v>0</v>
      </c>
      <c r="R256" s="165">
        <f t="shared" si="42"/>
        <v>0</v>
      </c>
      <c r="S256" s="165">
        <v>0</v>
      </c>
      <c r="T256" s="166">
        <f t="shared" si="43"/>
        <v>0</v>
      </c>
      <c r="AR256" s="167" t="s">
        <v>162</v>
      </c>
      <c r="AT256" s="167" t="s">
        <v>136</v>
      </c>
      <c r="AU256" s="167" t="s">
        <v>80</v>
      </c>
      <c r="AY256" s="16" t="s">
        <v>134</v>
      </c>
      <c r="BE256" s="168">
        <f t="shared" si="44"/>
        <v>0</v>
      </c>
      <c r="BF256" s="168">
        <f t="shared" si="45"/>
        <v>0</v>
      </c>
      <c r="BG256" s="168">
        <f t="shared" si="46"/>
        <v>0</v>
      </c>
      <c r="BH256" s="168">
        <f t="shared" si="47"/>
        <v>0</v>
      </c>
      <c r="BI256" s="168">
        <f t="shared" si="48"/>
        <v>0</v>
      </c>
      <c r="BJ256" s="16" t="s">
        <v>80</v>
      </c>
      <c r="BK256" s="168">
        <f t="shared" si="49"/>
        <v>0</v>
      </c>
      <c r="BL256" s="16" t="s">
        <v>162</v>
      </c>
      <c r="BM256" s="167" t="s">
        <v>1056</v>
      </c>
    </row>
    <row r="257" spans="2:65" s="1" customFormat="1" ht="24" customHeight="1">
      <c r="B257" s="155"/>
      <c r="C257" s="195" t="s">
        <v>724</v>
      </c>
      <c r="D257" s="195" t="s">
        <v>151</v>
      </c>
      <c r="E257" s="196" t="s">
        <v>1057</v>
      </c>
      <c r="F257" s="197" t="s">
        <v>1058</v>
      </c>
      <c r="G257" s="198" t="s">
        <v>198</v>
      </c>
      <c r="H257" s="199">
        <v>12</v>
      </c>
      <c r="I257" s="200"/>
      <c r="J257" s="201">
        <f t="shared" si="40"/>
        <v>0</v>
      </c>
      <c r="K257" s="197" t="s">
        <v>1</v>
      </c>
      <c r="L257" s="202"/>
      <c r="M257" s="203" t="s">
        <v>1</v>
      </c>
      <c r="N257" s="204" t="s">
        <v>36</v>
      </c>
      <c r="O257" s="54"/>
      <c r="P257" s="165">
        <f t="shared" si="41"/>
        <v>0</v>
      </c>
      <c r="Q257" s="165">
        <v>0</v>
      </c>
      <c r="R257" s="165">
        <f t="shared" si="42"/>
        <v>0</v>
      </c>
      <c r="S257" s="165">
        <v>0</v>
      </c>
      <c r="T257" s="166">
        <f t="shared" si="43"/>
        <v>0</v>
      </c>
      <c r="AR257" s="167" t="s">
        <v>184</v>
      </c>
      <c r="AT257" s="167" t="s">
        <v>151</v>
      </c>
      <c r="AU257" s="167" t="s">
        <v>80</v>
      </c>
      <c r="AY257" s="16" t="s">
        <v>134</v>
      </c>
      <c r="BE257" s="168">
        <f t="shared" si="44"/>
        <v>0</v>
      </c>
      <c r="BF257" s="168">
        <f t="shared" si="45"/>
        <v>0</v>
      </c>
      <c r="BG257" s="168">
        <f t="shared" si="46"/>
        <v>0</v>
      </c>
      <c r="BH257" s="168">
        <f t="shared" si="47"/>
        <v>0</v>
      </c>
      <c r="BI257" s="168">
        <f t="shared" si="48"/>
        <v>0</v>
      </c>
      <c r="BJ257" s="16" t="s">
        <v>80</v>
      </c>
      <c r="BK257" s="168">
        <f t="shared" si="49"/>
        <v>0</v>
      </c>
      <c r="BL257" s="16" t="s">
        <v>162</v>
      </c>
      <c r="BM257" s="167" t="s">
        <v>1059</v>
      </c>
    </row>
    <row r="258" spans="2:65" s="1" customFormat="1" ht="24" customHeight="1">
      <c r="B258" s="155"/>
      <c r="C258" s="156" t="s">
        <v>731</v>
      </c>
      <c r="D258" s="156" t="s">
        <v>136</v>
      </c>
      <c r="E258" s="157" t="s">
        <v>1060</v>
      </c>
      <c r="F258" s="158" t="s">
        <v>1061</v>
      </c>
      <c r="G258" s="159" t="s">
        <v>198</v>
      </c>
      <c r="H258" s="160">
        <v>2</v>
      </c>
      <c r="I258" s="161"/>
      <c r="J258" s="162">
        <f t="shared" si="40"/>
        <v>0</v>
      </c>
      <c r="K258" s="158" t="s">
        <v>1</v>
      </c>
      <c r="L258" s="31"/>
      <c r="M258" s="163" t="s">
        <v>1</v>
      </c>
      <c r="N258" s="164" t="s">
        <v>36</v>
      </c>
      <c r="O258" s="54"/>
      <c r="P258" s="165">
        <f t="shared" si="41"/>
        <v>0</v>
      </c>
      <c r="Q258" s="165">
        <v>0</v>
      </c>
      <c r="R258" s="165">
        <f t="shared" si="42"/>
        <v>0</v>
      </c>
      <c r="S258" s="165">
        <v>0</v>
      </c>
      <c r="T258" s="166">
        <f t="shared" si="43"/>
        <v>0</v>
      </c>
      <c r="AR258" s="167" t="s">
        <v>162</v>
      </c>
      <c r="AT258" s="167" t="s">
        <v>136</v>
      </c>
      <c r="AU258" s="167" t="s">
        <v>80</v>
      </c>
      <c r="AY258" s="16" t="s">
        <v>134</v>
      </c>
      <c r="BE258" s="168">
        <f t="shared" si="44"/>
        <v>0</v>
      </c>
      <c r="BF258" s="168">
        <f t="shared" si="45"/>
        <v>0</v>
      </c>
      <c r="BG258" s="168">
        <f t="shared" si="46"/>
        <v>0</v>
      </c>
      <c r="BH258" s="168">
        <f t="shared" si="47"/>
        <v>0</v>
      </c>
      <c r="BI258" s="168">
        <f t="shared" si="48"/>
        <v>0</v>
      </c>
      <c r="BJ258" s="16" t="s">
        <v>80</v>
      </c>
      <c r="BK258" s="168">
        <f t="shared" si="49"/>
        <v>0</v>
      </c>
      <c r="BL258" s="16" t="s">
        <v>162</v>
      </c>
      <c r="BM258" s="167" t="s">
        <v>1062</v>
      </c>
    </row>
    <row r="259" spans="2:65" s="1" customFormat="1" ht="24" customHeight="1">
      <c r="B259" s="155"/>
      <c r="C259" s="195" t="s">
        <v>736</v>
      </c>
      <c r="D259" s="195" t="s">
        <v>151</v>
      </c>
      <c r="E259" s="196" t="s">
        <v>1063</v>
      </c>
      <c r="F259" s="197" t="s">
        <v>1064</v>
      </c>
      <c r="G259" s="198" t="s">
        <v>198</v>
      </c>
      <c r="H259" s="199">
        <v>2</v>
      </c>
      <c r="I259" s="200"/>
      <c r="J259" s="201">
        <f t="shared" si="40"/>
        <v>0</v>
      </c>
      <c r="K259" s="197" t="s">
        <v>1</v>
      </c>
      <c r="L259" s="202"/>
      <c r="M259" s="203" t="s">
        <v>1</v>
      </c>
      <c r="N259" s="204" t="s">
        <v>36</v>
      </c>
      <c r="O259" s="54"/>
      <c r="P259" s="165">
        <f t="shared" si="41"/>
        <v>0</v>
      </c>
      <c r="Q259" s="165">
        <v>0</v>
      </c>
      <c r="R259" s="165">
        <f t="shared" si="42"/>
        <v>0</v>
      </c>
      <c r="S259" s="165">
        <v>0</v>
      </c>
      <c r="T259" s="166">
        <f t="shared" si="43"/>
        <v>0</v>
      </c>
      <c r="AR259" s="167" t="s">
        <v>184</v>
      </c>
      <c r="AT259" s="167" t="s">
        <v>151</v>
      </c>
      <c r="AU259" s="167" t="s">
        <v>80</v>
      </c>
      <c r="AY259" s="16" t="s">
        <v>134</v>
      </c>
      <c r="BE259" s="168">
        <f t="shared" si="44"/>
        <v>0</v>
      </c>
      <c r="BF259" s="168">
        <f t="shared" si="45"/>
        <v>0</v>
      </c>
      <c r="BG259" s="168">
        <f t="shared" si="46"/>
        <v>0</v>
      </c>
      <c r="BH259" s="168">
        <f t="shared" si="47"/>
        <v>0</v>
      </c>
      <c r="BI259" s="168">
        <f t="shared" si="48"/>
        <v>0</v>
      </c>
      <c r="BJ259" s="16" t="s">
        <v>80</v>
      </c>
      <c r="BK259" s="168">
        <f t="shared" si="49"/>
        <v>0</v>
      </c>
      <c r="BL259" s="16" t="s">
        <v>162</v>
      </c>
      <c r="BM259" s="167" t="s">
        <v>1065</v>
      </c>
    </row>
    <row r="260" spans="2:65" s="1" customFormat="1" ht="24" customHeight="1">
      <c r="B260" s="155"/>
      <c r="C260" s="156" t="s">
        <v>742</v>
      </c>
      <c r="D260" s="156" t="s">
        <v>136</v>
      </c>
      <c r="E260" s="157" t="s">
        <v>1066</v>
      </c>
      <c r="F260" s="158" t="s">
        <v>1067</v>
      </c>
      <c r="G260" s="159" t="s">
        <v>198</v>
      </c>
      <c r="H260" s="160">
        <v>2</v>
      </c>
      <c r="I260" s="161"/>
      <c r="J260" s="162">
        <f t="shared" si="40"/>
        <v>0</v>
      </c>
      <c r="K260" s="158" t="s">
        <v>1</v>
      </c>
      <c r="L260" s="31"/>
      <c r="M260" s="163" t="s">
        <v>1</v>
      </c>
      <c r="N260" s="164" t="s">
        <v>36</v>
      </c>
      <c r="O260" s="54"/>
      <c r="P260" s="165">
        <f t="shared" si="41"/>
        <v>0</v>
      </c>
      <c r="Q260" s="165">
        <v>0</v>
      </c>
      <c r="R260" s="165">
        <f t="shared" si="42"/>
        <v>0</v>
      </c>
      <c r="S260" s="165">
        <v>0</v>
      </c>
      <c r="T260" s="166">
        <f t="shared" si="43"/>
        <v>0</v>
      </c>
      <c r="AR260" s="167" t="s">
        <v>162</v>
      </c>
      <c r="AT260" s="167" t="s">
        <v>136</v>
      </c>
      <c r="AU260" s="167" t="s">
        <v>80</v>
      </c>
      <c r="AY260" s="16" t="s">
        <v>134</v>
      </c>
      <c r="BE260" s="168">
        <f t="shared" si="44"/>
        <v>0</v>
      </c>
      <c r="BF260" s="168">
        <f t="shared" si="45"/>
        <v>0</v>
      </c>
      <c r="BG260" s="168">
        <f t="shared" si="46"/>
        <v>0</v>
      </c>
      <c r="BH260" s="168">
        <f t="shared" si="47"/>
        <v>0</v>
      </c>
      <c r="BI260" s="168">
        <f t="shared" si="48"/>
        <v>0</v>
      </c>
      <c r="BJ260" s="16" t="s">
        <v>80</v>
      </c>
      <c r="BK260" s="168">
        <f t="shared" si="49"/>
        <v>0</v>
      </c>
      <c r="BL260" s="16" t="s">
        <v>162</v>
      </c>
      <c r="BM260" s="167" t="s">
        <v>1068</v>
      </c>
    </row>
    <row r="261" spans="2:65" s="1" customFormat="1" ht="24" customHeight="1">
      <c r="B261" s="155"/>
      <c r="C261" s="195" t="s">
        <v>748</v>
      </c>
      <c r="D261" s="195" t="s">
        <v>151</v>
      </c>
      <c r="E261" s="196" t="s">
        <v>1069</v>
      </c>
      <c r="F261" s="197" t="s">
        <v>1070</v>
      </c>
      <c r="G261" s="198" t="s">
        <v>198</v>
      </c>
      <c r="H261" s="199">
        <v>2</v>
      </c>
      <c r="I261" s="200"/>
      <c r="J261" s="201">
        <f t="shared" si="40"/>
        <v>0</v>
      </c>
      <c r="K261" s="197" t="s">
        <v>1</v>
      </c>
      <c r="L261" s="202"/>
      <c r="M261" s="203" t="s">
        <v>1</v>
      </c>
      <c r="N261" s="204" t="s">
        <v>36</v>
      </c>
      <c r="O261" s="54"/>
      <c r="P261" s="165">
        <f t="shared" si="41"/>
        <v>0</v>
      </c>
      <c r="Q261" s="165">
        <v>0</v>
      </c>
      <c r="R261" s="165">
        <f t="shared" si="42"/>
        <v>0</v>
      </c>
      <c r="S261" s="165">
        <v>0</v>
      </c>
      <c r="T261" s="166">
        <f t="shared" si="43"/>
        <v>0</v>
      </c>
      <c r="AR261" s="167" t="s">
        <v>184</v>
      </c>
      <c r="AT261" s="167" t="s">
        <v>151</v>
      </c>
      <c r="AU261" s="167" t="s">
        <v>80</v>
      </c>
      <c r="AY261" s="16" t="s">
        <v>134</v>
      </c>
      <c r="BE261" s="168">
        <f t="shared" si="44"/>
        <v>0</v>
      </c>
      <c r="BF261" s="168">
        <f t="shared" si="45"/>
        <v>0</v>
      </c>
      <c r="BG261" s="168">
        <f t="shared" si="46"/>
        <v>0</v>
      </c>
      <c r="BH261" s="168">
        <f t="shared" si="47"/>
        <v>0</v>
      </c>
      <c r="BI261" s="168">
        <f t="shared" si="48"/>
        <v>0</v>
      </c>
      <c r="BJ261" s="16" t="s">
        <v>80</v>
      </c>
      <c r="BK261" s="168">
        <f t="shared" si="49"/>
        <v>0</v>
      </c>
      <c r="BL261" s="16" t="s">
        <v>162</v>
      </c>
      <c r="BM261" s="167" t="s">
        <v>1071</v>
      </c>
    </row>
    <row r="262" spans="2:65" s="1" customFormat="1" ht="24" customHeight="1">
      <c r="B262" s="155"/>
      <c r="C262" s="156" t="s">
        <v>753</v>
      </c>
      <c r="D262" s="156" t="s">
        <v>136</v>
      </c>
      <c r="E262" s="157" t="s">
        <v>1072</v>
      </c>
      <c r="F262" s="158" t="s">
        <v>1073</v>
      </c>
      <c r="G262" s="159" t="s">
        <v>198</v>
      </c>
      <c r="H262" s="160">
        <v>5</v>
      </c>
      <c r="I262" s="161"/>
      <c r="J262" s="162">
        <f t="shared" si="40"/>
        <v>0</v>
      </c>
      <c r="K262" s="158" t="s">
        <v>1</v>
      </c>
      <c r="L262" s="31"/>
      <c r="M262" s="163" t="s">
        <v>1</v>
      </c>
      <c r="N262" s="164" t="s">
        <v>36</v>
      </c>
      <c r="O262" s="54"/>
      <c r="P262" s="165">
        <f t="shared" si="41"/>
        <v>0</v>
      </c>
      <c r="Q262" s="165">
        <v>0</v>
      </c>
      <c r="R262" s="165">
        <f t="shared" si="42"/>
        <v>0</v>
      </c>
      <c r="S262" s="165">
        <v>0</v>
      </c>
      <c r="T262" s="166">
        <f t="shared" si="43"/>
        <v>0</v>
      </c>
      <c r="AR262" s="167" t="s">
        <v>162</v>
      </c>
      <c r="AT262" s="167" t="s">
        <v>136</v>
      </c>
      <c r="AU262" s="167" t="s">
        <v>80</v>
      </c>
      <c r="AY262" s="16" t="s">
        <v>134</v>
      </c>
      <c r="BE262" s="168">
        <f t="shared" si="44"/>
        <v>0</v>
      </c>
      <c r="BF262" s="168">
        <f t="shared" si="45"/>
        <v>0</v>
      </c>
      <c r="BG262" s="168">
        <f t="shared" si="46"/>
        <v>0</v>
      </c>
      <c r="BH262" s="168">
        <f t="shared" si="47"/>
        <v>0</v>
      </c>
      <c r="BI262" s="168">
        <f t="shared" si="48"/>
        <v>0</v>
      </c>
      <c r="BJ262" s="16" t="s">
        <v>80</v>
      </c>
      <c r="BK262" s="168">
        <f t="shared" si="49"/>
        <v>0</v>
      </c>
      <c r="BL262" s="16" t="s">
        <v>162</v>
      </c>
      <c r="BM262" s="167" t="s">
        <v>1074</v>
      </c>
    </row>
    <row r="263" spans="2:65" s="1" customFormat="1" ht="24" customHeight="1">
      <c r="B263" s="155"/>
      <c r="C263" s="195" t="s">
        <v>759</v>
      </c>
      <c r="D263" s="195" t="s">
        <v>151</v>
      </c>
      <c r="E263" s="196" t="s">
        <v>1075</v>
      </c>
      <c r="F263" s="197" t="s">
        <v>1076</v>
      </c>
      <c r="G263" s="198" t="s">
        <v>198</v>
      </c>
      <c r="H263" s="199">
        <v>5</v>
      </c>
      <c r="I263" s="200"/>
      <c r="J263" s="201">
        <f t="shared" si="40"/>
        <v>0</v>
      </c>
      <c r="K263" s="197" t="s">
        <v>1</v>
      </c>
      <c r="L263" s="202"/>
      <c r="M263" s="203" t="s">
        <v>1</v>
      </c>
      <c r="N263" s="204" t="s">
        <v>36</v>
      </c>
      <c r="O263" s="54"/>
      <c r="P263" s="165">
        <f t="shared" si="41"/>
        <v>0</v>
      </c>
      <c r="Q263" s="165">
        <v>0</v>
      </c>
      <c r="R263" s="165">
        <f t="shared" si="42"/>
        <v>0</v>
      </c>
      <c r="S263" s="165">
        <v>0</v>
      </c>
      <c r="T263" s="166">
        <f t="shared" si="43"/>
        <v>0</v>
      </c>
      <c r="AR263" s="167" t="s">
        <v>184</v>
      </c>
      <c r="AT263" s="167" t="s">
        <v>151</v>
      </c>
      <c r="AU263" s="167" t="s">
        <v>80</v>
      </c>
      <c r="AY263" s="16" t="s">
        <v>134</v>
      </c>
      <c r="BE263" s="168">
        <f t="shared" si="44"/>
        <v>0</v>
      </c>
      <c r="BF263" s="168">
        <f t="shared" si="45"/>
        <v>0</v>
      </c>
      <c r="BG263" s="168">
        <f t="shared" si="46"/>
        <v>0</v>
      </c>
      <c r="BH263" s="168">
        <f t="shared" si="47"/>
        <v>0</v>
      </c>
      <c r="BI263" s="168">
        <f t="shared" si="48"/>
        <v>0</v>
      </c>
      <c r="BJ263" s="16" t="s">
        <v>80</v>
      </c>
      <c r="BK263" s="168">
        <f t="shared" si="49"/>
        <v>0</v>
      </c>
      <c r="BL263" s="16" t="s">
        <v>162</v>
      </c>
      <c r="BM263" s="167" t="s">
        <v>1077</v>
      </c>
    </row>
    <row r="264" spans="2:65" s="1" customFormat="1" ht="24" customHeight="1">
      <c r="B264" s="155"/>
      <c r="C264" s="156" t="s">
        <v>764</v>
      </c>
      <c r="D264" s="156" t="s">
        <v>136</v>
      </c>
      <c r="E264" s="157" t="s">
        <v>1078</v>
      </c>
      <c r="F264" s="158" t="s">
        <v>1079</v>
      </c>
      <c r="G264" s="159" t="s">
        <v>198</v>
      </c>
      <c r="H264" s="160">
        <v>38</v>
      </c>
      <c r="I264" s="161"/>
      <c r="J264" s="162">
        <f t="shared" si="40"/>
        <v>0</v>
      </c>
      <c r="K264" s="158" t="s">
        <v>1</v>
      </c>
      <c r="L264" s="31"/>
      <c r="M264" s="163" t="s">
        <v>1</v>
      </c>
      <c r="N264" s="164" t="s">
        <v>36</v>
      </c>
      <c r="O264" s="54"/>
      <c r="P264" s="165">
        <f t="shared" si="41"/>
        <v>0</v>
      </c>
      <c r="Q264" s="165">
        <v>0</v>
      </c>
      <c r="R264" s="165">
        <f t="shared" si="42"/>
        <v>0</v>
      </c>
      <c r="S264" s="165">
        <v>0</v>
      </c>
      <c r="T264" s="166">
        <f t="shared" si="43"/>
        <v>0</v>
      </c>
      <c r="AR264" s="167" t="s">
        <v>162</v>
      </c>
      <c r="AT264" s="167" t="s">
        <v>136</v>
      </c>
      <c r="AU264" s="167" t="s">
        <v>80</v>
      </c>
      <c r="AY264" s="16" t="s">
        <v>134</v>
      </c>
      <c r="BE264" s="168">
        <f t="shared" si="44"/>
        <v>0</v>
      </c>
      <c r="BF264" s="168">
        <f t="shared" si="45"/>
        <v>0</v>
      </c>
      <c r="BG264" s="168">
        <f t="shared" si="46"/>
        <v>0</v>
      </c>
      <c r="BH264" s="168">
        <f t="shared" si="47"/>
        <v>0</v>
      </c>
      <c r="BI264" s="168">
        <f t="shared" si="48"/>
        <v>0</v>
      </c>
      <c r="BJ264" s="16" t="s">
        <v>80</v>
      </c>
      <c r="BK264" s="168">
        <f t="shared" si="49"/>
        <v>0</v>
      </c>
      <c r="BL264" s="16" t="s">
        <v>162</v>
      </c>
      <c r="BM264" s="167" t="s">
        <v>1080</v>
      </c>
    </row>
    <row r="265" spans="2:65" s="1" customFormat="1" ht="24" customHeight="1">
      <c r="B265" s="155"/>
      <c r="C265" s="195" t="s">
        <v>769</v>
      </c>
      <c r="D265" s="195" t="s">
        <v>151</v>
      </c>
      <c r="E265" s="196" t="s">
        <v>1081</v>
      </c>
      <c r="F265" s="197" t="s">
        <v>1082</v>
      </c>
      <c r="G265" s="198" t="s">
        <v>198</v>
      </c>
      <c r="H265" s="199">
        <v>38</v>
      </c>
      <c r="I265" s="200"/>
      <c r="J265" s="201">
        <f t="shared" si="40"/>
        <v>0</v>
      </c>
      <c r="K265" s="197" t="s">
        <v>1</v>
      </c>
      <c r="L265" s="202"/>
      <c r="M265" s="203" t="s">
        <v>1</v>
      </c>
      <c r="N265" s="204" t="s">
        <v>36</v>
      </c>
      <c r="O265" s="54"/>
      <c r="P265" s="165">
        <f t="shared" si="41"/>
        <v>0</v>
      </c>
      <c r="Q265" s="165">
        <v>0</v>
      </c>
      <c r="R265" s="165">
        <f t="shared" si="42"/>
        <v>0</v>
      </c>
      <c r="S265" s="165">
        <v>0</v>
      </c>
      <c r="T265" s="166">
        <f t="shared" si="43"/>
        <v>0</v>
      </c>
      <c r="AR265" s="167" t="s">
        <v>184</v>
      </c>
      <c r="AT265" s="167" t="s">
        <v>151</v>
      </c>
      <c r="AU265" s="167" t="s">
        <v>80</v>
      </c>
      <c r="AY265" s="16" t="s">
        <v>134</v>
      </c>
      <c r="BE265" s="168">
        <f t="shared" si="44"/>
        <v>0</v>
      </c>
      <c r="BF265" s="168">
        <f t="shared" si="45"/>
        <v>0</v>
      </c>
      <c r="BG265" s="168">
        <f t="shared" si="46"/>
        <v>0</v>
      </c>
      <c r="BH265" s="168">
        <f t="shared" si="47"/>
        <v>0</v>
      </c>
      <c r="BI265" s="168">
        <f t="shared" si="48"/>
        <v>0</v>
      </c>
      <c r="BJ265" s="16" t="s">
        <v>80</v>
      </c>
      <c r="BK265" s="168">
        <f t="shared" si="49"/>
        <v>0</v>
      </c>
      <c r="BL265" s="16" t="s">
        <v>162</v>
      </c>
      <c r="BM265" s="167" t="s">
        <v>1083</v>
      </c>
    </row>
    <row r="266" spans="2:65" s="1" customFormat="1" ht="16.5" customHeight="1">
      <c r="B266" s="155"/>
      <c r="C266" s="156" t="s">
        <v>774</v>
      </c>
      <c r="D266" s="156" t="s">
        <v>136</v>
      </c>
      <c r="E266" s="157" t="s">
        <v>1084</v>
      </c>
      <c r="F266" s="158" t="s">
        <v>1085</v>
      </c>
      <c r="G266" s="159" t="s">
        <v>198</v>
      </c>
      <c r="H266" s="160">
        <v>5</v>
      </c>
      <c r="I266" s="161"/>
      <c r="J266" s="162">
        <f t="shared" si="40"/>
        <v>0</v>
      </c>
      <c r="K266" s="158" t="s">
        <v>1</v>
      </c>
      <c r="L266" s="31"/>
      <c r="M266" s="163" t="s">
        <v>1</v>
      </c>
      <c r="N266" s="164" t="s">
        <v>36</v>
      </c>
      <c r="O266" s="54"/>
      <c r="P266" s="165">
        <f t="shared" si="41"/>
        <v>0</v>
      </c>
      <c r="Q266" s="165">
        <v>0</v>
      </c>
      <c r="R266" s="165">
        <f t="shared" si="42"/>
        <v>0</v>
      </c>
      <c r="S266" s="165">
        <v>0</v>
      </c>
      <c r="T266" s="166">
        <f t="shared" si="43"/>
        <v>0</v>
      </c>
      <c r="AR266" s="167" t="s">
        <v>162</v>
      </c>
      <c r="AT266" s="167" t="s">
        <v>136</v>
      </c>
      <c r="AU266" s="167" t="s">
        <v>80</v>
      </c>
      <c r="AY266" s="16" t="s">
        <v>134</v>
      </c>
      <c r="BE266" s="168">
        <f t="shared" si="44"/>
        <v>0</v>
      </c>
      <c r="BF266" s="168">
        <f t="shared" si="45"/>
        <v>0</v>
      </c>
      <c r="BG266" s="168">
        <f t="shared" si="46"/>
        <v>0</v>
      </c>
      <c r="BH266" s="168">
        <f t="shared" si="47"/>
        <v>0</v>
      </c>
      <c r="BI266" s="168">
        <f t="shared" si="48"/>
        <v>0</v>
      </c>
      <c r="BJ266" s="16" t="s">
        <v>80</v>
      </c>
      <c r="BK266" s="168">
        <f t="shared" si="49"/>
        <v>0</v>
      </c>
      <c r="BL266" s="16" t="s">
        <v>162</v>
      </c>
      <c r="BM266" s="167" t="s">
        <v>1086</v>
      </c>
    </row>
    <row r="267" spans="2:65" s="1" customFormat="1" ht="24" customHeight="1">
      <c r="B267" s="155"/>
      <c r="C267" s="195" t="s">
        <v>780</v>
      </c>
      <c r="D267" s="195" t="s">
        <v>151</v>
      </c>
      <c r="E267" s="196" t="s">
        <v>1087</v>
      </c>
      <c r="F267" s="197" t="s">
        <v>1088</v>
      </c>
      <c r="G267" s="198" t="s">
        <v>198</v>
      </c>
      <c r="H267" s="199">
        <v>5</v>
      </c>
      <c r="I267" s="200"/>
      <c r="J267" s="201">
        <f t="shared" si="40"/>
        <v>0</v>
      </c>
      <c r="K267" s="197" t="s">
        <v>1</v>
      </c>
      <c r="L267" s="202"/>
      <c r="M267" s="203" t="s">
        <v>1</v>
      </c>
      <c r="N267" s="204" t="s">
        <v>36</v>
      </c>
      <c r="O267" s="54"/>
      <c r="P267" s="165">
        <f t="shared" si="41"/>
        <v>0</v>
      </c>
      <c r="Q267" s="165">
        <v>0</v>
      </c>
      <c r="R267" s="165">
        <f t="shared" si="42"/>
        <v>0</v>
      </c>
      <c r="S267" s="165">
        <v>0</v>
      </c>
      <c r="T267" s="166">
        <f t="shared" si="43"/>
        <v>0</v>
      </c>
      <c r="AR267" s="167" t="s">
        <v>184</v>
      </c>
      <c r="AT267" s="167" t="s">
        <v>151</v>
      </c>
      <c r="AU267" s="167" t="s">
        <v>80</v>
      </c>
      <c r="AY267" s="16" t="s">
        <v>134</v>
      </c>
      <c r="BE267" s="168">
        <f t="shared" si="44"/>
        <v>0</v>
      </c>
      <c r="BF267" s="168">
        <f t="shared" si="45"/>
        <v>0</v>
      </c>
      <c r="BG267" s="168">
        <f t="shared" si="46"/>
        <v>0</v>
      </c>
      <c r="BH267" s="168">
        <f t="shared" si="47"/>
        <v>0</v>
      </c>
      <c r="BI267" s="168">
        <f t="shared" si="48"/>
        <v>0</v>
      </c>
      <c r="BJ267" s="16" t="s">
        <v>80</v>
      </c>
      <c r="BK267" s="168">
        <f t="shared" si="49"/>
        <v>0</v>
      </c>
      <c r="BL267" s="16" t="s">
        <v>162</v>
      </c>
      <c r="BM267" s="167" t="s">
        <v>1089</v>
      </c>
    </row>
    <row r="268" spans="2:65" s="1" customFormat="1" ht="16.5" customHeight="1">
      <c r="B268" s="155"/>
      <c r="C268" s="156" t="s">
        <v>787</v>
      </c>
      <c r="D268" s="156" t="s">
        <v>136</v>
      </c>
      <c r="E268" s="157" t="s">
        <v>1090</v>
      </c>
      <c r="F268" s="158" t="s">
        <v>1091</v>
      </c>
      <c r="G268" s="159" t="s">
        <v>198</v>
      </c>
      <c r="H268" s="160">
        <v>1</v>
      </c>
      <c r="I268" s="161"/>
      <c r="J268" s="162">
        <f t="shared" si="40"/>
        <v>0</v>
      </c>
      <c r="K268" s="158" t="s">
        <v>1</v>
      </c>
      <c r="L268" s="31"/>
      <c r="M268" s="163" t="s">
        <v>1</v>
      </c>
      <c r="N268" s="164" t="s">
        <v>36</v>
      </c>
      <c r="O268" s="54"/>
      <c r="P268" s="165">
        <f t="shared" si="41"/>
        <v>0</v>
      </c>
      <c r="Q268" s="165">
        <v>0</v>
      </c>
      <c r="R268" s="165">
        <f t="shared" si="42"/>
        <v>0</v>
      </c>
      <c r="S268" s="165">
        <v>0</v>
      </c>
      <c r="T268" s="166">
        <f t="shared" si="43"/>
        <v>0</v>
      </c>
      <c r="AR268" s="167" t="s">
        <v>162</v>
      </c>
      <c r="AT268" s="167" t="s">
        <v>136</v>
      </c>
      <c r="AU268" s="167" t="s">
        <v>80</v>
      </c>
      <c r="AY268" s="16" t="s">
        <v>134</v>
      </c>
      <c r="BE268" s="168">
        <f t="shared" si="44"/>
        <v>0</v>
      </c>
      <c r="BF268" s="168">
        <f t="shared" si="45"/>
        <v>0</v>
      </c>
      <c r="BG268" s="168">
        <f t="shared" si="46"/>
        <v>0</v>
      </c>
      <c r="BH268" s="168">
        <f t="shared" si="47"/>
        <v>0</v>
      </c>
      <c r="BI268" s="168">
        <f t="shared" si="48"/>
        <v>0</v>
      </c>
      <c r="BJ268" s="16" t="s">
        <v>80</v>
      </c>
      <c r="BK268" s="168">
        <f t="shared" si="49"/>
        <v>0</v>
      </c>
      <c r="BL268" s="16" t="s">
        <v>162</v>
      </c>
      <c r="BM268" s="167" t="s">
        <v>1092</v>
      </c>
    </row>
    <row r="269" spans="2:65" s="1" customFormat="1" ht="24" customHeight="1">
      <c r="B269" s="155"/>
      <c r="C269" s="195" t="s">
        <v>908</v>
      </c>
      <c r="D269" s="195" t="s">
        <v>151</v>
      </c>
      <c r="E269" s="196" t="s">
        <v>1093</v>
      </c>
      <c r="F269" s="197" t="s">
        <v>1094</v>
      </c>
      <c r="G269" s="198" t="s">
        <v>198</v>
      </c>
      <c r="H269" s="199">
        <v>1</v>
      </c>
      <c r="I269" s="200"/>
      <c r="J269" s="201">
        <f t="shared" si="40"/>
        <v>0</v>
      </c>
      <c r="K269" s="197" t="s">
        <v>1</v>
      </c>
      <c r="L269" s="202"/>
      <c r="M269" s="203" t="s">
        <v>1</v>
      </c>
      <c r="N269" s="204" t="s">
        <v>36</v>
      </c>
      <c r="O269" s="54"/>
      <c r="P269" s="165">
        <f t="shared" si="41"/>
        <v>0</v>
      </c>
      <c r="Q269" s="165">
        <v>0</v>
      </c>
      <c r="R269" s="165">
        <f t="shared" si="42"/>
        <v>0</v>
      </c>
      <c r="S269" s="165">
        <v>0</v>
      </c>
      <c r="T269" s="166">
        <f t="shared" si="43"/>
        <v>0</v>
      </c>
      <c r="AR269" s="167" t="s">
        <v>184</v>
      </c>
      <c r="AT269" s="167" t="s">
        <v>151</v>
      </c>
      <c r="AU269" s="167" t="s">
        <v>80</v>
      </c>
      <c r="AY269" s="16" t="s">
        <v>134</v>
      </c>
      <c r="BE269" s="168">
        <f t="shared" si="44"/>
        <v>0</v>
      </c>
      <c r="BF269" s="168">
        <f t="shared" si="45"/>
        <v>0</v>
      </c>
      <c r="BG269" s="168">
        <f t="shared" si="46"/>
        <v>0</v>
      </c>
      <c r="BH269" s="168">
        <f t="shared" si="47"/>
        <v>0</v>
      </c>
      <c r="BI269" s="168">
        <f t="shared" si="48"/>
        <v>0</v>
      </c>
      <c r="BJ269" s="16" t="s">
        <v>80</v>
      </c>
      <c r="BK269" s="168">
        <f t="shared" si="49"/>
        <v>0</v>
      </c>
      <c r="BL269" s="16" t="s">
        <v>162</v>
      </c>
      <c r="BM269" s="167" t="s">
        <v>1095</v>
      </c>
    </row>
    <row r="270" spans="2:65" s="1" customFormat="1" ht="24" customHeight="1">
      <c r="B270" s="155"/>
      <c r="C270" s="156" t="s">
        <v>1096</v>
      </c>
      <c r="D270" s="156" t="s">
        <v>136</v>
      </c>
      <c r="E270" s="157" t="s">
        <v>1097</v>
      </c>
      <c r="F270" s="158" t="s">
        <v>1098</v>
      </c>
      <c r="G270" s="159" t="s">
        <v>198</v>
      </c>
      <c r="H270" s="160">
        <v>2</v>
      </c>
      <c r="I270" s="161"/>
      <c r="J270" s="162">
        <f t="shared" si="40"/>
        <v>0</v>
      </c>
      <c r="K270" s="158" t="s">
        <v>1</v>
      </c>
      <c r="L270" s="31"/>
      <c r="M270" s="163" t="s">
        <v>1</v>
      </c>
      <c r="N270" s="164" t="s">
        <v>36</v>
      </c>
      <c r="O270" s="54"/>
      <c r="P270" s="165">
        <f t="shared" si="41"/>
        <v>0</v>
      </c>
      <c r="Q270" s="165">
        <v>0</v>
      </c>
      <c r="R270" s="165">
        <f t="shared" si="42"/>
        <v>0</v>
      </c>
      <c r="S270" s="165">
        <v>0</v>
      </c>
      <c r="T270" s="166">
        <f t="shared" si="43"/>
        <v>0</v>
      </c>
      <c r="AR270" s="167" t="s">
        <v>162</v>
      </c>
      <c r="AT270" s="167" t="s">
        <v>136</v>
      </c>
      <c r="AU270" s="167" t="s">
        <v>80</v>
      </c>
      <c r="AY270" s="16" t="s">
        <v>134</v>
      </c>
      <c r="BE270" s="168">
        <f t="shared" si="44"/>
        <v>0</v>
      </c>
      <c r="BF270" s="168">
        <f t="shared" si="45"/>
        <v>0</v>
      </c>
      <c r="BG270" s="168">
        <f t="shared" si="46"/>
        <v>0</v>
      </c>
      <c r="BH270" s="168">
        <f t="shared" si="47"/>
        <v>0</v>
      </c>
      <c r="BI270" s="168">
        <f t="shared" si="48"/>
        <v>0</v>
      </c>
      <c r="BJ270" s="16" t="s">
        <v>80</v>
      </c>
      <c r="BK270" s="168">
        <f t="shared" si="49"/>
        <v>0</v>
      </c>
      <c r="BL270" s="16" t="s">
        <v>162</v>
      </c>
      <c r="BM270" s="167" t="s">
        <v>1099</v>
      </c>
    </row>
    <row r="271" spans="2:65" s="1" customFormat="1" ht="36" customHeight="1">
      <c r="B271" s="155"/>
      <c r="C271" s="195" t="s">
        <v>911</v>
      </c>
      <c r="D271" s="195" t="s">
        <v>151</v>
      </c>
      <c r="E271" s="196" t="s">
        <v>1100</v>
      </c>
      <c r="F271" s="197" t="s">
        <v>1101</v>
      </c>
      <c r="G271" s="198" t="s">
        <v>198</v>
      </c>
      <c r="H271" s="199">
        <v>2</v>
      </c>
      <c r="I271" s="200"/>
      <c r="J271" s="201">
        <f t="shared" si="40"/>
        <v>0</v>
      </c>
      <c r="K271" s="197" t="s">
        <v>1</v>
      </c>
      <c r="L271" s="202"/>
      <c r="M271" s="203" t="s">
        <v>1</v>
      </c>
      <c r="N271" s="204" t="s">
        <v>36</v>
      </c>
      <c r="O271" s="54"/>
      <c r="P271" s="165">
        <f t="shared" si="41"/>
        <v>0</v>
      </c>
      <c r="Q271" s="165">
        <v>0</v>
      </c>
      <c r="R271" s="165">
        <f t="shared" si="42"/>
        <v>0</v>
      </c>
      <c r="S271" s="165">
        <v>0</v>
      </c>
      <c r="T271" s="166">
        <f t="shared" si="43"/>
        <v>0</v>
      </c>
      <c r="AR271" s="167" t="s">
        <v>184</v>
      </c>
      <c r="AT271" s="167" t="s">
        <v>151</v>
      </c>
      <c r="AU271" s="167" t="s">
        <v>80</v>
      </c>
      <c r="AY271" s="16" t="s">
        <v>134</v>
      </c>
      <c r="BE271" s="168">
        <f t="shared" si="44"/>
        <v>0</v>
      </c>
      <c r="BF271" s="168">
        <f t="shared" si="45"/>
        <v>0</v>
      </c>
      <c r="BG271" s="168">
        <f t="shared" si="46"/>
        <v>0</v>
      </c>
      <c r="BH271" s="168">
        <f t="shared" si="47"/>
        <v>0</v>
      </c>
      <c r="BI271" s="168">
        <f t="shared" si="48"/>
        <v>0</v>
      </c>
      <c r="BJ271" s="16" t="s">
        <v>80</v>
      </c>
      <c r="BK271" s="168">
        <f t="shared" si="49"/>
        <v>0</v>
      </c>
      <c r="BL271" s="16" t="s">
        <v>162</v>
      </c>
      <c r="BM271" s="167" t="s">
        <v>1102</v>
      </c>
    </row>
    <row r="272" spans="2:65" s="1" customFormat="1" ht="16.5" customHeight="1">
      <c r="B272" s="155"/>
      <c r="C272" s="156" t="s">
        <v>1103</v>
      </c>
      <c r="D272" s="156" t="s">
        <v>136</v>
      </c>
      <c r="E272" s="157" t="s">
        <v>1104</v>
      </c>
      <c r="F272" s="158" t="s">
        <v>1105</v>
      </c>
      <c r="G272" s="159" t="s">
        <v>198</v>
      </c>
      <c r="H272" s="160">
        <v>1</v>
      </c>
      <c r="I272" s="161"/>
      <c r="J272" s="162">
        <f t="shared" si="40"/>
        <v>0</v>
      </c>
      <c r="K272" s="158" t="s">
        <v>1</v>
      </c>
      <c r="L272" s="31"/>
      <c r="M272" s="163" t="s">
        <v>1</v>
      </c>
      <c r="N272" s="164" t="s">
        <v>36</v>
      </c>
      <c r="O272" s="54"/>
      <c r="P272" s="165">
        <f t="shared" si="41"/>
        <v>0</v>
      </c>
      <c r="Q272" s="165">
        <v>0</v>
      </c>
      <c r="R272" s="165">
        <f t="shared" si="42"/>
        <v>0</v>
      </c>
      <c r="S272" s="165">
        <v>0</v>
      </c>
      <c r="T272" s="166">
        <f t="shared" si="43"/>
        <v>0</v>
      </c>
      <c r="AR272" s="167" t="s">
        <v>162</v>
      </c>
      <c r="AT272" s="167" t="s">
        <v>136</v>
      </c>
      <c r="AU272" s="167" t="s">
        <v>80</v>
      </c>
      <c r="AY272" s="16" t="s">
        <v>134</v>
      </c>
      <c r="BE272" s="168">
        <f t="shared" si="44"/>
        <v>0</v>
      </c>
      <c r="BF272" s="168">
        <f t="shared" si="45"/>
        <v>0</v>
      </c>
      <c r="BG272" s="168">
        <f t="shared" si="46"/>
        <v>0</v>
      </c>
      <c r="BH272" s="168">
        <f t="shared" si="47"/>
        <v>0</v>
      </c>
      <c r="BI272" s="168">
        <f t="shared" si="48"/>
        <v>0</v>
      </c>
      <c r="BJ272" s="16" t="s">
        <v>80</v>
      </c>
      <c r="BK272" s="168">
        <f t="shared" si="49"/>
        <v>0</v>
      </c>
      <c r="BL272" s="16" t="s">
        <v>162</v>
      </c>
      <c r="BM272" s="167" t="s">
        <v>1106</v>
      </c>
    </row>
    <row r="273" spans="2:65" s="1" customFormat="1" ht="24" customHeight="1">
      <c r="B273" s="155"/>
      <c r="C273" s="195" t="s">
        <v>916</v>
      </c>
      <c r="D273" s="195" t="s">
        <v>151</v>
      </c>
      <c r="E273" s="196" t="s">
        <v>1107</v>
      </c>
      <c r="F273" s="197" t="s">
        <v>1108</v>
      </c>
      <c r="G273" s="198" t="s">
        <v>198</v>
      </c>
      <c r="H273" s="199">
        <v>1</v>
      </c>
      <c r="I273" s="200"/>
      <c r="J273" s="201">
        <f t="shared" si="40"/>
        <v>0</v>
      </c>
      <c r="K273" s="197" t="s">
        <v>1</v>
      </c>
      <c r="L273" s="202"/>
      <c r="M273" s="203" t="s">
        <v>1</v>
      </c>
      <c r="N273" s="204" t="s">
        <v>36</v>
      </c>
      <c r="O273" s="54"/>
      <c r="P273" s="165">
        <f t="shared" si="41"/>
        <v>0</v>
      </c>
      <c r="Q273" s="165">
        <v>0</v>
      </c>
      <c r="R273" s="165">
        <f t="shared" si="42"/>
        <v>0</v>
      </c>
      <c r="S273" s="165">
        <v>0</v>
      </c>
      <c r="T273" s="166">
        <f t="shared" si="43"/>
        <v>0</v>
      </c>
      <c r="AR273" s="167" t="s">
        <v>184</v>
      </c>
      <c r="AT273" s="167" t="s">
        <v>151</v>
      </c>
      <c r="AU273" s="167" t="s">
        <v>80</v>
      </c>
      <c r="AY273" s="16" t="s">
        <v>134</v>
      </c>
      <c r="BE273" s="168">
        <f t="shared" si="44"/>
        <v>0</v>
      </c>
      <c r="BF273" s="168">
        <f t="shared" si="45"/>
        <v>0</v>
      </c>
      <c r="BG273" s="168">
        <f t="shared" si="46"/>
        <v>0</v>
      </c>
      <c r="BH273" s="168">
        <f t="shared" si="47"/>
        <v>0</v>
      </c>
      <c r="BI273" s="168">
        <f t="shared" si="48"/>
        <v>0</v>
      </c>
      <c r="BJ273" s="16" t="s">
        <v>80</v>
      </c>
      <c r="BK273" s="168">
        <f t="shared" si="49"/>
        <v>0</v>
      </c>
      <c r="BL273" s="16" t="s">
        <v>162</v>
      </c>
      <c r="BM273" s="167" t="s">
        <v>1109</v>
      </c>
    </row>
    <row r="274" spans="2:65" s="1" customFormat="1" ht="16.5" customHeight="1">
      <c r="B274" s="155"/>
      <c r="C274" s="156" t="s">
        <v>1110</v>
      </c>
      <c r="D274" s="156" t="s">
        <v>136</v>
      </c>
      <c r="E274" s="157" t="s">
        <v>1111</v>
      </c>
      <c r="F274" s="158" t="s">
        <v>1112</v>
      </c>
      <c r="G274" s="159" t="s">
        <v>198</v>
      </c>
      <c r="H274" s="160">
        <v>1</v>
      </c>
      <c r="I274" s="161"/>
      <c r="J274" s="162">
        <f t="shared" si="40"/>
        <v>0</v>
      </c>
      <c r="K274" s="158" t="s">
        <v>1</v>
      </c>
      <c r="L274" s="31"/>
      <c r="M274" s="163" t="s">
        <v>1</v>
      </c>
      <c r="N274" s="164" t="s">
        <v>36</v>
      </c>
      <c r="O274" s="54"/>
      <c r="P274" s="165">
        <f t="shared" si="41"/>
        <v>0</v>
      </c>
      <c r="Q274" s="165">
        <v>0</v>
      </c>
      <c r="R274" s="165">
        <f t="shared" si="42"/>
        <v>0</v>
      </c>
      <c r="S274" s="165">
        <v>0</v>
      </c>
      <c r="T274" s="166">
        <f t="shared" si="43"/>
        <v>0</v>
      </c>
      <c r="AR274" s="167" t="s">
        <v>162</v>
      </c>
      <c r="AT274" s="167" t="s">
        <v>136</v>
      </c>
      <c r="AU274" s="167" t="s">
        <v>80</v>
      </c>
      <c r="AY274" s="16" t="s">
        <v>134</v>
      </c>
      <c r="BE274" s="168">
        <f t="shared" si="44"/>
        <v>0</v>
      </c>
      <c r="BF274" s="168">
        <f t="shared" si="45"/>
        <v>0</v>
      </c>
      <c r="BG274" s="168">
        <f t="shared" si="46"/>
        <v>0</v>
      </c>
      <c r="BH274" s="168">
        <f t="shared" si="47"/>
        <v>0</v>
      </c>
      <c r="BI274" s="168">
        <f t="shared" si="48"/>
        <v>0</v>
      </c>
      <c r="BJ274" s="16" t="s">
        <v>80</v>
      </c>
      <c r="BK274" s="168">
        <f t="shared" si="49"/>
        <v>0</v>
      </c>
      <c r="BL274" s="16" t="s">
        <v>162</v>
      </c>
      <c r="BM274" s="167" t="s">
        <v>1113</v>
      </c>
    </row>
    <row r="275" spans="2:65" s="1" customFormat="1" ht="24" customHeight="1">
      <c r="B275" s="155"/>
      <c r="C275" s="195" t="s">
        <v>919</v>
      </c>
      <c r="D275" s="195" t="s">
        <v>151</v>
      </c>
      <c r="E275" s="196" t="s">
        <v>1114</v>
      </c>
      <c r="F275" s="197" t="s">
        <v>1115</v>
      </c>
      <c r="G275" s="198" t="s">
        <v>198</v>
      </c>
      <c r="H275" s="199">
        <v>1</v>
      </c>
      <c r="I275" s="200"/>
      <c r="J275" s="201">
        <f t="shared" si="40"/>
        <v>0</v>
      </c>
      <c r="K275" s="197" t="s">
        <v>1</v>
      </c>
      <c r="L275" s="202"/>
      <c r="M275" s="203" t="s">
        <v>1</v>
      </c>
      <c r="N275" s="204" t="s">
        <v>36</v>
      </c>
      <c r="O275" s="54"/>
      <c r="P275" s="165">
        <f t="shared" si="41"/>
        <v>0</v>
      </c>
      <c r="Q275" s="165">
        <v>0</v>
      </c>
      <c r="R275" s="165">
        <f t="shared" si="42"/>
        <v>0</v>
      </c>
      <c r="S275" s="165">
        <v>0</v>
      </c>
      <c r="T275" s="166">
        <f t="shared" si="43"/>
        <v>0</v>
      </c>
      <c r="AR275" s="167" t="s">
        <v>184</v>
      </c>
      <c r="AT275" s="167" t="s">
        <v>151</v>
      </c>
      <c r="AU275" s="167" t="s">
        <v>80</v>
      </c>
      <c r="AY275" s="16" t="s">
        <v>134</v>
      </c>
      <c r="BE275" s="168">
        <f t="shared" si="44"/>
        <v>0</v>
      </c>
      <c r="BF275" s="168">
        <f t="shared" si="45"/>
        <v>0</v>
      </c>
      <c r="BG275" s="168">
        <f t="shared" si="46"/>
        <v>0</v>
      </c>
      <c r="BH275" s="168">
        <f t="shared" si="47"/>
        <v>0</v>
      </c>
      <c r="BI275" s="168">
        <f t="shared" si="48"/>
        <v>0</v>
      </c>
      <c r="BJ275" s="16" t="s">
        <v>80</v>
      </c>
      <c r="BK275" s="168">
        <f t="shared" si="49"/>
        <v>0</v>
      </c>
      <c r="BL275" s="16" t="s">
        <v>162</v>
      </c>
      <c r="BM275" s="167" t="s">
        <v>1116</v>
      </c>
    </row>
    <row r="276" spans="2:65" s="1" customFormat="1" ht="16.5" customHeight="1">
      <c r="B276" s="155"/>
      <c r="C276" s="156" t="s">
        <v>1117</v>
      </c>
      <c r="D276" s="156" t="s">
        <v>136</v>
      </c>
      <c r="E276" s="157" t="s">
        <v>1118</v>
      </c>
      <c r="F276" s="158" t="s">
        <v>1119</v>
      </c>
      <c r="G276" s="159" t="s">
        <v>198</v>
      </c>
      <c r="H276" s="160">
        <v>1</v>
      </c>
      <c r="I276" s="161"/>
      <c r="J276" s="162">
        <f t="shared" si="40"/>
        <v>0</v>
      </c>
      <c r="K276" s="158" t="s">
        <v>1</v>
      </c>
      <c r="L276" s="31"/>
      <c r="M276" s="163" t="s">
        <v>1</v>
      </c>
      <c r="N276" s="164" t="s">
        <v>36</v>
      </c>
      <c r="O276" s="54"/>
      <c r="P276" s="165">
        <f t="shared" si="41"/>
        <v>0</v>
      </c>
      <c r="Q276" s="165">
        <v>0</v>
      </c>
      <c r="R276" s="165">
        <f t="shared" si="42"/>
        <v>0</v>
      </c>
      <c r="S276" s="165">
        <v>0</v>
      </c>
      <c r="T276" s="166">
        <f t="shared" si="43"/>
        <v>0</v>
      </c>
      <c r="AR276" s="167" t="s">
        <v>162</v>
      </c>
      <c r="AT276" s="167" t="s">
        <v>136</v>
      </c>
      <c r="AU276" s="167" t="s">
        <v>80</v>
      </c>
      <c r="AY276" s="16" t="s">
        <v>134</v>
      </c>
      <c r="BE276" s="168">
        <f t="shared" si="44"/>
        <v>0</v>
      </c>
      <c r="BF276" s="168">
        <f t="shared" si="45"/>
        <v>0</v>
      </c>
      <c r="BG276" s="168">
        <f t="shared" si="46"/>
        <v>0</v>
      </c>
      <c r="BH276" s="168">
        <f t="shared" si="47"/>
        <v>0</v>
      </c>
      <c r="BI276" s="168">
        <f t="shared" si="48"/>
        <v>0</v>
      </c>
      <c r="BJ276" s="16" t="s">
        <v>80</v>
      </c>
      <c r="BK276" s="168">
        <f t="shared" si="49"/>
        <v>0</v>
      </c>
      <c r="BL276" s="16" t="s">
        <v>162</v>
      </c>
      <c r="BM276" s="167" t="s">
        <v>1120</v>
      </c>
    </row>
    <row r="277" spans="2:65" s="1" customFormat="1" ht="16.5" customHeight="1">
      <c r="B277" s="155"/>
      <c r="C277" s="195" t="s">
        <v>922</v>
      </c>
      <c r="D277" s="195" t="s">
        <v>151</v>
      </c>
      <c r="E277" s="196" t="s">
        <v>1121</v>
      </c>
      <c r="F277" s="197" t="s">
        <v>1122</v>
      </c>
      <c r="G277" s="198" t="s">
        <v>198</v>
      </c>
      <c r="H277" s="199">
        <v>1</v>
      </c>
      <c r="I277" s="200"/>
      <c r="J277" s="201">
        <f t="shared" si="40"/>
        <v>0</v>
      </c>
      <c r="K277" s="197" t="s">
        <v>1</v>
      </c>
      <c r="L277" s="202"/>
      <c r="M277" s="203" t="s">
        <v>1</v>
      </c>
      <c r="N277" s="204" t="s">
        <v>36</v>
      </c>
      <c r="O277" s="54"/>
      <c r="P277" s="165">
        <f t="shared" si="41"/>
        <v>0</v>
      </c>
      <c r="Q277" s="165">
        <v>0</v>
      </c>
      <c r="R277" s="165">
        <f t="shared" si="42"/>
        <v>0</v>
      </c>
      <c r="S277" s="165">
        <v>0</v>
      </c>
      <c r="T277" s="166">
        <f t="shared" si="43"/>
        <v>0</v>
      </c>
      <c r="AR277" s="167" t="s">
        <v>184</v>
      </c>
      <c r="AT277" s="167" t="s">
        <v>151</v>
      </c>
      <c r="AU277" s="167" t="s">
        <v>80</v>
      </c>
      <c r="AY277" s="16" t="s">
        <v>134</v>
      </c>
      <c r="BE277" s="168">
        <f t="shared" si="44"/>
        <v>0</v>
      </c>
      <c r="BF277" s="168">
        <f t="shared" si="45"/>
        <v>0</v>
      </c>
      <c r="BG277" s="168">
        <f t="shared" si="46"/>
        <v>0</v>
      </c>
      <c r="BH277" s="168">
        <f t="shared" si="47"/>
        <v>0</v>
      </c>
      <c r="BI277" s="168">
        <f t="shared" si="48"/>
        <v>0</v>
      </c>
      <c r="BJ277" s="16" t="s">
        <v>80</v>
      </c>
      <c r="BK277" s="168">
        <f t="shared" si="49"/>
        <v>0</v>
      </c>
      <c r="BL277" s="16" t="s">
        <v>162</v>
      </c>
      <c r="BM277" s="167" t="s">
        <v>1123</v>
      </c>
    </row>
    <row r="278" spans="2:65" s="1" customFormat="1" ht="16.5" customHeight="1">
      <c r="B278" s="155"/>
      <c r="C278" s="156" t="s">
        <v>1124</v>
      </c>
      <c r="D278" s="156" t="s">
        <v>136</v>
      </c>
      <c r="E278" s="157" t="s">
        <v>1125</v>
      </c>
      <c r="F278" s="158" t="s">
        <v>1126</v>
      </c>
      <c r="G278" s="159" t="s">
        <v>198</v>
      </c>
      <c r="H278" s="160">
        <v>1</v>
      </c>
      <c r="I278" s="161"/>
      <c r="J278" s="162">
        <f t="shared" si="40"/>
        <v>0</v>
      </c>
      <c r="K278" s="158" t="s">
        <v>1</v>
      </c>
      <c r="L278" s="31"/>
      <c r="M278" s="163" t="s">
        <v>1</v>
      </c>
      <c r="N278" s="164" t="s">
        <v>36</v>
      </c>
      <c r="O278" s="54"/>
      <c r="P278" s="165">
        <f t="shared" si="41"/>
        <v>0</v>
      </c>
      <c r="Q278" s="165">
        <v>0</v>
      </c>
      <c r="R278" s="165">
        <f t="shared" si="42"/>
        <v>0</v>
      </c>
      <c r="S278" s="165">
        <v>0</v>
      </c>
      <c r="T278" s="166">
        <f t="shared" si="43"/>
        <v>0</v>
      </c>
      <c r="AR278" s="167" t="s">
        <v>162</v>
      </c>
      <c r="AT278" s="167" t="s">
        <v>136</v>
      </c>
      <c r="AU278" s="167" t="s">
        <v>80</v>
      </c>
      <c r="AY278" s="16" t="s">
        <v>134</v>
      </c>
      <c r="BE278" s="168">
        <f t="shared" si="44"/>
        <v>0</v>
      </c>
      <c r="BF278" s="168">
        <f t="shared" si="45"/>
        <v>0</v>
      </c>
      <c r="BG278" s="168">
        <f t="shared" si="46"/>
        <v>0</v>
      </c>
      <c r="BH278" s="168">
        <f t="shared" si="47"/>
        <v>0</v>
      </c>
      <c r="BI278" s="168">
        <f t="shared" si="48"/>
        <v>0</v>
      </c>
      <c r="BJ278" s="16" t="s">
        <v>80</v>
      </c>
      <c r="BK278" s="168">
        <f t="shared" si="49"/>
        <v>0</v>
      </c>
      <c r="BL278" s="16" t="s">
        <v>162</v>
      </c>
      <c r="BM278" s="167" t="s">
        <v>1127</v>
      </c>
    </row>
    <row r="279" spans="2:65" s="1" customFormat="1" ht="16.5" customHeight="1">
      <c r="B279" s="155"/>
      <c r="C279" s="195" t="s">
        <v>925</v>
      </c>
      <c r="D279" s="195" t="s">
        <v>151</v>
      </c>
      <c r="E279" s="196" t="s">
        <v>1128</v>
      </c>
      <c r="F279" s="197" t="s">
        <v>1129</v>
      </c>
      <c r="G279" s="198" t="s">
        <v>198</v>
      </c>
      <c r="H279" s="199">
        <v>1</v>
      </c>
      <c r="I279" s="200"/>
      <c r="J279" s="201">
        <f t="shared" si="40"/>
        <v>0</v>
      </c>
      <c r="K279" s="197" t="s">
        <v>1</v>
      </c>
      <c r="L279" s="202"/>
      <c r="M279" s="203" t="s">
        <v>1</v>
      </c>
      <c r="N279" s="204" t="s">
        <v>36</v>
      </c>
      <c r="O279" s="54"/>
      <c r="P279" s="165">
        <f t="shared" si="41"/>
        <v>0</v>
      </c>
      <c r="Q279" s="165">
        <v>0</v>
      </c>
      <c r="R279" s="165">
        <f t="shared" si="42"/>
        <v>0</v>
      </c>
      <c r="S279" s="165">
        <v>0</v>
      </c>
      <c r="T279" s="166">
        <f t="shared" si="43"/>
        <v>0</v>
      </c>
      <c r="AR279" s="167" t="s">
        <v>184</v>
      </c>
      <c r="AT279" s="167" t="s">
        <v>151</v>
      </c>
      <c r="AU279" s="167" t="s">
        <v>80</v>
      </c>
      <c r="AY279" s="16" t="s">
        <v>134</v>
      </c>
      <c r="BE279" s="168">
        <f t="shared" si="44"/>
        <v>0</v>
      </c>
      <c r="BF279" s="168">
        <f t="shared" si="45"/>
        <v>0</v>
      </c>
      <c r="BG279" s="168">
        <f t="shared" si="46"/>
        <v>0</v>
      </c>
      <c r="BH279" s="168">
        <f t="shared" si="47"/>
        <v>0</v>
      </c>
      <c r="BI279" s="168">
        <f t="shared" si="48"/>
        <v>0</v>
      </c>
      <c r="BJ279" s="16" t="s">
        <v>80</v>
      </c>
      <c r="BK279" s="168">
        <f t="shared" si="49"/>
        <v>0</v>
      </c>
      <c r="BL279" s="16" t="s">
        <v>162</v>
      </c>
      <c r="BM279" s="167" t="s">
        <v>1130</v>
      </c>
    </row>
    <row r="280" spans="2:65" s="1" customFormat="1" ht="16.5" customHeight="1">
      <c r="B280" s="155"/>
      <c r="C280" s="156" t="s">
        <v>1131</v>
      </c>
      <c r="D280" s="156" t="s">
        <v>136</v>
      </c>
      <c r="E280" s="157" t="s">
        <v>1132</v>
      </c>
      <c r="F280" s="158" t="s">
        <v>1133</v>
      </c>
      <c r="G280" s="159" t="s">
        <v>198</v>
      </c>
      <c r="H280" s="160">
        <v>1</v>
      </c>
      <c r="I280" s="161"/>
      <c r="J280" s="162">
        <f t="shared" si="40"/>
        <v>0</v>
      </c>
      <c r="K280" s="158" t="s">
        <v>1</v>
      </c>
      <c r="L280" s="31"/>
      <c r="M280" s="163" t="s">
        <v>1</v>
      </c>
      <c r="N280" s="164" t="s">
        <v>36</v>
      </c>
      <c r="O280" s="54"/>
      <c r="P280" s="165">
        <f t="shared" si="41"/>
        <v>0</v>
      </c>
      <c r="Q280" s="165">
        <v>0</v>
      </c>
      <c r="R280" s="165">
        <f t="shared" si="42"/>
        <v>0</v>
      </c>
      <c r="S280" s="165">
        <v>0</v>
      </c>
      <c r="T280" s="166">
        <f t="shared" si="43"/>
        <v>0</v>
      </c>
      <c r="AR280" s="167" t="s">
        <v>162</v>
      </c>
      <c r="AT280" s="167" t="s">
        <v>136</v>
      </c>
      <c r="AU280" s="167" t="s">
        <v>80</v>
      </c>
      <c r="AY280" s="16" t="s">
        <v>134</v>
      </c>
      <c r="BE280" s="168">
        <f t="shared" si="44"/>
        <v>0</v>
      </c>
      <c r="BF280" s="168">
        <f t="shared" si="45"/>
        <v>0</v>
      </c>
      <c r="BG280" s="168">
        <f t="shared" si="46"/>
        <v>0</v>
      </c>
      <c r="BH280" s="168">
        <f t="shared" si="47"/>
        <v>0</v>
      </c>
      <c r="BI280" s="168">
        <f t="shared" si="48"/>
        <v>0</v>
      </c>
      <c r="BJ280" s="16" t="s">
        <v>80</v>
      </c>
      <c r="BK280" s="168">
        <f t="shared" si="49"/>
        <v>0</v>
      </c>
      <c r="BL280" s="16" t="s">
        <v>162</v>
      </c>
      <c r="BM280" s="167" t="s">
        <v>1134</v>
      </c>
    </row>
    <row r="281" spans="2:65" s="1" customFormat="1" ht="24" customHeight="1">
      <c r="B281" s="155"/>
      <c r="C281" s="195" t="s">
        <v>928</v>
      </c>
      <c r="D281" s="195" t="s">
        <v>151</v>
      </c>
      <c r="E281" s="196" t="s">
        <v>1135</v>
      </c>
      <c r="F281" s="197" t="s">
        <v>1136</v>
      </c>
      <c r="G281" s="198" t="s">
        <v>198</v>
      </c>
      <c r="H281" s="199">
        <v>1</v>
      </c>
      <c r="I281" s="200"/>
      <c r="J281" s="201">
        <f t="shared" si="40"/>
        <v>0</v>
      </c>
      <c r="K281" s="197" t="s">
        <v>1</v>
      </c>
      <c r="L281" s="202"/>
      <c r="M281" s="203" t="s">
        <v>1</v>
      </c>
      <c r="N281" s="204" t="s">
        <v>36</v>
      </c>
      <c r="O281" s="54"/>
      <c r="P281" s="165">
        <f t="shared" si="41"/>
        <v>0</v>
      </c>
      <c r="Q281" s="165">
        <v>0</v>
      </c>
      <c r="R281" s="165">
        <f t="shared" si="42"/>
        <v>0</v>
      </c>
      <c r="S281" s="165">
        <v>0</v>
      </c>
      <c r="T281" s="166">
        <f t="shared" si="43"/>
        <v>0</v>
      </c>
      <c r="AR281" s="167" t="s">
        <v>184</v>
      </c>
      <c r="AT281" s="167" t="s">
        <v>151</v>
      </c>
      <c r="AU281" s="167" t="s">
        <v>80</v>
      </c>
      <c r="AY281" s="16" t="s">
        <v>134</v>
      </c>
      <c r="BE281" s="168">
        <f t="shared" si="44"/>
        <v>0</v>
      </c>
      <c r="BF281" s="168">
        <f t="shared" si="45"/>
        <v>0</v>
      </c>
      <c r="BG281" s="168">
        <f t="shared" si="46"/>
        <v>0</v>
      </c>
      <c r="BH281" s="168">
        <f t="shared" si="47"/>
        <v>0</v>
      </c>
      <c r="BI281" s="168">
        <f t="shared" si="48"/>
        <v>0</v>
      </c>
      <c r="BJ281" s="16" t="s">
        <v>80</v>
      </c>
      <c r="BK281" s="168">
        <f t="shared" si="49"/>
        <v>0</v>
      </c>
      <c r="BL281" s="16" t="s">
        <v>162</v>
      </c>
      <c r="BM281" s="167" t="s">
        <v>1137</v>
      </c>
    </row>
    <row r="282" spans="2:65" s="1" customFormat="1" ht="24" customHeight="1">
      <c r="B282" s="155"/>
      <c r="C282" s="195" t="s">
        <v>1138</v>
      </c>
      <c r="D282" s="195" t="s">
        <v>151</v>
      </c>
      <c r="E282" s="196" t="s">
        <v>1139</v>
      </c>
      <c r="F282" s="197" t="s">
        <v>1140</v>
      </c>
      <c r="G282" s="198" t="s">
        <v>198</v>
      </c>
      <c r="H282" s="199">
        <v>1</v>
      </c>
      <c r="I282" s="200"/>
      <c r="J282" s="201">
        <f t="shared" si="40"/>
        <v>0</v>
      </c>
      <c r="K282" s="197" t="s">
        <v>1</v>
      </c>
      <c r="L282" s="202"/>
      <c r="M282" s="203" t="s">
        <v>1</v>
      </c>
      <c r="N282" s="204" t="s">
        <v>36</v>
      </c>
      <c r="O282" s="54"/>
      <c r="P282" s="165">
        <f t="shared" si="41"/>
        <v>0</v>
      </c>
      <c r="Q282" s="165">
        <v>0</v>
      </c>
      <c r="R282" s="165">
        <f t="shared" si="42"/>
        <v>0</v>
      </c>
      <c r="S282" s="165">
        <v>0</v>
      </c>
      <c r="T282" s="166">
        <f t="shared" si="43"/>
        <v>0</v>
      </c>
      <c r="AR282" s="167" t="s">
        <v>184</v>
      </c>
      <c r="AT282" s="167" t="s">
        <v>151</v>
      </c>
      <c r="AU282" s="167" t="s">
        <v>80</v>
      </c>
      <c r="AY282" s="16" t="s">
        <v>134</v>
      </c>
      <c r="BE282" s="168">
        <f t="shared" si="44"/>
        <v>0</v>
      </c>
      <c r="BF282" s="168">
        <f t="shared" si="45"/>
        <v>0</v>
      </c>
      <c r="BG282" s="168">
        <f t="shared" si="46"/>
        <v>0</v>
      </c>
      <c r="BH282" s="168">
        <f t="shared" si="47"/>
        <v>0</v>
      </c>
      <c r="BI282" s="168">
        <f t="shared" si="48"/>
        <v>0</v>
      </c>
      <c r="BJ282" s="16" t="s">
        <v>80</v>
      </c>
      <c r="BK282" s="168">
        <f t="shared" si="49"/>
        <v>0</v>
      </c>
      <c r="BL282" s="16" t="s">
        <v>162</v>
      </c>
      <c r="BM282" s="167" t="s">
        <v>1141</v>
      </c>
    </row>
    <row r="283" spans="2:65" s="1" customFormat="1" ht="24" customHeight="1">
      <c r="B283" s="155"/>
      <c r="C283" s="156" t="s">
        <v>931</v>
      </c>
      <c r="D283" s="156" t="s">
        <v>136</v>
      </c>
      <c r="E283" s="157" t="s">
        <v>1142</v>
      </c>
      <c r="F283" s="158" t="s">
        <v>1143</v>
      </c>
      <c r="G283" s="159" t="s">
        <v>1144</v>
      </c>
      <c r="H283" s="160">
        <v>2</v>
      </c>
      <c r="I283" s="161"/>
      <c r="J283" s="162">
        <f t="shared" si="40"/>
        <v>0</v>
      </c>
      <c r="K283" s="158" t="s">
        <v>1</v>
      </c>
      <c r="L283" s="31"/>
      <c r="M283" s="163" t="s">
        <v>1</v>
      </c>
      <c r="N283" s="164" t="s">
        <v>36</v>
      </c>
      <c r="O283" s="54"/>
      <c r="P283" s="165">
        <f t="shared" si="41"/>
        <v>0</v>
      </c>
      <c r="Q283" s="165">
        <v>0</v>
      </c>
      <c r="R283" s="165">
        <f t="shared" si="42"/>
        <v>0</v>
      </c>
      <c r="S283" s="165">
        <v>0</v>
      </c>
      <c r="T283" s="166">
        <f t="shared" si="43"/>
        <v>0</v>
      </c>
      <c r="AR283" s="167" t="s">
        <v>162</v>
      </c>
      <c r="AT283" s="167" t="s">
        <v>136</v>
      </c>
      <c r="AU283" s="167" t="s">
        <v>80</v>
      </c>
      <c r="AY283" s="16" t="s">
        <v>134</v>
      </c>
      <c r="BE283" s="168">
        <f t="shared" si="44"/>
        <v>0</v>
      </c>
      <c r="BF283" s="168">
        <f t="shared" si="45"/>
        <v>0</v>
      </c>
      <c r="BG283" s="168">
        <f t="shared" si="46"/>
        <v>0</v>
      </c>
      <c r="BH283" s="168">
        <f t="shared" si="47"/>
        <v>0</v>
      </c>
      <c r="BI283" s="168">
        <f t="shared" si="48"/>
        <v>0</v>
      </c>
      <c r="BJ283" s="16" t="s">
        <v>80</v>
      </c>
      <c r="BK283" s="168">
        <f t="shared" si="49"/>
        <v>0</v>
      </c>
      <c r="BL283" s="16" t="s">
        <v>162</v>
      </c>
      <c r="BM283" s="167" t="s">
        <v>1145</v>
      </c>
    </row>
    <row r="284" spans="2:65" s="1" customFormat="1" ht="36" customHeight="1">
      <c r="B284" s="155"/>
      <c r="C284" s="195" t="s">
        <v>1146</v>
      </c>
      <c r="D284" s="195" t="s">
        <v>151</v>
      </c>
      <c r="E284" s="196" t="s">
        <v>1147</v>
      </c>
      <c r="F284" s="197" t="s">
        <v>1148</v>
      </c>
      <c r="G284" s="198" t="s">
        <v>198</v>
      </c>
      <c r="H284" s="199">
        <v>2</v>
      </c>
      <c r="I284" s="200"/>
      <c r="J284" s="201">
        <f t="shared" si="40"/>
        <v>0</v>
      </c>
      <c r="K284" s="197" t="s">
        <v>1</v>
      </c>
      <c r="L284" s="202"/>
      <c r="M284" s="203" t="s">
        <v>1</v>
      </c>
      <c r="N284" s="204" t="s">
        <v>36</v>
      </c>
      <c r="O284" s="54"/>
      <c r="P284" s="165">
        <f t="shared" si="41"/>
        <v>0</v>
      </c>
      <c r="Q284" s="165">
        <v>0</v>
      </c>
      <c r="R284" s="165">
        <f t="shared" si="42"/>
        <v>0</v>
      </c>
      <c r="S284" s="165">
        <v>0</v>
      </c>
      <c r="T284" s="166">
        <f t="shared" si="43"/>
        <v>0</v>
      </c>
      <c r="AR284" s="167" t="s">
        <v>184</v>
      </c>
      <c r="AT284" s="167" t="s">
        <v>151</v>
      </c>
      <c r="AU284" s="167" t="s">
        <v>80</v>
      </c>
      <c r="AY284" s="16" t="s">
        <v>134</v>
      </c>
      <c r="BE284" s="168">
        <f t="shared" si="44"/>
        <v>0</v>
      </c>
      <c r="BF284" s="168">
        <f t="shared" si="45"/>
        <v>0</v>
      </c>
      <c r="BG284" s="168">
        <f t="shared" si="46"/>
        <v>0</v>
      </c>
      <c r="BH284" s="168">
        <f t="shared" si="47"/>
        <v>0</v>
      </c>
      <c r="BI284" s="168">
        <f t="shared" si="48"/>
        <v>0</v>
      </c>
      <c r="BJ284" s="16" t="s">
        <v>80</v>
      </c>
      <c r="BK284" s="168">
        <f t="shared" si="49"/>
        <v>0</v>
      </c>
      <c r="BL284" s="16" t="s">
        <v>162</v>
      </c>
      <c r="BM284" s="167" t="s">
        <v>1149</v>
      </c>
    </row>
    <row r="285" spans="2:65" s="1" customFormat="1" ht="24" customHeight="1">
      <c r="B285" s="155"/>
      <c r="C285" s="156" t="s">
        <v>934</v>
      </c>
      <c r="D285" s="156" t="s">
        <v>136</v>
      </c>
      <c r="E285" s="157" t="s">
        <v>1150</v>
      </c>
      <c r="F285" s="158" t="s">
        <v>1151</v>
      </c>
      <c r="G285" s="159" t="s">
        <v>196</v>
      </c>
      <c r="H285" s="160">
        <v>277</v>
      </c>
      <c r="I285" s="161"/>
      <c r="J285" s="162">
        <f t="shared" si="40"/>
        <v>0</v>
      </c>
      <c r="K285" s="158" t="s">
        <v>1</v>
      </c>
      <c r="L285" s="31"/>
      <c r="M285" s="163" t="s">
        <v>1</v>
      </c>
      <c r="N285" s="164" t="s">
        <v>36</v>
      </c>
      <c r="O285" s="54"/>
      <c r="P285" s="165">
        <f t="shared" si="41"/>
        <v>0</v>
      </c>
      <c r="Q285" s="165">
        <v>0</v>
      </c>
      <c r="R285" s="165">
        <f t="shared" si="42"/>
        <v>0</v>
      </c>
      <c r="S285" s="165">
        <v>0</v>
      </c>
      <c r="T285" s="166">
        <f t="shared" si="43"/>
        <v>0</v>
      </c>
      <c r="AR285" s="167" t="s">
        <v>162</v>
      </c>
      <c r="AT285" s="167" t="s">
        <v>136</v>
      </c>
      <c r="AU285" s="167" t="s">
        <v>80</v>
      </c>
      <c r="AY285" s="16" t="s">
        <v>134</v>
      </c>
      <c r="BE285" s="168">
        <f t="shared" si="44"/>
        <v>0</v>
      </c>
      <c r="BF285" s="168">
        <f t="shared" si="45"/>
        <v>0</v>
      </c>
      <c r="BG285" s="168">
        <f t="shared" si="46"/>
        <v>0</v>
      </c>
      <c r="BH285" s="168">
        <f t="shared" si="47"/>
        <v>0</v>
      </c>
      <c r="BI285" s="168">
        <f t="shared" si="48"/>
        <v>0</v>
      </c>
      <c r="BJ285" s="16" t="s">
        <v>80</v>
      </c>
      <c r="BK285" s="168">
        <f t="shared" si="49"/>
        <v>0</v>
      </c>
      <c r="BL285" s="16" t="s">
        <v>162</v>
      </c>
      <c r="BM285" s="167" t="s">
        <v>1152</v>
      </c>
    </row>
    <row r="286" spans="2:65" s="1" customFormat="1" ht="24" customHeight="1">
      <c r="B286" s="155"/>
      <c r="C286" s="156" t="s">
        <v>1153</v>
      </c>
      <c r="D286" s="156" t="s">
        <v>136</v>
      </c>
      <c r="E286" s="157" t="s">
        <v>1154</v>
      </c>
      <c r="F286" s="158" t="s">
        <v>1155</v>
      </c>
      <c r="G286" s="159" t="s">
        <v>196</v>
      </c>
      <c r="H286" s="160">
        <v>277</v>
      </c>
      <c r="I286" s="161"/>
      <c r="J286" s="162">
        <f t="shared" si="40"/>
        <v>0</v>
      </c>
      <c r="K286" s="158" t="s">
        <v>1</v>
      </c>
      <c r="L286" s="31"/>
      <c r="M286" s="163" t="s">
        <v>1</v>
      </c>
      <c r="N286" s="164" t="s">
        <v>36</v>
      </c>
      <c r="O286" s="54"/>
      <c r="P286" s="165">
        <f t="shared" si="41"/>
        <v>0</v>
      </c>
      <c r="Q286" s="165">
        <v>0</v>
      </c>
      <c r="R286" s="165">
        <f t="shared" si="42"/>
        <v>0</v>
      </c>
      <c r="S286" s="165">
        <v>0</v>
      </c>
      <c r="T286" s="166">
        <f t="shared" si="43"/>
        <v>0</v>
      </c>
      <c r="AR286" s="167" t="s">
        <v>162</v>
      </c>
      <c r="AT286" s="167" t="s">
        <v>136</v>
      </c>
      <c r="AU286" s="167" t="s">
        <v>80</v>
      </c>
      <c r="AY286" s="16" t="s">
        <v>134</v>
      </c>
      <c r="BE286" s="168">
        <f t="shared" si="44"/>
        <v>0</v>
      </c>
      <c r="BF286" s="168">
        <f t="shared" si="45"/>
        <v>0</v>
      </c>
      <c r="BG286" s="168">
        <f t="shared" si="46"/>
        <v>0</v>
      </c>
      <c r="BH286" s="168">
        <f t="shared" si="47"/>
        <v>0</v>
      </c>
      <c r="BI286" s="168">
        <f t="shared" si="48"/>
        <v>0</v>
      </c>
      <c r="BJ286" s="16" t="s">
        <v>80</v>
      </c>
      <c r="BK286" s="168">
        <f t="shared" si="49"/>
        <v>0</v>
      </c>
      <c r="BL286" s="16" t="s">
        <v>162</v>
      </c>
      <c r="BM286" s="167" t="s">
        <v>1156</v>
      </c>
    </row>
    <row r="287" spans="2:65" s="1" customFormat="1" ht="24" customHeight="1">
      <c r="B287" s="155"/>
      <c r="C287" s="156" t="s">
        <v>937</v>
      </c>
      <c r="D287" s="156" t="s">
        <v>136</v>
      </c>
      <c r="E287" s="157" t="s">
        <v>1157</v>
      </c>
      <c r="F287" s="158" t="s">
        <v>1158</v>
      </c>
      <c r="G287" s="159" t="s">
        <v>152</v>
      </c>
      <c r="H287" s="160">
        <v>0.39900000000000002</v>
      </c>
      <c r="I287" s="161"/>
      <c r="J287" s="162">
        <f t="shared" si="40"/>
        <v>0</v>
      </c>
      <c r="K287" s="158" t="s">
        <v>1</v>
      </c>
      <c r="L287" s="31"/>
      <c r="M287" s="163" t="s">
        <v>1</v>
      </c>
      <c r="N287" s="164" t="s">
        <v>36</v>
      </c>
      <c r="O287" s="54"/>
      <c r="P287" s="165">
        <f t="shared" si="41"/>
        <v>0</v>
      </c>
      <c r="Q287" s="165">
        <v>0</v>
      </c>
      <c r="R287" s="165">
        <f t="shared" si="42"/>
        <v>0</v>
      </c>
      <c r="S287" s="165">
        <v>0</v>
      </c>
      <c r="T287" s="166">
        <f t="shared" si="43"/>
        <v>0</v>
      </c>
      <c r="AR287" s="167" t="s">
        <v>162</v>
      </c>
      <c r="AT287" s="167" t="s">
        <v>136</v>
      </c>
      <c r="AU287" s="167" t="s">
        <v>80</v>
      </c>
      <c r="AY287" s="16" t="s">
        <v>134</v>
      </c>
      <c r="BE287" s="168">
        <f t="shared" si="44"/>
        <v>0</v>
      </c>
      <c r="BF287" s="168">
        <f t="shared" si="45"/>
        <v>0</v>
      </c>
      <c r="BG287" s="168">
        <f t="shared" si="46"/>
        <v>0</v>
      </c>
      <c r="BH287" s="168">
        <f t="shared" si="47"/>
        <v>0</v>
      </c>
      <c r="BI287" s="168">
        <f t="shared" si="48"/>
        <v>0</v>
      </c>
      <c r="BJ287" s="16" t="s">
        <v>80</v>
      </c>
      <c r="BK287" s="168">
        <f t="shared" si="49"/>
        <v>0</v>
      </c>
      <c r="BL287" s="16" t="s">
        <v>162</v>
      </c>
      <c r="BM287" s="167" t="s">
        <v>1159</v>
      </c>
    </row>
    <row r="288" spans="2:65" s="11" customFormat="1" ht="22.95" customHeight="1">
      <c r="B288" s="142"/>
      <c r="D288" s="143" t="s">
        <v>69</v>
      </c>
      <c r="E288" s="153" t="s">
        <v>1160</v>
      </c>
      <c r="F288" s="153" t="s">
        <v>1161</v>
      </c>
      <c r="I288" s="145"/>
      <c r="J288" s="154">
        <f>BK288</f>
        <v>0</v>
      </c>
      <c r="L288" s="142"/>
      <c r="M288" s="147"/>
      <c r="N288" s="148"/>
      <c r="O288" s="148"/>
      <c r="P288" s="149">
        <f>SUM(P289:P296)</f>
        <v>0</v>
      </c>
      <c r="Q288" s="148"/>
      <c r="R288" s="149">
        <f>SUM(R289:R296)</f>
        <v>0</v>
      </c>
      <c r="S288" s="148"/>
      <c r="T288" s="150">
        <f>SUM(T289:T296)</f>
        <v>0</v>
      </c>
      <c r="AR288" s="143" t="s">
        <v>80</v>
      </c>
      <c r="AT288" s="151" t="s">
        <v>69</v>
      </c>
      <c r="AU288" s="151" t="s">
        <v>74</v>
      </c>
      <c r="AY288" s="143" t="s">
        <v>134</v>
      </c>
      <c r="BK288" s="152">
        <f>SUM(BK289:BK296)</f>
        <v>0</v>
      </c>
    </row>
    <row r="289" spans="2:65" s="1" customFormat="1" ht="24" customHeight="1">
      <c r="B289" s="155"/>
      <c r="C289" s="156" t="s">
        <v>1162</v>
      </c>
      <c r="D289" s="156" t="s">
        <v>136</v>
      </c>
      <c r="E289" s="157" t="s">
        <v>1163</v>
      </c>
      <c r="F289" s="158" t="s">
        <v>1164</v>
      </c>
      <c r="G289" s="159" t="s">
        <v>198</v>
      </c>
      <c r="H289" s="160">
        <v>1</v>
      </c>
      <c r="I289" s="161"/>
      <c r="J289" s="162">
        <f t="shared" ref="J289:J296" si="50">ROUND(I289*H289,2)</f>
        <v>0</v>
      </c>
      <c r="K289" s="158" t="s">
        <v>1</v>
      </c>
      <c r="L289" s="31"/>
      <c r="M289" s="163" t="s">
        <v>1</v>
      </c>
      <c r="N289" s="164" t="s">
        <v>36</v>
      </c>
      <c r="O289" s="54"/>
      <c r="P289" s="165">
        <f t="shared" ref="P289:P296" si="51">O289*H289</f>
        <v>0</v>
      </c>
      <c r="Q289" s="165">
        <v>0</v>
      </c>
      <c r="R289" s="165">
        <f t="shared" ref="R289:R296" si="52">Q289*H289</f>
        <v>0</v>
      </c>
      <c r="S289" s="165">
        <v>0</v>
      </c>
      <c r="T289" s="166">
        <f t="shared" ref="T289:T296" si="53">S289*H289</f>
        <v>0</v>
      </c>
      <c r="AR289" s="167" t="s">
        <v>162</v>
      </c>
      <c r="AT289" s="167" t="s">
        <v>136</v>
      </c>
      <c r="AU289" s="167" t="s">
        <v>80</v>
      </c>
      <c r="AY289" s="16" t="s">
        <v>134</v>
      </c>
      <c r="BE289" s="168">
        <f t="shared" ref="BE289:BE296" si="54">IF(N289="základná",J289,0)</f>
        <v>0</v>
      </c>
      <c r="BF289" s="168">
        <f t="shared" ref="BF289:BF296" si="55">IF(N289="znížená",J289,0)</f>
        <v>0</v>
      </c>
      <c r="BG289" s="168">
        <f t="shared" ref="BG289:BG296" si="56">IF(N289="zákl. prenesená",J289,0)</f>
        <v>0</v>
      </c>
      <c r="BH289" s="168">
        <f t="shared" ref="BH289:BH296" si="57">IF(N289="zníž. prenesená",J289,0)</f>
        <v>0</v>
      </c>
      <c r="BI289" s="168">
        <f t="shared" ref="BI289:BI296" si="58">IF(N289="nulová",J289,0)</f>
        <v>0</v>
      </c>
      <c r="BJ289" s="16" t="s">
        <v>80</v>
      </c>
      <c r="BK289" s="168">
        <f t="shared" ref="BK289:BK296" si="59">ROUND(I289*H289,2)</f>
        <v>0</v>
      </c>
      <c r="BL289" s="16" t="s">
        <v>162</v>
      </c>
      <c r="BM289" s="167" t="s">
        <v>1165</v>
      </c>
    </row>
    <row r="290" spans="2:65" s="1" customFormat="1" ht="16.5" customHeight="1">
      <c r="B290" s="155"/>
      <c r="C290" s="195" t="s">
        <v>940</v>
      </c>
      <c r="D290" s="195" t="s">
        <v>151</v>
      </c>
      <c r="E290" s="196" t="s">
        <v>1166</v>
      </c>
      <c r="F290" s="197" t="s">
        <v>1167</v>
      </c>
      <c r="G290" s="198" t="s">
        <v>198</v>
      </c>
      <c r="H290" s="199">
        <v>1</v>
      </c>
      <c r="I290" s="200"/>
      <c r="J290" s="201">
        <f t="shared" si="50"/>
        <v>0</v>
      </c>
      <c r="K290" s="197" t="s">
        <v>1</v>
      </c>
      <c r="L290" s="202"/>
      <c r="M290" s="203" t="s">
        <v>1</v>
      </c>
      <c r="N290" s="204" t="s">
        <v>36</v>
      </c>
      <c r="O290" s="54"/>
      <c r="P290" s="165">
        <f t="shared" si="51"/>
        <v>0</v>
      </c>
      <c r="Q290" s="165">
        <v>0</v>
      </c>
      <c r="R290" s="165">
        <f t="shared" si="52"/>
        <v>0</v>
      </c>
      <c r="S290" s="165">
        <v>0</v>
      </c>
      <c r="T290" s="166">
        <f t="shared" si="53"/>
        <v>0</v>
      </c>
      <c r="AR290" s="167" t="s">
        <v>184</v>
      </c>
      <c r="AT290" s="167" t="s">
        <v>151</v>
      </c>
      <c r="AU290" s="167" t="s">
        <v>80</v>
      </c>
      <c r="AY290" s="16" t="s">
        <v>134</v>
      </c>
      <c r="BE290" s="168">
        <f t="shared" si="54"/>
        <v>0</v>
      </c>
      <c r="BF290" s="168">
        <f t="shared" si="55"/>
        <v>0</v>
      </c>
      <c r="BG290" s="168">
        <f t="shared" si="56"/>
        <v>0</v>
      </c>
      <c r="BH290" s="168">
        <f t="shared" si="57"/>
        <v>0</v>
      </c>
      <c r="BI290" s="168">
        <f t="shared" si="58"/>
        <v>0</v>
      </c>
      <c r="BJ290" s="16" t="s">
        <v>80</v>
      </c>
      <c r="BK290" s="168">
        <f t="shared" si="59"/>
        <v>0</v>
      </c>
      <c r="BL290" s="16" t="s">
        <v>162</v>
      </c>
      <c r="BM290" s="167" t="s">
        <v>1168</v>
      </c>
    </row>
    <row r="291" spans="2:65" s="1" customFormat="1" ht="16.5" customHeight="1">
      <c r="B291" s="155"/>
      <c r="C291" s="156" t="s">
        <v>1169</v>
      </c>
      <c r="D291" s="156" t="s">
        <v>136</v>
      </c>
      <c r="E291" s="157" t="s">
        <v>1170</v>
      </c>
      <c r="F291" s="158" t="s">
        <v>1171</v>
      </c>
      <c r="G291" s="159" t="s">
        <v>198</v>
      </c>
      <c r="H291" s="160">
        <v>1</v>
      </c>
      <c r="I291" s="161"/>
      <c r="J291" s="162">
        <f t="shared" si="50"/>
        <v>0</v>
      </c>
      <c r="K291" s="158" t="s">
        <v>1</v>
      </c>
      <c r="L291" s="31"/>
      <c r="M291" s="163" t="s">
        <v>1</v>
      </c>
      <c r="N291" s="164" t="s">
        <v>36</v>
      </c>
      <c r="O291" s="54"/>
      <c r="P291" s="165">
        <f t="shared" si="51"/>
        <v>0</v>
      </c>
      <c r="Q291" s="165">
        <v>0</v>
      </c>
      <c r="R291" s="165">
        <f t="shared" si="52"/>
        <v>0</v>
      </c>
      <c r="S291" s="165">
        <v>0</v>
      </c>
      <c r="T291" s="166">
        <f t="shared" si="53"/>
        <v>0</v>
      </c>
      <c r="AR291" s="167" t="s">
        <v>162</v>
      </c>
      <c r="AT291" s="167" t="s">
        <v>136</v>
      </c>
      <c r="AU291" s="167" t="s">
        <v>80</v>
      </c>
      <c r="AY291" s="16" t="s">
        <v>134</v>
      </c>
      <c r="BE291" s="168">
        <f t="shared" si="54"/>
        <v>0</v>
      </c>
      <c r="BF291" s="168">
        <f t="shared" si="55"/>
        <v>0</v>
      </c>
      <c r="BG291" s="168">
        <f t="shared" si="56"/>
        <v>0</v>
      </c>
      <c r="BH291" s="168">
        <f t="shared" si="57"/>
        <v>0</v>
      </c>
      <c r="BI291" s="168">
        <f t="shared" si="58"/>
        <v>0</v>
      </c>
      <c r="BJ291" s="16" t="s">
        <v>80</v>
      </c>
      <c r="BK291" s="168">
        <f t="shared" si="59"/>
        <v>0</v>
      </c>
      <c r="BL291" s="16" t="s">
        <v>162</v>
      </c>
      <c r="BM291" s="167" t="s">
        <v>1172</v>
      </c>
    </row>
    <row r="292" spans="2:65" s="1" customFormat="1" ht="36" customHeight="1">
      <c r="B292" s="155"/>
      <c r="C292" s="195" t="s">
        <v>943</v>
      </c>
      <c r="D292" s="195" t="s">
        <v>151</v>
      </c>
      <c r="E292" s="196" t="s">
        <v>1173</v>
      </c>
      <c r="F292" s="197" t="s">
        <v>1174</v>
      </c>
      <c r="G292" s="198" t="s">
        <v>198</v>
      </c>
      <c r="H292" s="199">
        <v>1</v>
      </c>
      <c r="I292" s="200"/>
      <c r="J292" s="201">
        <f t="shared" si="50"/>
        <v>0</v>
      </c>
      <c r="K292" s="197" t="s">
        <v>1</v>
      </c>
      <c r="L292" s="202"/>
      <c r="M292" s="203" t="s">
        <v>1</v>
      </c>
      <c r="N292" s="204" t="s">
        <v>36</v>
      </c>
      <c r="O292" s="54"/>
      <c r="P292" s="165">
        <f t="shared" si="51"/>
        <v>0</v>
      </c>
      <c r="Q292" s="165">
        <v>0</v>
      </c>
      <c r="R292" s="165">
        <f t="shared" si="52"/>
        <v>0</v>
      </c>
      <c r="S292" s="165">
        <v>0</v>
      </c>
      <c r="T292" s="166">
        <f t="shared" si="53"/>
        <v>0</v>
      </c>
      <c r="AR292" s="167" t="s">
        <v>184</v>
      </c>
      <c r="AT292" s="167" t="s">
        <v>151</v>
      </c>
      <c r="AU292" s="167" t="s">
        <v>80</v>
      </c>
      <c r="AY292" s="16" t="s">
        <v>134</v>
      </c>
      <c r="BE292" s="168">
        <f t="shared" si="54"/>
        <v>0</v>
      </c>
      <c r="BF292" s="168">
        <f t="shared" si="55"/>
        <v>0</v>
      </c>
      <c r="BG292" s="168">
        <f t="shared" si="56"/>
        <v>0</v>
      </c>
      <c r="BH292" s="168">
        <f t="shared" si="57"/>
        <v>0</v>
      </c>
      <c r="BI292" s="168">
        <f t="shared" si="58"/>
        <v>0</v>
      </c>
      <c r="BJ292" s="16" t="s">
        <v>80</v>
      </c>
      <c r="BK292" s="168">
        <f t="shared" si="59"/>
        <v>0</v>
      </c>
      <c r="BL292" s="16" t="s">
        <v>162</v>
      </c>
      <c r="BM292" s="167" t="s">
        <v>1175</v>
      </c>
    </row>
    <row r="293" spans="2:65" s="1" customFormat="1" ht="36" customHeight="1">
      <c r="B293" s="155"/>
      <c r="C293" s="195" t="s">
        <v>1176</v>
      </c>
      <c r="D293" s="195" t="s">
        <v>151</v>
      </c>
      <c r="E293" s="196" t="s">
        <v>1177</v>
      </c>
      <c r="F293" s="197" t="s">
        <v>1178</v>
      </c>
      <c r="G293" s="198" t="s">
        <v>198</v>
      </c>
      <c r="H293" s="199">
        <v>1</v>
      </c>
      <c r="I293" s="200"/>
      <c r="J293" s="201">
        <f t="shared" si="50"/>
        <v>0</v>
      </c>
      <c r="K293" s="197" t="s">
        <v>1</v>
      </c>
      <c r="L293" s="202"/>
      <c r="M293" s="203" t="s">
        <v>1</v>
      </c>
      <c r="N293" s="204" t="s">
        <v>36</v>
      </c>
      <c r="O293" s="54"/>
      <c r="P293" s="165">
        <f t="shared" si="51"/>
        <v>0</v>
      </c>
      <c r="Q293" s="165">
        <v>0</v>
      </c>
      <c r="R293" s="165">
        <f t="shared" si="52"/>
        <v>0</v>
      </c>
      <c r="S293" s="165">
        <v>0</v>
      </c>
      <c r="T293" s="166">
        <f t="shared" si="53"/>
        <v>0</v>
      </c>
      <c r="AR293" s="167" t="s">
        <v>184</v>
      </c>
      <c r="AT293" s="167" t="s">
        <v>151</v>
      </c>
      <c r="AU293" s="167" t="s">
        <v>80</v>
      </c>
      <c r="AY293" s="16" t="s">
        <v>134</v>
      </c>
      <c r="BE293" s="168">
        <f t="shared" si="54"/>
        <v>0</v>
      </c>
      <c r="BF293" s="168">
        <f t="shared" si="55"/>
        <v>0</v>
      </c>
      <c r="BG293" s="168">
        <f t="shared" si="56"/>
        <v>0</v>
      </c>
      <c r="BH293" s="168">
        <f t="shared" si="57"/>
        <v>0</v>
      </c>
      <c r="BI293" s="168">
        <f t="shared" si="58"/>
        <v>0</v>
      </c>
      <c r="BJ293" s="16" t="s">
        <v>80</v>
      </c>
      <c r="BK293" s="168">
        <f t="shared" si="59"/>
        <v>0</v>
      </c>
      <c r="BL293" s="16" t="s">
        <v>162</v>
      </c>
      <c r="BM293" s="167" t="s">
        <v>1179</v>
      </c>
    </row>
    <row r="294" spans="2:65" s="1" customFormat="1" ht="16.5" customHeight="1">
      <c r="B294" s="155"/>
      <c r="C294" s="156" t="s">
        <v>946</v>
      </c>
      <c r="D294" s="156" t="s">
        <v>136</v>
      </c>
      <c r="E294" s="157" t="s">
        <v>1180</v>
      </c>
      <c r="F294" s="158" t="s">
        <v>1181</v>
      </c>
      <c r="G294" s="159" t="s">
        <v>198</v>
      </c>
      <c r="H294" s="160">
        <v>1</v>
      </c>
      <c r="I294" s="161"/>
      <c r="J294" s="162">
        <f t="shared" si="50"/>
        <v>0</v>
      </c>
      <c r="K294" s="158" t="s">
        <v>1</v>
      </c>
      <c r="L294" s="31"/>
      <c r="M294" s="163" t="s">
        <v>1</v>
      </c>
      <c r="N294" s="164" t="s">
        <v>36</v>
      </c>
      <c r="O294" s="54"/>
      <c r="P294" s="165">
        <f t="shared" si="51"/>
        <v>0</v>
      </c>
      <c r="Q294" s="165">
        <v>0</v>
      </c>
      <c r="R294" s="165">
        <f t="shared" si="52"/>
        <v>0</v>
      </c>
      <c r="S294" s="165">
        <v>0</v>
      </c>
      <c r="T294" s="166">
        <f t="shared" si="53"/>
        <v>0</v>
      </c>
      <c r="AR294" s="167" t="s">
        <v>162</v>
      </c>
      <c r="AT294" s="167" t="s">
        <v>136</v>
      </c>
      <c r="AU294" s="167" t="s">
        <v>80</v>
      </c>
      <c r="AY294" s="16" t="s">
        <v>134</v>
      </c>
      <c r="BE294" s="168">
        <f t="shared" si="54"/>
        <v>0</v>
      </c>
      <c r="BF294" s="168">
        <f t="shared" si="55"/>
        <v>0</v>
      </c>
      <c r="BG294" s="168">
        <f t="shared" si="56"/>
        <v>0</v>
      </c>
      <c r="BH294" s="168">
        <f t="shared" si="57"/>
        <v>0</v>
      </c>
      <c r="BI294" s="168">
        <f t="shared" si="58"/>
        <v>0</v>
      </c>
      <c r="BJ294" s="16" t="s">
        <v>80</v>
      </c>
      <c r="BK294" s="168">
        <f t="shared" si="59"/>
        <v>0</v>
      </c>
      <c r="BL294" s="16" t="s">
        <v>162</v>
      </c>
      <c r="BM294" s="167" t="s">
        <v>1182</v>
      </c>
    </row>
    <row r="295" spans="2:65" s="1" customFormat="1" ht="16.5" customHeight="1">
      <c r="B295" s="155"/>
      <c r="C295" s="195" t="s">
        <v>1183</v>
      </c>
      <c r="D295" s="195" t="s">
        <v>151</v>
      </c>
      <c r="E295" s="196" t="s">
        <v>1184</v>
      </c>
      <c r="F295" s="197" t="s">
        <v>1185</v>
      </c>
      <c r="G295" s="198" t="s">
        <v>198</v>
      </c>
      <c r="H295" s="199">
        <v>1</v>
      </c>
      <c r="I295" s="200"/>
      <c r="J295" s="201">
        <f t="shared" si="50"/>
        <v>0</v>
      </c>
      <c r="K295" s="197" t="s">
        <v>1</v>
      </c>
      <c r="L295" s="202"/>
      <c r="M295" s="203" t="s">
        <v>1</v>
      </c>
      <c r="N295" s="204" t="s">
        <v>36</v>
      </c>
      <c r="O295" s="54"/>
      <c r="P295" s="165">
        <f t="shared" si="51"/>
        <v>0</v>
      </c>
      <c r="Q295" s="165">
        <v>0</v>
      </c>
      <c r="R295" s="165">
        <f t="shared" si="52"/>
        <v>0</v>
      </c>
      <c r="S295" s="165">
        <v>0</v>
      </c>
      <c r="T295" s="166">
        <f t="shared" si="53"/>
        <v>0</v>
      </c>
      <c r="AR295" s="167" t="s">
        <v>184</v>
      </c>
      <c r="AT295" s="167" t="s">
        <v>151</v>
      </c>
      <c r="AU295" s="167" t="s">
        <v>80</v>
      </c>
      <c r="AY295" s="16" t="s">
        <v>134</v>
      </c>
      <c r="BE295" s="168">
        <f t="shared" si="54"/>
        <v>0</v>
      </c>
      <c r="BF295" s="168">
        <f t="shared" si="55"/>
        <v>0</v>
      </c>
      <c r="BG295" s="168">
        <f t="shared" si="56"/>
        <v>0</v>
      </c>
      <c r="BH295" s="168">
        <f t="shared" si="57"/>
        <v>0</v>
      </c>
      <c r="BI295" s="168">
        <f t="shared" si="58"/>
        <v>0</v>
      </c>
      <c r="BJ295" s="16" t="s">
        <v>80</v>
      </c>
      <c r="BK295" s="168">
        <f t="shared" si="59"/>
        <v>0</v>
      </c>
      <c r="BL295" s="16" t="s">
        <v>162</v>
      </c>
      <c r="BM295" s="167" t="s">
        <v>1186</v>
      </c>
    </row>
    <row r="296" spans="2:65" s="1" customFormat="1" ht="24" customHeight="1">
      <c r="B296" s="155"/>
      <c r="C296" s="156" t="s">
        <v>949</v>
      </c>
      <c r="D296" s="156" t="s">
        <v>136</v>
      </c>
      <c r="E296" s="157" t="s">
        <v>1187</v>
      </c>
      <c r="F296" s="158" t="s">
        <v>1188</v>
      </c>
      <c r="G296" s="159" t="s">
        <v>152</v>
      </c>
      <c r="H296" s="160">
        <v>1.2E-2</v>
      </c>
      <c r="I296" s="161"/>
      <c r="J296" s="162">
        <f t="shared" si="50"/>
        <v>0</v>
      </c>
      <c r="K296" s="158" t="s">
        <v>1</v>
      </c>
      <c r="L296" s="31"/>
      <c r="M296" s="163" t="s">
        <v>1</v>
      </c>
      <c r="N296" s="164" t="s">
        <v>36</v>
      </c>
      <c r="O296" s="54"/>
      <c r="P296" s="165">
        <f t="shared" si="51"/>
        <v>0</v>
      </c>
      <c r="Q296" s="165">
        <v>0</v>
      </c>
      <c r="R296" s="165">
        <f t="shared" si="52"/>
        <v>0</v>
      </c>
      <c r="S296" s="165">
        <v>0</v>
      </c>
      <c r="T296" s="166">
        <f t="shared" si="53"/>
        <v>0</v>
      </c>
      <c r="AR296" s="167" t="s">
        <v>162</v>
      </c>
      <c r="AT296" s="167" t="s">
        <v>136</v>
      </c>
      <c r="AU296" s="167" t="s">
        <v>80</v>
      </c>
      <c r="AY296" s="16" t="s">
        <v>134</v>
      </c>
      <c r="BE296" s="168">
        <f t="shared" si="54"/>
        <v>0</v>
      </c>
      <c r="BF296" s="168">
        <f t="shared" si="55"/>
        <v>0</v>
      </c>
      <c r="BG296" s="168">
        <f t="shared" si="56"/>
        <v>0</v>
      </c>
      <c r="BH296" s="168">
        <f t="shared" si="57"/>
        <v>0</v>
      </c>
      <c r="BI296" s="168">
        <f t="shared" si="58"/>
        <v>0</v>
      </c>
      <c r="BJ296" s="16" t="s">
        <v>80</v>
      </c>
      <c r="BK296" s="168">
        <f t="shared" si="59"/>
        <v>0</v>
      </c>
      <c r="BL296" s="16" t="s">
        <v>162</v>
      </c>
      <c r="BM296" s="167" t="s">
        <v>1189</v>
      </c>
    </row>
    <row r="297" spans="2:65" s="11" customFormat="1" ht="22.95" customHeight="1">
      <c r="B297" s="142"/>
      <c r="D297" s="143" t="s">
        <v>69</v>
      </c>
      <c r="E297" s="153" t="s">
        <v>339</v>
      </c>
      <c r="F297" s="153" t="s">
        <v>340</v>
      </c>
      <c r="I297" s="145"/>
      <c r="J297" s="154">
        <f>BK297</f>
        <v>0</v>
      </c>
      <c r="L297" s="142"/>
      <c r="M297" s="147"/>
      <c r="N297" s="148"/>
      <c r="O297" s="148"/>
      <c r="P297" s="149">
        <f>SUM(P298:P334)</f>
        <v>0</v>
      </c>
      <c r="Q297" s="148"/>
      <c r="R297" s="149">
        <f>SUM(R298:R334)</f>
        <v>0</v>
      </c>
      <c r="S297" s="148"/>
      <c r="T297" s="150">
        <f>SUM(T298:T334)</f>
        <v>0</v>
      </c>
      <c r="AR297" s="143" t="s">
        <v>80</v>
      </c>
      <c r="AT297" s="151" t="s">
        <v>69</v>
      </c>
      <c r="AU297" s="151" t="s">
        <v>74</v>
      </c>
      <c r="AY297" s="143" t="s">
        <v>134</v>
      </c>
      <c r="BK297" s="152">
        <f>SUM(BK298:BK334)</f>
        <v>0</v>
      </c>
    </row>
    <row r="298" spans="2:65" s="1" customFormat="1" ht="16.5" customHeight="1">
      <c r="B298" s="155"/>
      <c r="C298" s="156" t="s">
        <v>1190</v>
      </c>
      <c r="D298" s="156" t="s">
        <v>136</v>
      </c>
      <c r="E298" s="157" t="s">
        <v>1191</v>
      </c>
      <c r="F298" s="158" t="s">
        <v>1192</v>
      </c>
      <c r="G298" s="159" t="s">
        <v>198</v>
      </c>
      <c r="H298" s="160">
        <v>10</v>
      </c>
      <c r="I298" s="161"/>
      <c r="J298" s="162">
        <f t="shared" ref="J298:J334" si="60">ROUND(I298*H298,2)</f>
        <v>0</v>
      </c>
      <c r="K298" s="158" t="s">
        <v>1</v>
      </c>
      <c r="L298" s="31"/>
      <c r="M298" s="163" t="s">
        <v>1</v>
      </c>
      <c r="N298" s="164" t="s">
        <v>36</v>
      </c>
      <c r="O298" s="54"/>
      <c r="P298" s="165">
        <f t="shared" ref="P298:P334" si="61">O298*H298</f>
        <v>0</v>
      </c>
      <c r="Q298" s="165">
        <v>0</v>
      </c>
      <c r="R298" s="165">
        <f t="shared" ref="R298:R334" si="62">Q298*H298</f>
        <v>0</v>
      </c>
      <c r="S298" s="165">
        <v>0</v>
      </c>
      <c r="T298" s="166">
        <f t="shared" ref="T298:T334" si="63">S298*H298</f>
        <v>0</v>
      </c>
      <c r="AR298" s="167" t="s">
        <v>162</v>
      </c>
      <c r="AT298" s="167" t="s">
        <v>136</v>
      </c>
      <c r="AU298" s="167" t="s">
        <v>80</v>
      </c>
      <c r="AY298" s="16" t="s">
        <v>134</v>
      </c>
      <c r="BE298" s="168">
        <f t="shared" ref="BE298:BE334" si="64">IF(N298="základná",J298,0)</f>
        <v>0</v>
      </c>
      <c r="BF298" s="168">
        <f t="shared" ref="BF298:BF334" si="65">IF(N298="znížená",J298,0)</f>
        <v>0</v>
      </c>
      <c r="BG298" s="168">
        <f t="shared" ref="BG298:BG334" si="66">IF(N298="zákl. prenesená",J298,0)</f>
        <v>0</v>
      </c>
      <c r="BH298" s="168">
        <f t="shared" ref="BH298:BH334" si="67">IF(N298="zníž. prenesená",J298,0)</f>
        <v>0</v>
      </c>
      <c r="BI298" s="168">
        <f t="shared" ref="BI298:BI334" si="68">IF(N298="nulová",J298,0)</f>
        <v>0</v>
      </c>
      <c r="BJ298" s="16" t="s">
        <v>80</v>
      </c>
      <c r="BK298" s="168">
        <f t="shared" ref="BK298:BK334" si="69">ROUND(I298*H298,2)</f>
        <v>0</v>
      </c>
      <c r="BL298" s="16" t="s">
        <v>162</v>
      </c>
      <c r="BM298" s="167" t="s">
        <v>1193</v>
      </c>
    </row>
    <row r="299" spans="2:65" s="1" customFormat="1" ht="36" customHeight="1">
      <c r="B299" s="155"/>
      <c r="C299" s="195" t="s">
        <v>952</v>
      </c>
      <c r="D299" s="195" t="s">
        <v>151</v>
      </c>
      <c r="E299" s="196" t="s">
        <v>1194</v>
      </c>
      <c r="F299" s="197" t="s">
        <v>1195</v>
      </c>
      <c r="G299" s="198" t="s">
        <v>198</v>
      </c>
      <c r="H299" s="199">
        <v>10</v>
      </c>
      <c r="I299" s="200"/>
      <c r="J299" s="201">
        <f t="shared" si="60"/>
        <v>0</v>
      </c>
      <c r="K299" s="197" t="s">
        <v>1</v>
      </c>
      <c r="L299" s="202"/>
      <c r="M299" s="203" t="s">
        <v>1</v>
      </c>
      <c r="N299" s="204" t="s">
        <v>36</v>
      </c>
      <c r="O299" s="54"/>
      <c r="P299" s="165">
        <f t="shared" si="61"/>
        <v>0</v>
      </c>
      <c r="Q299" s="165">
        <v>0</v>
      </c>
      <c r="R299" s="165">
        <f t="shared" si="62"/>
        <v>0</v>
      </c>
      <c r="S299" s="165">
        <v>0</v>
      </c>
      <c r="T299" s="166">
        <f t="shared" si="63"/>
        <v>0</v>
      </c>
      <c r="AR299" s="167" t="s">
        <v>184</v>
      </c>
      <c r="AT299" s="167" t="s">
        <v>151</v>
      </c>
      <c r="AU299" s="167" t="s">
        <v>80</v>
      </c>
      <c r="AY299" s="16" t="s">
        <v>134</v>
      </c>
      <c r="BE299" s="168">
        <f t="shared" si="64"/>
        <v>0</v>
      </c>
      <c r="BF299" s="168">
        <f t="shared" si="65"/>
        <v>0</v>
      </c>
      <c r="BG299" s="168">
        <f t="shared" si="66"/>
        <v>0</v>
      </c>
      <c r="BH299" s="168">
        <f t="shared" si="67"/>
        <v>0</v>
      </c>
      <c r="BI299" s="168">
        <f t="shared" si="68"/>
        <v>0</v>
      </c>
      <c r="BJ299" s="16" t="s">
        <v>80</v>
      </c>
      <c r="BK299" s="168">
        <f t="shared" si="69"/>
        <v>0</v>
      </c>
      <c r="BL299" s="16" t="s">
        <v>162</v>
      </c>
      <c r="BM299" s="167" t="s">
        <v>1196</v>
      </c>
    </row>
    <row r="300" spans="2:65" s="1" customFormat="1" ht="24" customHeight="1">
      <c r="B300" s="155"/>
      <c r="C300" s="156" t="s">
        <v>1197</v>
      </c>
      <c r="D300" s="156" t="s">
        <v>136</v>
      </c>
      <c r="E300" s="157" t="s">
        <v>1198</v>
      </c>
      <c r="F300" s="158" t="s">
        <v>1199</v>
      </c>
      <c r="G300" s="159" t="s">
        <v>1144</v>
      </c>
      <c r="H300" s="160">
        <v>10</v>
      </c>
      <c r="I300" s="161"/>
      <c r="J300" s="162">
        <f t="shared" si="60"/>
        <v>0</v>
      </c>
      <c r="K300" s="158" t="s">
        <v>1</v>
      </c>
      <c r="L300" s="31"/>
      <c r="M300" s="163" t="s">
        <v>1</v>
      </c>
      <c r="N300" s="164" t="s">
        <v>36</v>
      </c>
      <c r="O300" s="54"/>
      <c r="P300" s="165">
        <f t="shared" si="61"/>
        <v>0</v>
      </c>
      <c r="Q300" s="165">
        <v>0</v>
      </c>
      <c r="R300" s="165">
        <f t="shared" si="62"/>
        <v>0</v>
      </c>
      <c r="S300" s="165">
        <v>0</v>
      </c>
      <c r="T300" s="166">
        <f t="shared" si="63"/>
        <v>0</v>
      </c>
      <c r="AR300" s="167" t="s">
        <v>162</v>
      </c>
      <c r="AT300" s="167" t="s">
        <v>136</v>
      </c>
      <c r="AU300" s="167" t="s">
        <v>80</v>
      </c>
      <c r="AY300" s="16" t="s">
        <v>134</v>
      </c>
      <c r="BE300" s="168">
        <f t="shared" si="64"/>
        <v>0</v>
      </c>
      <c r="BF300" s="168">
        <f t="shared" si="65"/>
        <v>0</v>
      </c>
      <c r="BG300" s="168">
        <f t="shared" si="66"/>
        <v>0</v>
      </c>
      <c r="BH300" s="168">
        <f t="shared" si="67"/>
        <v>0</v>
      </c>
      <c r="BI300" s="168">
        <f t="shared" si="68"/>
        <v>0</v>
      </c>
      <c r="BJ300" s="16" t="s">
        <v>80</v>
      </c>
      <c r="BK300" s="168">
        <f t="shared" si="69"/>
        <v>0</v>
      </c>
      <c r="BL300" s="16" t="s">
        <v>162</v>
      </c>
      <c r="BM300" s="167" t="s">
        <v>1200</v>
      </c>
    </row>
    <row r="301" spans="2:65" s="1" customFormat="1" ht="36" customHeight="1">
      <c r="B301" s="155"/>
      <c r="C301" s="195" t="s">
        <v>955</v>
      </c>
      <c r="D301" s="195" t="s">
        <v>151</v>
      </c>
      <c r="E301" s="196" t="s">
        <v>1201</v>
      </c>
      <c r="F301" s="197" t="s">
        <v>1202</v>
      </c>
      <c r="G301" s="198" t="s">
        <v>198</v>
      </c>
      <c r="H301" s="199">
        <v>10</v>
      </c>
      <c r="I301" s="200"/>
      <c r="J301" s="201">
        <f t="shared" si="60"/>
        <v>0</v>
      </c>
      <c r="K301" s="197" t="s">
        <v>1</v>
      </c>
      <c r="L301" s="202"/>
      <c r="M301" s="203" t="s">
        <v>1</v>
      </c>
      <c r="N301" s="204" t="s">
        <v>36</v>
      </c>
      <c r="O301" s="54"/>
      <c r="P301" s="165">
        <f t="shared" si="61"/>
        <v>0</v>
      </c>
      <c r="Q301" s="165">
        <v>0</v>
      </c>
      <c r="R301" s="165">
        <f t="shared" si="62"/>
        <v>0</v>
      </c>
      <c r="S301" s="165">
        <v>0</v>
      </c>
      <c r="T301" s="166">
        <f t="shared" si="63"/>
        <v>0</v>
      </c>
      <c r="AR301" s="167" t="s">
        <v>184</v>
      </c>
      <c r="AT301" s="167" t="s">
        <v>151</v>
      </c>
      <c r="AU301" s="167" t="s">
        <v>80</v>
      </c>
      <c r="AY301" s="16" t="s">
        <v>134</v>
      </c>
      <c r="BE301" s="168">
        <f t="shared" si="64"/>
        <v>0</v>
      </c>
      <c r="BF301" s="168">
        <f t="shared" si="65"/>
        <v>0</v>
      </c>
      <c r="BG301" s="168">
        <f t="shared" si="66"/>
        <v>0</v>
      </c>
      <c r="BH301" s="168">
        <f t="shared" si="67"/>
        <v>0</v>
      </c>
      <c r="BI301" s="168">
        <f t="shared" si="68"/>
        <v>0</v>
      </c>
      <c r="BJ301" s="16" t="s">
        <v>80</v>
      </c>
      <c r="BK301" s="168">
        <f t="shared" si="69"/>
        <v>0</v>
      </c>
      <c r="BL301" s="16" t="s">
        <v>162</v>
      </c>
      <c r="BM301" s="167" t="s">
        <v>1203</v>
      </c>
    </row>
    <row r="302" spans="2:65" s="1" customFormat="1" ht="16.5" customHeight="1">
      <c r="B302" s="155"/>
      <c r="C302" s="156" t="s">
        <v>1204</v>
      </c>
      <c r="D302" s="156" t="s">
        <v>136</v>
      </c>
      <c r="E302" s="157" t="s">
        <v>1205</v>
      </c>
      <c r="F302" s="158" t="s">
        <v>1206</v>
      </c>
      <c r="G302" s="159" t="s">
        <v>198</v>
      </c>
      <c r="H302" s="160">
        <v>10</v>
      </c>
      <c r="I302" s="161"/>
      <c r="J302" s="162">
        <f t="shared" si="60"/>
        <v>0</v>
      </c>
      <c r="K302" s="158" t="s">
        <v>1</v>
      </c>
      <c r="L302" s="31"/>
      <c r="M302" s="163" t="s">
        <v>1</v>
      </c>
      <c r="N302" s="164" t="s">
        <v>36</v>
      </c>
      <c r="O302" s="54"/>
      <c r="P302" s="165">
        <f t="shared" si="61"/>
        <v>0</v>
      </c>
      <c r="Q302" s="165">
        <v>0</v>
      </c>
      <c r="R302" s="165">
        <f t="shared" si="62"/>
        <v>0</v>
      </c>
      <c r="S302" s="165">
        <v>0</v>
      </c>
      <c r="T302" s="166">
        <f t="shared" si="63"/>
        <v>0</v>
      </c>
      <c r="AR302" s="167" t="s">
        <v>162</v>
      </c>
      <c r="AT302" s="167" t="s">
        <v>136</v>
      </c>
      <c r="AU302" s="167" t="s">
        <v>80</v>
      </c>
      <c r="AY302" s="16" t="s">
        <v>134</v>
      </c>
      <c r="BE302" s="168">
        <f t="shared" si="64"/>
        <v>0</v>
      </c>
      <c r="BF302" s="168">
        <f t="shared" si="65"/>
        <v>0</v>
      </c>
      <c r="BG302" s="168">
        <f t="shared" si="66"/>
        <v>0</v>
      </c>
      <c r="BH302" s="168">
        <f t="shared" si="67"/>
        <v>0</v>
      </c>
      <c r="BI302" s="168">
        <f t="shared" si="68"/>
        <v>0</v>
      </c>
      <c r="BJ302" s="16" t="s">
        <v>80</v>
      </c>
      <c r="BK302" s="168">
        <f t="shared" si="69"/>
        <v>0</v>
      </c>
      <c r="BL302" s="16" t="s">
        <v>162</v>
      </c>
      <c r="BM302" s="167" t="s">
        <v>1207</v>
      </c>
    </row>
    <row r="303" spans="2:65" s="1" customFormat="1" ht="24" customHeight="1">
      <c r="B303" s="155"/>
      <c r="C303" s="195" t="s">
        <v>958</v>
      </c>
      <c r="D303" s="195" t="s">
        <v>151</v>
      </c>
      <c r="E303" s="196" t="s">
        <v>1208</v>
      </c>
      <c r="F303" s="197" t="s">
        <v>1209</v>
      </c>
      <c r="G303" s="198" t="s">
        <v>198</v>
      </c>
      <c r="H303" s="199">
        <v>9</v>
      </c>
      <c r="I303" s="200"/>
      <c r="J303" s="201">
        <f t="shared" si="60"/>
        <v>0</v>
      </c>
      <c r="K303" s="197" t="s">
        <v>1</v>
      </c>
      <c r="L303" s="202"/>
      <c r="M303" s="203" t="s">
        <v>1</v>
      </c>
      <c r="N303" s="204" t="s">
        <v>36</v>
      </c>
      <c r="O303" s="54"/>
      <c r="P303" s="165">
        <f t="shared" si="61"/>
        <v>0</v>
      </c>
      <c r="Q303" s="165">
        <v>0</v>
      </c>
      <c r="R303" s="165">
        <f t="shared" si="62"/>
        <v>0</v>
      </c>
      <c r="S303" s="165">
        <v>0</v>
      </c>
      <c r="T303" s="166">
        <f t="shared" si="63"/>
        <v>0</v>
      </c>
      <c r="AR303" s="167" t="s">
        <v>184</v>
      </c>
      <c r="AT303" s="167" t="s">
        <v>151</v>
      </c>
      <c r="AU303" s="167" t="s">
        <v>80</v>
      </c>
      <c r="AY303" s="16" t="s">
        <v>134</v>
      </c>
      <c r="BE303" s="168">
        <f t="shared" si="64"/>
        <v>0</v>
      </c>
      <c r="BF303" s="168">
        <f t="shared" si="65"/>
        <v>0</v>
      </c>
      <c r="BG303" s="168">
        <f t="shared" si="66"/>
        <v>0</v>
      </c>
      <c r="BH303" s="168">
        <f t="shared" si="67"/>
        <v>0</v>
      </c>
      <c r="BI303" s="168">
        <f t="shared" si="68"/>
        <v>0</v>
      </c>
      <c r="BJ303" s="16" t="s">
        <v>80</v>
      </c>
      <c r="BK303" s="168">
        <f t="shared" si="69"/>
        <v>0</v>
      </c>
      <c r="BL303" s="16" t="s">
        <v>162</v>
      </c>
      <c r="BM303" s="167" t="s">
        <v>1210</v>
      </c>
    </row>
    <row r="304" spans="2:65" s="1" customFormat="1" ht="24" customHeight="1">
      <c r="B304" s="155"/>
      <c r="C304" s="195" t="s">
        <v>1211</v>
      </c>
      <c r="D304" s="195" t="s">
        <v>151</v>
      </c>
      <c r="E304" s="196" t="s">
        <v>1212</v>
      </c>
      <c r="F304" s="197" t="s">
        <v>1213</v>
      </c>
      <c r="G304" s="198" t="s">
        <v>198</v>
      </c>
      <c r="H304" s="199">
        <v>9</v>
      </c>
      <c r="I304" s="200"/>
      <c r="J304" s="201">
        <f t="shared" si="60"/>
        <v>0</v>
      </c>
      <c r="K304" s="197" t="s">
        <v>1</v>
      </c>
      <c r="L304" s="202"/>
      <c r="M304" s="203" t="s">
        <v>1</v>
      </c>
      <c r="N304" s="204" t="s">
        <v>36</v>
      </c>
      <c r="O304" s="54"/>
      <c r="P304" s="165">
        <f t="shared" si="61"/>
        <v>0</v>
      </c>
      <c r="Q304" s="165">
        <v>0</v>
      </c>
      <c r="R304" s="165">
        <f t="shared" si="62"/>
        <v>0</v>
      </c>
      <c r="S304" s="165">
        <v>0</v>
      </c>
      <c r="T304" s="166">
        <f t="shared" si="63"/>
        <v>0</v>
      </c>
      <c r="AR304" s="167" t="s">
        <v>184</v>
      </c>
      <c r="AT304" s="167" t="s">
        <v>151</v>
      </c>
      <c r="AU304" s="167" t="s">
        <v>80</v>
      </c>
      <c r="AY304" s="16" t="s">
        <v>134</v>
      </c>
      <c r="BE304" s="168">
        <f t="shared" si="64"/>
        <v>0</v>
      </c>
      <c r="BF304" s="168">
        <f t="shared" si="65"/>
        <v>0</v>
      </c>
      <c r="BG304" s="168">
        <f t="shared" si="66"/>
        <v>0</v>
      </c>
      <c r="BH304" s="168">
        <f t="shared" si="67"/>
        <v>0</v>
      </c>
      <c r="BI304" s="168">
        <f t="shared" si="68"/>
        <v>0</v>
      </c>
      <c r="BJ304" s="16" t="s">
        <v>80</v>
      </c>
      <c r="BK304" s="168">
        <f t="shared" si="69"/>
        <v>0</v>
      </c>
      <c r="BL304" s="16" t="s">
        <v>162</v>
      </c>
      <c r="BM304" s="167" t="s">
        <v>1214</v>
      </c>
    </row>
    <row r="305" spans="2:65" s="1" customFormat="1" ht="24" customHeight="1">
      <c r="B305" s="155"/>
      <c r="C305" s="195" t="s">
        <v>961</v>
      </c>
      <c r="D305" s="195" t="s">
        <v>151</v>
      </c>
      <c r="E305" s="196" t="s">
        <v>1215</v>
      </c>
      <c r="F305" s="197" t="s">
        <v>1216</v>
      </c>
      <c r="G305" s="198" t="s">
        <v>198</v>
      </c>
      <c r="H305" s="199">
        <v>1</v>
      </c>
      <c r="I305" s="200"/>
      <c r="J305" s="201">
        <f t="shared" si="60"/>
        <v>0</v>
      </c>
      <c r="K305" s="197" t="s">
        <v>1</v>
      </c>
      <c r="L305" s="202"/>
      <c r="M305" s="203" t="s">
        <v>1</v>
      </c>
      <c r="N305" s="204" t="s">
        <v>36</v>
      </c>
      <c r="O305" s="54"/>
      <c r="P305" s="165">
        <f t="shared" si="61"/>
        <v>0</v>
      </c>
      <c r="Q305" s="165">
        <v>0</v>
      </c>
      <c r="R305" s="165">
        <f t="shared" si="62"/>
        <v>0</v>
      </c>
      <c r="S305" s="165">
        <v>0</v>
      </c>
      <c r="T305" s="166">
        <f t="shared" si="63"/>
        <v>0</v>
      </c>
      <c r="AR305" s="167" t="s">
        <v>184</v>
      </c>
      <c r="AT305" s="167" t="s">
        <v>151</v>
      </c>
      <c r="AU305" s="167" t="s">
        <v>80</v>
      </c>
      <c r="AY305" s="16" t="s">
        <v>134</v>
      </c>
      <c r="BE305" s="168">
        <f t="shared" si="64"/>
        <v>0</v>
      </c>
      <c r="BF305" s="168">
        <f t="shared" si="65"/>
        <v>0</v>
      </c>
      <c r="BG305" s="168">
        <f t="shared" si="66"/>
        <v>0</v>
      </c>
      <c r="BH305" s="168">
        <f t="shared" si="67"/>
        <v>0</v>
      </c>
      <c r="BI305" s="168">
        <f t="shared" si="68"/>
        <v>0</v>
      </c>
      <c r="BJ305" s="16" t="s">
        <v>80</v>
      </c>
      <c r="BK305" s="168">
        <f t="shared" si="69"/>
        <v>0</v>
      </c>
      <c r="BL305" s="16" t="s">
        <v>162</v>
      </c>
      <c r="BM305" s="167" t="s">
        <v>1217</v>
      </c>
    </row>
    <row r="306" spans="2:65" s="1" customFormat="1" ht="24" customHeight="1">
      <c r="B306" s="155"/>
      <c r="C306" s="195" t="s">
        <v>1218</v>
      </c>
      <c r="D306" s="195" t="s">
        <v>151</v>
      </c>
      <c r="E306" s="196" t="s">
        <v>1219</v>
      </c>
      <c r="F306" s="197" t="s">
        <v>1220</v>
      </c>
      <c r="G306" s="198" t="s">
        <v>198</v>
      </c>
      <c r="H306" s="199">
        <v>1</v>
      </c>
      <c r="I306" s="200"/>
      <c r="J306" s="201">
        <f t="shared" si="60"/>
        <v>0</v>
      </c>
      <c r="K306" s="197" t="s">
        <v>1</v>
      </c>
      <c r="L306" s="202"/>
      <c r="M306" s="203" t="s">
        <v>1</v>
      </c>
      <c r="N306" s="204" t="s">
        <v>36</v>
      </c>
      <c r="O306" s="54"/>
      <c r="P306" s="165">
        <f t="shared" si="61"/>
        <v>0</v>
      </c>
      <c r="Q306" s="165">
        <v>0</v>
      </c>
      <c r="R306" s="165">
        <f t="shared" si="62"/>
        <v>0</v>
      </c>
      <c r="S306" s="165">
        <v>0</v>
      </c>
      <c r="T306" s="166">
        <f t="shared" si="63"/>
        <v>0</v>
      </c>
      <c r="AR306" s="167" t="s">
        <v>184</v>
      </c>
      <c r="AT306" s="167" t="s">
        <v>151</v>
      </c>
      <c r="AU306" s="167" t="s">
        <v>80</v>
      </c>
      <c r="AY306" s="16" t="s">
        <v>134</v>
      </c>
      <c r="BE306" s="168">
        <f t="shared" si="64"/>
        <v>0</v>
      </c>
      <c r="BF306" s="168">
        <f t="shared" si="65"/>
        <v>0</v>
      </c>
      <c r="BG306" s="168">
        <f t="shared" si="66"/>
        <v>0</v>
      </c>
      <c r="BH306" s="168">
        <f t="shared" si="67"/>
        <v>0</v>
      </c>
      <c r="BI306" s="168">
        <f t="shared" si="68"/>
        <v>0</v>
      </c>
      <c r="BJ306" s="16" t="s">
        <v>80</v>
      </c>
      <c r="BK306" s="168">
        <f t="shared" si="69"/>
        <v>0</v>
      </c>
      <c r="BL306" s="16" t="s">
        <v>162</v>
      </c>
      <c r="BM306" s="167" t="s">
        <v>1221</v>
      </c>
    </row>
    <row r="307" spans="2:65" s="1" customFormat="1" ht="16.5" customHeight="1">
      <c r="B307" s="155"/>
      <c r="C307" s="156" t="s">
        <v>964</v>
      </c>
      <c r="D307" s="156" t="s">
        <v>136</v>
      </c>
      <c r="E307" s="157" t="s">
        <v>1222</v>
      </c>
      <c r="F307" s="158" t="s">
        <v>1223</v>
      </c>
      <c r="G307" s="159" t="s">
        <v>198</v>
      </c>
      <c r="H307" s="160">
        <v>5</v>
      </c>
      <c r="I307" s="161"/>
      <c r="J307" s="162">
        <f t="shared" si="60"/>
        <v>0</v>
      </c>
      <c r="K307" s="158" t="s">
        <v>1</v>
      </c>
      <c r="L307" s="31"/>
      <c r="M307" s="163" t="s">
        <v>1</v>
      </c>
      <c r="N307" s="164" t="s">
        <v>36</v>
      </c>
      <c r="O307" s="54"/>
      <c r="P307" s="165">
        <f t="shared" si="61"/>
        <v>0</v>
      </c>
      <c r="Q307" s="165">
        <v>0</v>
      </c>
      <c r="R307" s="165">
        <f t="shared" si="62"/>
        <v>0</v>
      </c>
      <c r="S307" s="165">
        <v>0</v>
      </c>
      <c r="T307" s="166">
        <f t="shared" si="63"/>
        <v>0</v>
      </c>
      <c r="AR307" s="167" t="s">
        <v>162</v>
      </c>
      <c r="AT307" s="167" t="s">
        <v>136</v>
      </c>
      <c r="AU307" s="167" t="s">
        <v>80</v>
      </c>
      <c r="AY307" s="16" t="s">
        <v>134</v>
      </c>
      <c r="BE307" s="168">
        <f t="shared" si="64"/>
        <v>0</v>
      </c>
      <c r="BF307" s="168">
        <f t="shared" si="65"/>
        <v>0</v>
      </c>
      <c r="BG307" s="168">
        <f t="shared" si="66"/>
        <v>0</v>
      </c>
      <c r="BH307" s="168">
        <f t="shared" si="67"/>
        <v>0</v>
      </c>
      <c r="BI307" s="168">
        <f t="shared" si="68"/>
        <v>0</v>
      </c>
      <c r="BJ307" s="16" t="s">
        <v>80</v>
      </c>
      <c r="BK307" s="168">
        <f t="shared" si="69"/>
        <v>0</v>
      </c>
      <c r="BL307" s="16" t="s">
        <v>162</v>
      </c>
      <c r="BM307" s="167" t="s">
        <v>1224</v>
      </c>
    </row>
    <row r="308" spans="2:65" s="1" customFormat="1" ht="24" customHeight="1">
      <c r="B308" s="155"/>
      <c r="C308" s="195" t="s">
        <v>1225</v>
      </c>
      <c r="D308" s="195" t="s">
        <v>151</v>
      </c>
      <c r="E308" s="196" t="s">
        <v>1226</v>
      </c>
      <c r="F308" s="197" t="s">
        <v>1227</v>
      </c>
      <c r="G308" s="198" t="s">
        <v>198</v>
      </c>
      <c r="H308" s="199">
        <v>5</v>
      </c>
      <c r="I308" s="200"/>
      <c r="J308" s="201">
        <f t="shared" si="60"/>
        <v>0</v>
      </c>
      <c r="K308" s="197" t="s">
        <v>1</v>
      </c>
      <c r="L308" s="202"/>
      <c r="M308" s="203" t="s">
        <v>1</v>
      </c>
      <c r="N308" s="204" t="s">
        <v>36</v>
      </c>
      <c r="O308" s="54"/>
      <c r="P308" s="165">
        <f t="shared" si="61"/>
        <v>0</v>
      </c>
      <c r="Q308" s="165">
        <v>0</v>
      </c>
      <c r="R308" s="165">
        <f t="shared" si="62"/>
        <v>0</v>
      </c>
      <c r="S308" s="165">
        <v>0</v>
      </c>
      <c r="T308" s="166">
        <f t="shared" si="63"/>
        <v>0</v>
      </c>
      <c r="AR308" s="167" t="s">
        <v>184</v>
      </c>
      <c r="AT308" s="167" t="s">
        <v>151</v>
      </c>
      <c r="AU308" s="167" t="s">
        <v>80</v>
      </c>
      <c r="AY308" s="16" t="s">
        <v>134</v>
      </c>
      <c r="BE308" s="168">
        <f t="shared" si="64"/>
        <v>0</v>
      </c>
      <c r="BF308" s="168">
        <f t="shared" si="65"/>
        <v>0</v>
      </c>
      <c r="BG308" s="168">
        <f t="shared" si="66"/>
        <v>0</v>
      </c>
      <c r="BH308" s="168">
        <f t="shared" si="67"/>
        <v>0</v>
      </c>
      <c r="BI308" s="168">
        <f t="shared" si="68"/>
        <v>0</v>
      </c>
      <c r="BJ308" s="16" t="s">
        <v>80</v>
      </c>
      <c r="BK308" s="168">
        <f t="shared" si="69"/>
        <v>0</v>
      </c>
      <c r="BL308" s="16" t="s">
        <v>162</v>
      </c>
      <c r="BM308" s="167" t="s">
        <v>1228</v>
      </c>
    </row>
    <row r="309" spans="2:65" s="1" customFormat="1" ht="24" customHeight="1">
      <c r="B309" s="155"/>
      <c r="C309" s="156" t="s">
        <v>967</v>
      </c>
      <c r="D309" s="156" t="s">
        <v>136</v>
      </c>
      <c r="E309" s="157" t="s">
        <v>1229</v>
      </c>
      <c r="F309" s="158" t="s">
        <v>1230</v>
      </c>
      <c r="G309" s="159" t="s">
        <v>1144</v>
      </c>
      <c r="H309" s="160">
        <v>19</v>
      </c>
      <c r="I309" s="161"/>
      <c r="J309" s="162">
        <f t="shared" si="60"/>
        <v>0</v>
      </c>
      <c r="K309" s="158" t="s">
        <v>1</v>
      </c>
      <c r="L309" s="31"/>
      <c r="M309" s="163" t="s">
        <v>1</v>
      </c>
      <c r="N309" s="164" t="s">
        <v>36</v>
      </c>
      <c r="O309" s="54"/>
      <c r="P309" s="165">
        <f t="shared" si="61"/>
        <v>0</v>
      </c>
      <c r="Q309" s="165">
        <v>0</v>
      </c>
      <c r="R309" s="165">
        <f t="shared" si="62"/>
        <v>0</v>
      </c>
      <c r="S309" s="165">
        <v>0</v>
      </c>
      <c r="T309" s="166">
        <f t="shared" si="63"/>
        <v>0</v>
      </c>
      <c r="AR309" s="167" t="s">
        <v>162</v>
      </c>
      <c r="AT309" s="167" t="s">
        <v>136</v>
      </c>
      <c r="AU309" s="167" t="s">
        <v>80</v>
      </c>
      <c r="AY309" s="16" t="s">
        <v>134</v>
      </c>
      <c r="BE309" s="168">
        <f t="shared" si="64"/>
        <v>0</v>
      </c>
      <c r="BF309" s="168">
        <f t="shared" si="65"/>
        <v>0</v>
      </c>
      <c r="BG309" s="168">
        <f t="shared" si="66"/>
        <v>0</v>
      </c>
      <c r="BH309" s="168">
        <f t="shared" si="67"/>
        <v>0</v>
      </c>
      <c r="BI309" s="168">
        <f t="shared" si="68"/>
        <v>0</v>
      </c>
      <c r="BJ309" s="16" t="s">
        <v>80</v>
      </c>
      <c r="BK309" s="168">
        <f t="shared" si="69"/>
        <v>0</v>
      </c>
      <c r="BL309" s="16" t="s">
        <v>162</v>
      </c>
      <c r="BM309" s="167" t="s">
        <v>1231</v>
      </c>
    </row>
    <row r="310" spans="2:65" s="1" customFormat="1" ht="36" customHeight="1">
      <c r="B310" s="155"/>
      <c r="C310" s="195" t="s">
        <v>1232</v>
      </c>
      <c r="D310" s="195" t="s">
        <v>151</v>
      </c>
      <c r="E310" s="196" t="s">
        <v>1233</v>
      </c>
      <c r="F310" s="197" t="s">
        <v>1234</v>
      </c>
      <c r="G310" s="198" t="s">
        <v>198</v>
      </c>
      <c r="H310" s="199">
        <v>19</v>
      </c>
      <c r="I310" s="200"/>
      <c r="J310" s="201">
        <f t="shared" si="60"/>
        <v>0</v>
      </c>
      <c r="K310" s="197" t="s">
        <v>1</v>
      </c>
      <c r="L310" s="202"/>
      <c r="M310" s="203" t="s">
        <v>1</v>
      </c>
      <c r="N310" s="204" t="s">
        <v>36</v>
      </c>
      <c r="O310" s="54"/>
      <c r="P310" s="165">
        <f t="shared" si="61"/>
        <v>0</v>
      </c>
      <c r="Q310" s="165">
        <v>0</v>
      </c>
      <c r="R310" s="165">
        <f t="shared" si="62"/>
        <v>0</v>
      </c>
      <c r="S310" s="165">
        <v>0</v>
      </c>
      <c r="T310" s="166">
        <f t="shared" si="63"/>
        <v>0</v>
      </c>
      <c r="AR310" s="167" t="s">
        <v>184</v>
      </c>
      <c r="AT310" s="167" t="s">
        <v>151</v>
      </c>
      <c r="AU310" s="167" t="s">
        <v>80</v>
      </c>
      <c r="AY310" s="16" t="s">
        <v>134</v>
      </c>
      <c r="BE310" s="168">
        <f t="shared" si="64"/>
        <v>0</v>
      </c>
      <c r="BF310" s="168">
        <f t="shared" si="65"/>
        <v>0</v>
      </c>
      <c r="BG310" s="168">
        <f t="shared" si="66"/>
        <v>0</v>
      </c>
      <c r="BH310" s="168">
        <f t="shared" si="67"/>
        <v>0</v>
      </c>
      <c r="BI310" s="168">
        <f t="shared" si="68"/>
        <v>0</v>
      </c>
      <c r="BJ310" s="16" t="s">
        <v>80</v>
      </c>
      <c r="BK310" s="168">
        <f t="shared" si="69"/>
        <v>0</v>
      </c>
      <c r="BL310" s="16" t="s">
        <v>162</v>
      </c>
      <c r="BM310" s="167" t="s">
        <v>1235</v>
      </c>
    </row>
    <row r="311" spans="2:65" s="1" customFormat="1" ht="16.5" customHeight="1">
      <c r="B311" s="155"/>
      <c r="C311" s="156" t="s">
        <v>970</v>
      </c>
      <c r="D311" s="156" t="s">
        <v>136</v>
      </c>
      <c r="E311" s="157" t="s">
        <v>1236</v>
      </c>
      <c r="F311" s="158" t="s">
        <v>1237</v>
      </c>
      <c r="G311" s="159" t="s">
        <v>198</v>
      </c>
      <c r="H311" s="160">
        <v>19</v>
      </c>
      <c r="I311" s="161"/>
      <c r="J311" s="162">
        <f t="shared" si="60"/>
        <v>0</v>
      </c>
      <c r="K311" s="158" t="s">
        <v>1</v>
      </c>
      <c r="L311" s="31"/>
      <c r="M311" s="163" t="s">
        <v>1</v>
      </c>
      <c r="N311" s="164" t="s">
        <v>36</v>
      </c>
      <c r="O311" s="54"/>
      <c r="P311" s="165">
        <f t="shared" si="61"/>
        <v>0</v>
      </c>
      <c r="Q311" s="165">
        <v>0</v>
      </c>
      <c r="R311" s="165">
        <f t="shared" si="62"/>
        <v>0</v>
      </c>
      <c r="S311" s="165">
        <v>0</v>
      </c>
      <c r="T311" s="166">
        <f t="shared" si="63"/>
        <v>0</v>
      </c>
      <c r="AR311" s="167" t="s">
        <v>162</v>
      </c>
      <c r="AT311" s="167" t="s">
        <v>136</v>
      </c>
      <c r="AU311" s="167" t="s">
        <v>80</v>
      </c>
      <c r="AY311" s="16" t="s">
        <v>134</v>
      </c>
      <c r="BE311" s="168">
        <f t="shared" si="64"/>
        <v>0</v>
      </c>
      <c r="BF311" s="168">
        <f t="shared" si="65"/>
        <v>0</v>
      </c>
      <c r="BG311" s="168">
        <f t="shared" si="66"/>
        <v>0</v>
      </c>
      <c r="BH311" s="168">
        <f t="shared" si="67"/>
        <v>0</v>
      </c>
      <c r="BI311" s="168">
        <f t="shared" si="68"/>
        <v>0</v>
      </c>
      <c r="BJ311" s="16" t="s">
        <v>80</v>
      </c>
      <c r="BK311" s="168">
        <f t="shared" si="69"/>
        <v>0</v>
      </c>
      <c r="BL311" s="16" t="s">
        <v>162</v>
      </c>
      <c r="BM311" s="167" t="s">
        <v>1238</v>
      </c>
    </row>
    <row r="312" spans="2:65" s="1" customFormat="1" ht="24" customHeight="1">
      <c r="B312" s="155"/>
      <c r="C312" s="195" t="s">
        <v>1239</v>
      </c>
      <c r="D312" s="195" t="s">
        <v>151</v>
      </c>
      <c r="E312" s="196" t="s">
        <v>1240</v>
      </c>
      <c r="F312" s="197" t="s">
        <v>1241</v>
      </c>
      <c r="G312" s="198" t="s">
        <v>198</v>
      </c>
      <c r="H312" s="199">
        <v>18</v>
      </c>
      <c r="I312" s="200"/>
      <c r="J312" s="201">
        <f t="shared" si="60"/>
        <v>0</v>
      </c>
      <c r="K312" s="197" t="s">
        <v>1</v>
      </c>
      <c r="L312" s="202"/>
      <c r="M312" s="203" t="s">
        <v>1</v>
      </c>
      <c r="N312" s="204" t="s">
        <v>36</v>
      </c>
      <c r="O312" s="54"/>
      <c r="P312" s="165">
        <f t="shared" si="61"/>
        <v>0</v>
      </c>
      <c r="Q312" s="165">
        <v>0</v>
      </c>
      <c r="R312" s="165">
        <f t="shared" si="62"/>
        <v>0</v>
      </c>
      <c r="S312" s="165">
        <v>0</v>
      </c>
      <c r="T312" s="166">
        <f t="shared" si="63"/>
        <v>0</v>
      </c>
      <c r="AR312" s="167" t="s">
        <v>184</v>
      </c>
      <c r="AT312" s="167" t="s">
        <v>151</v>
      </c>
      <c r="AU312" s="167" t="s">
        <v>80</v>
      </c>
      <c r="AY312" s="16" t="s">
        <v>134</v>
      </c>
      <c r="BE312" s="168">
        <f t="shared" si="64"/>
        <v>0</v>
      </c>
      <c r="BF312" s="168">
        <f t="shared" si="65"/>
        <v>0</v>
      </c>
      <c r="BG312" s="168">
        <f t="shared" si="66"/>
        <v>0</v>
      </c>
      <c r="BH312" s="168">
        <f t="shared" si="67"/>
        <v>0</v>
      </c>
      <c r="BI312" s="168">
        <f t="shared" si="68"/>
        <v>0</v>
      </c>
      <c r="BJ312" s="16" t="s">
        <v>80</v>
      </c>
      <c r="BK312" s="168">
        <f t="shared" si="69"/>
        <v>0</v>
      </c>
      <c r="BL312" s="16" t="s">
        <v>162</v>
      </c>
      <c r="BM312" s="167" t="s">
        <v>1242</v>
      </c>
    </row>
    <row r="313" spans="2:65" s="1" customFormat="1" ht="24" customHeight="1">
      <c r="B313" s="155"/>
      <c r="C313" s="195" t="s">
        <v>973</v>
      </c>
      <c r="D313" s="195" t="s">
        <v>151</v>
      </c>
      <c r="E313" s="196" t="s">
        <v>1243</v>
      </c>
      <c r="F313" s="197" t="s">
        <v>1244</v>
      </c>
      <c r="G313" s="198" t="s">
        <v>198</v>
      </c>
      <c r="H313" s="199">
        <v>1</v>
      </c>
      <c r="I313" s="200"/>
      <c r="J313" s="201">
        <f t="shared" si="60"/>
        <v>0</v>
      </c>
      <c r="K313" s="197" t="s">
        <v>1</v>
      </c>
      <c r="L313" s="202"/>
      <c r="M313" s="203" t="s">
        <v>1</v>
      </c>
      <c r="N313" s="204" t="s">
        <v>36</v>
      </c>
      <c r="O313" s="54"/>
      <c r="P313" s="165">
        <f t="shared" si="61"/>
        <v>0</v>
      </c>
      <c r="Q313" s="165">
        <v>0</v>
      </c>
      <c r="R313" s="165">
        <f t="shared" si="62"/>
        <v>0</v>
      </c>
      <c r="S313" s="165">
        <v>0</v>
      </c>
      <c r="T313" s="166">
        <f t="shared" si="63"/>
        <v>0</v>
      </c>
      <c r="AR313" s="167" t="s">
        <v>184</v>
      </c>
      <c r="AT313" s="167" t="s">
        <v>151</v>
      </c>
      <c r="AU313" s="167" t="s">
        <v>80</v>
      </c>
      <c r="AY313" s="16" t="s">
        <v>134</v>
      </c>
      <c r="BE313" s="168">
        <f t="shared" si="64"/>
        <v>0</v>
      </c>
      <c r="BF313" s="168">
        <f t="shared" si="65"/>
        <v>0</v>
      </c>
      <c r="BG313" s="168">
        <f t="shared" si="66"/>
        <v>0</v>
      </c>
      <c r="BH313" s="168">
        <f t="shared" si="67"/>
        <v>0</v>
      </c>
      <c r="BI313" s="168">
        <f t="shared" si="68"/>
        <v>0</v>
      </c>
      <c r="BJ313" s="16" t="s">
        <v>80</v>
      </c>
      <c r="BK313" s="168">
        <f t="shared" si="69"/>
        <v>0</v>
      </c>
      <c r="BL313" s="16" t="s">
        <v>162</v>
      </c>
      <c r="BM313" s="167" t="s">
        <v>1245</v>
      </c>
    </row>
    <row r="314" spans="2:65" s="1" customFormat="1" ht="16.5" customHeight="1">
      <c r="B314" s="155"/>
      <c r="C314" s="156" t="s">
        <v>1246</v>
      </c>
      <c r="D314" s="156" t="s">
        <v>136</v>
      </c>
      <c r="E314" s="157" t="s">
        <v>1247</v>
      </c>
      <c r="F314" s="158" t="s">
        <v>1248</v>
      </c>
      <c r="G314" s="159" t="s">
        <v>198</v>
      </c>
      <c r="H314" s="160">
        <v>1</v>
      </c>
      <c r="I314" s="161"/>
      <c r="J314" s="162">
        <f t="shared" si="60"/>
        <v>0</v>
      </c>
      <c r="K314" s="158" t="s">
        <v>1</v>
      </c>
      <c r="L314" s="31"/>
      <c r="M314" s="163" t="s">
        <v>1</v>
      </c>
      <c r="N314" s="164" t="s">
        <v>36</v>
      </c>
      <c r="O314" s="54"/>
      <c r="P314" s="165">
        <f t="shared" si="61"/>
        <v>0</v>
      </c>
      <c r="Q314" s="165">
        <v>0</v>
      </c>
      <c r="R314" s="165">
        <f t="shared" si="62"/>
        <v>0</v>
      </c>
      <c r="S314" s="165">
        <v>0</v>
      </c>
      <c r="T314" s="166">
        <f t="shared" si="63"/>
        <v>0</v>
      </c>
      <c r="AR314" s="167" t="s">
        <v>162</v>
      </c>
      <c r="AT314" s="167" t="s">
        <v>136</v>
      </c>
      <c r="AU314" s="167" t="s">
        <v>80</v>
      </c>
      <c r="AY314" s="16" t="s">
        <v>134</v>
      </c>
      <c r="BE314" s="168">
        <f t="shared" si="64"/>
        <v>0</v>
      </c>
      <c r="BF314" s="168">
        <f t="shared" si="65"/>
        <v>0</v>
      </c>
      <c r="BG314" s="168">
        <f t="shared" si="66"/>
        <v>0</v>
      </c>
      <c r="BH314" s="168">
        <f t="shared" si="67"/>
        <v>0</v>
      </c>
      <c r="BI314" s="168">
        <f t="shared" si="68"/>
        <v>0</v>
      </c>
      <c r="BJ314" s="16" t="s">
        <v>80</v>
      </c>
      <c r="BK314" s="168">
        <f t="shared" si="69"/>
        <v>0</v>
      </c>
      <c r="BL314" s="16" t="s">
        <v>162</v>
      </c>
      <c r="BM314" s="167" t="s">
        <v>1249</v>
      </c>
    </row>
    <row r="315" spans="2:65" s="1" customFormat="1" ht="24" customHeight="1">
      <c r="B315" s="155"/>
      <c r="C315" s="195" t="s">
        <v>976</v>
      </c>
      <c r="D315" s="195" t="s">
        <v>151</v>
      </c>
      <c r="E315" s="196" t="s">
        <v>1250</v>
      </c>
      <c r="F315" s="197" t="s">
        <v>1251</v>
      </c>
      <c r="G315" s="198" t="s">
        <v>198</v>
      </c>
      <c r="H315" s="199">
        <v>1</v>
      </c>
      <c r="I315" s="200"/>
      <c r="J315" s="201">
        <f t="shared" si="60"/>
        <v>0</v>
      </c>
      <c r="K315" s="197" t="s">
        <v>1</v>
      </c>
      <c r="L315" s="202"/>
      <c r="M315" s="203" t="s">
        <v>1</v>
      </c>
      <c r="N315" s="204" t="s">
        <v>36</v>
      </c>
      <c r="O315" s="54"/>
      <c r="P315" s="165">
        <f t="shared" si="61"/>
        <v>0</v>
      </c>
      <c r="Q315" s="165">
        <v>0</v>
      </c>
      <c r="R315" s="165">
        <f t="shared" si="62"/>
        <v>0</v>
      </c>
      <c r="S315" s="165">
        <v>0</v>
      </c>
      <c r="T315" s="166">
        <f t="shared" si="63"/>
        <v>0</v>
      </c>
      <c r="AR315" s="167" t="s">
        <v>184</v>
      </c>
      <c r="AT315" s="167" t="s">
        <v>151</v>
      </c>
      <c r="AU315" s="167" t="s">
        <v>80</v>
      </c>
      <c r="AY315" s="16" t="s">
        <v>134</v>
      </c>
      <c r="BE315" s="168">
        <f t="shared" si="64"/>
        <v>0</v>
      </c>
      <c r="BF315" s="168">
        <f t="shared" si="65"/>
        <v>0</v>
      </c>
      <c r="BG315" s="168">
        <f t="shared" si="66"/>
        <v>0</v>
      </c>
      <c r="BH315" s="168">
        <f t="shared" si="67"/>
        <v>0</v>
      </c>
      <c r="BI315" s="168">
        <f t="shared" si="68"/>
        <v>0</v>
      </c>
      <c r="BJ315" s="16" t="s">
        <v>80</v>
      </c>
      <c r="BK315" s="168">
        <f t="shared" si="69"/>
        <v>0</v>
      </c>
      <c r="BL315" s="16" t="s">
        <v>162</v>
      </c>
      <c r="BM315" s="167" t="s">
        <v>1252</v>
      </c>
    </row>
    <row r="316" spans="2:65" s="1" customFormat="1" ht="24" customHeight="1">
      <c r="B316" s="155"/>
      <c r="C316" s="156" t="s">
        <v>1253</v>
      </c>
      <c r="D316" s="156" t="s">
        <v>136</v>
      </c>
      <c r="E316" s="157" t="s">
        <v>1254</v>
      </c>
      <c r="F316" s="158" t="s">
        <v>1255</v>
      </c>
      <c r="G316" s="159" t="s">
        <v>1144</v>
      </c>
      <c r="H316" s="160">
        <v>1</v>
      </c>
      <c r="I316" s="161"/>
      <c r="J316" s="162">
        <f t="shared" si="60"/>
        <v>0</v>
      </c>
      <c r="K316" s="158" t="s">
        <v>1</v>
      </c>
      <c r="L316" s="31"/>
      <c r="M316" s="163" t="s">
        <v>1</v>
      </c>
      <c r="N316" s="164" t="s">
        <v>36</v>
      </c>
      <c r="O316" s="54"/>
      <c r="P316" s="165">
        <f t="shared" si="61"/>
        <v>0</v>
      </c>
      <c r="Q316" s="165">
        <v>0</v>
      </c>
      <c r="R316" s="165">
        <f t="shared" si="62"/>
        <v>0</v>
      </c>
      <c r="S316" s="165">
        <v>0</v>
      </c>
      <c r="T316" s="166">
        <f t="shared" si="63"/>
        <v>0</v>
      </c>
      <c r="AR316" s="167" t="s">
        <v>162</v>
      </c>
      <c r="AT316" s="167" t="s">
        <v>136</v>
      </c>
      <c r="AU316" s="167" t="s">
        <v>80</v>
      </c>
      <c r="AY316" s="16" t="s">
        <v>134</v>
      </c>
      <c r="BE316" s="168">
        <f t="shared" si="64"/>
        <v>0</v>
      </c>
      <c r="BF316" s="168">
        <f t="shared" si="65"/>
        <v>0</v>
      </c>
      <c r="BG316" s="168">
        <f t="shared" si="66"/>
        <v>0</v>
      </c>
      <c r="BH316" s="168">
        <f t="shared" si="67"/>
        <v>0</v>
      </c>
      <c r="BI316" s="168">
        <f t="shared" si="68"/>
        <v>0</v>
      </c>
      <c r="BJ316" s="16" t="s">
        <v>80</v>
      </c>
      <c r="BK316" s="168">
        <f t="shared" si="69"/>
        <v>0</v>
      </c>
      <c r="BL316" s="16" t="s">
        <v>162</v>
      </c>
      <c r="BM316" s="167" t="s">
        <v>1256</v>
      </c>
    </row>
    <row r="317" spans="2:65" s="1" customFormat="1" ht="24" customHeight="1">
      <c r="B317" s="155"/>
      <c r="C317" s="195" t="s">
        <v>979</v>
      </c>
      <c r="D317" s="195" t="s">
        <v>151</v>
      </c>
      <c r="E317" s="196" t="s">
        <v>1257</v>
      </c>
      <c r="F317" s="197" t="s">
        <v>1258</v>
      </c>
      <c r="G317" s="198" t="s">
        <v>198</v>
      </c>
      <c r="H317" s="199">
        <v>1</v>
      </c>
      <c r="I317" s="200"/>
      <c r="J317" s="201">
        <f t="shared" si="60"/>
        <v>0</v>
      </c>
      <c r="K317" s="197" t="s">
        <v>1</v>
      </c>
      <c r="L317" s="202"/>
      <c r="M317" s="203" t="s">
        <v>1</v>
      </c>
      <c r="N317" s="204" t="s">
        <v>36</v>
      </c>
      <c r="O317" s="54"/>
      <c r="P317" s="165">
        <f t="shared" si="61"/>
        <v>0</v>
      </c>
      <c r="Q317" s="165">
        <v>0</v>
      </c>
      <c r="R317" s="165">
        <f t="shared" si="62"/>
        <v>0</v>
      </c>
      <c r="S317" s="165">
        <v>0</v>
      </c>
      <c r="T317" s="166">
        <f t="shared" si="63"/>
        <v>0</v>
      </c>
      <c r="AR317" s="167" t="s">
        <v>184</v>
      </c>
      <c r="AT317" s="167" t="s">
        <v>151</v>
      </c>
      <c r="AU317" s="167" t="s">
        <v>80</v>
      </c>
      <c r="AY317" s="16" t="s">
        <v>134</v>
      </c>
      <c r="BE317" s="168">
        <f t="shared" si="64"/>
        <v>0</v>
      </c>
      <c r="BF317" s="168">
        <f t="shared" si="65"/>
        <v>0</v>
      </c>
      <c r="BG317" s="168">
        <f t="shared" si="66"/>
        <v>0</v>
      </c>
      <c r="BH317" s="168">
        <f t="shared" si="67"/>
        <v>0</v>
      </c>
      <c r="BI317" s="168">
        <f t="shared" si="68"/>
        <v>0</v>
      </c>
      <c r="BJ317" s="16" t="s">
        <v>80</v>
      </c>
      <c r="BK317" s="168">
        <f t="shared" si="69"/>
        <v>0</v>
      </c>
      <c r="BL317" s="16" t="s">
        <v>162</v>
      </c>
      <c r="BM317" s="167" t="s">
        <v>1259</v>
      </c>
    </row>
    <row r="318" spans="2:65" s="1" customFormat="1" ht="24" customHeight="1">
      <c r="B318" s="155"/>
      <c r="C318" s="156" t="s">
        <v>1260</v>
      </c>
      <c r="D318" s="156" t="s">
        <v>136</v>
      </c>
      <c r="E318" s="157" t="s">
        <v>1261</v>
      </c>
      <c r="F318" s="158" t="s">
        <v>1262</v>
      </c>
      <c r="G318" s="159" t="s">
        <v>1144</v>
      </c>
      <c r="H318" s="160">
        <v>2</v>
      </c>
      <c r="I318" s="161"/>
      <c r="J318" s="162">
        <f t="shared" si="60"/>
        <v>0</v>
      </c>
      <c r="K318" s="158" t="s">
        <v>1</v>
      </c>
      <c r="L318" s="31"/>
      <c r="M318" s="163" t="s">
        <v>1</v>
      </c>
      <c r="N318" s="164" t="s">
        <v>36</v>
      </c>
      <c r="O318" s="54"/>
      <c r="P318" s="165">
        <f t="shared" si="61"/>
        <v>0</v>
      </c>
      <c r="Q318" s="165">
        <v>0</v>
      </c>
      <c r="R318" s="165">
        <f t="shared" si="62"/>
        <v>0</v>
      </c>
      <c r="S318" s="165">
        <v>0</v>
      </c>
      <c r="T318" s="166">
        <f t="shared" si="63"/>
        <v>0</v>
      </c>
      <c r="AR318" s="167" t="s">
        <v>162</v>
      </c>
      <c r="AT318" s="167" t="s">
        <v>136</v>
      </c>
      <c r="AU318" s="167" t="s">
        <v>80</v>
      </c>
      <c r="AY318" s="16" t="s">
        <v>134</v>
      </c>
      <c r="BE318" s="168">
        <f t="shared" si="64"/>
        <v>0</v>
      </c>
      <c r="BF318" s="168">
        <f t="shared" si="65"/>
        <v>0</v>
      </c>
      <c r="BG318" s="168">
        <f t="shared" si="66"/>
        <v>0</v>
      </c>
      <c r="BH318" s="168">
        <f t="shared" si="67"/>
        <v>0</v>
      </c>
      <c r="BI318" s="168">
        <f t="shared" si="68"/>
        <v>0</v>
      </c>
      <c r="BJ318" s="16" t="s">
        <v>80</v>
      </c>
      <c r="BK318" s="168">
        <f t="shared" si="69"/>
        <v>0</v>
      </c>
      <c r="BL318" s="16" t="s">
        <v>162</v>
      </c>
      <c r="BM318" s="167" t="s">
        <v>1263</v>
      </c>
    </row>
    <row r="319" spans="2:65" s="1" customFormat="1" ht="24" customHeight="1">
      <c r="B319" s="155"/>
      <c r="C319" s="195" t="s">
        <v>982</v>
      </c>
      <c r="D319" s="195" t="s">
        <v>151</v>
      </c>
      <c r="E319" s="196" t="s">
        <v>1264</v>
      </c>
      <c r="F319" s="197" t="s">
        <v>1265</v>
      </c>
      <c r="G319" s="198" t="s">
        <v>198</v>
      </c>
      <c r="H319" s="199">
        <v>2</v>
      </c>
      <c r="I319" s="200"/>
      <c r="J319" s="201">
        <f t="shared" si="60"/>
        <v>0</v>
      </c>
      <c r="K319" s="197" t="s">
        <v>1</v>
      </c>
      <c r="L319" s="202"/>
      <c r="M319" s="203" t="s">
        <v>1</v>
      </c>
      <c r="N319" s="204" t="s">
        <v>36</v>
      </c>
      <c r="O319" s="54"/>
      <c r="P319" s="165">
        <f t="shared" si="61"/>
        <v>0</v>
      </c>
      <c r="Q319" s="165">
        <v>0</v>
      </c>
      <c r="R319" s="165">
        <f t="shared" si="62"/>
        <v>0</v>
      </c>
      <c r="S319" s="165">
        <v>0</v>
      </c>
      <c r="T319" s="166">
        <f t="shared" si="63"/>
        <v>0</v>
      </c>
      <c r="AR319" s="167" t="s">
        <v>184</v>
      </c>
      <c r="AT319" s="167" t="s">
        <v>151</v>
      </c>
      <c r="AU319" s="167" t="s">
        <v>80</v>
      </c>
      <c r="AY319" s="16" t="s">
        <v>134</v>
      </c>
      <c r="BE319" s="168">
        <f t="shared" si="64"/>
        <v>0</v>
      </c>
      <c r="BF319" s="168">
        <f t="shared" si="65"/>
        <v>0</v>
      </c>
      <c r="BG319" s="168">
        <f t="shared" si="66"/>
        <v>0</v>
      </c>
      <c r="BH319" s="168">
        <f t="shared" si="67"/>
        <v>0</v>
      </c>
      <c r="BI319" s="168">
        <f t="shared" si="68"/>
        <v>0</v>
      </c>
      <c r="BJ319" s="16" t="s">
        <v>80</v>
      </c>
      <c r="BK319" s="168">
        <f t="shared" si="69"/>
        <v>0</v>
      </c>
      <c r="BL319" s="16" t="s">
        <v>162</v>
      </c>
      <c r="BM319" s="167" t="s">
        <v>1266</v>
      </c>
    </row>
    <row r="320" spans="2:65" s="1" customFormat="1" ht="24" customHeight="1">
      <c r="B320" s="155"/>
      <c r="C320" s="195" t="s">
        <v>1267</v>
      </c>
      <c r="D320" s="195" t="s">
        <v>151</v>
      </c>
      <c r="E320" s="196" t="s">
        <v>1268</v>
      </c>
      <c r="F320" s="197" t="s">
        <v>1269</v>
      </c>
      <c r="G320" s="198" t="s">
        <v>198</v>
      </c>
      <c r="H320" s="199">
        <v>2</v>
      </c>
      <c r="I320" s="200"/>
      <c r="J320" s="201">
        <f t="shared" si="60"/>
        <v>0</v>
      </c>
      <c r="K320" s="197" t="s">
        <v>1</v>
      </c>
      <c r="L320" s="202"/>
      <c r="M320" s="203" t="s">
        <v>1</v>
      </c>
      <c r="N320" s="204" t="s">
        <v>36</v>
      </c>
      <c r="O320" s="54"/>
      <c r="P320" s="165">
        <f t="shared" si="61"/>
        <v>0</v>
      </c>
      <c r="Q320" s="165">
        <v>0</v>
      </c>
      <c r="R320" s="165">
        <f t="shared" si="62"/>
        <v>0</v>
      </c>
      <c r="S320" s="165">
        <v>0</v>
      </c>
      <c r="T320" s="166">
        <f t="shared" si="63"/>
        <v>0</v>
      </c>
      <c r="AR320" s="167" t="s">
        <v>184</v>
      </c>
      <c r="AT320" s="167" t="s">
        <v>151</v>
      </c>
      <c r="AU320" s="167" t="s">
        <v>80</v>
      </c>
      <c r="AY320" s="16" t="s">
        <v>134</v>
      </c>
      <c r="BE320" s="168">
        <f t="shared" si="64"/>
        <v>0</v>
      </c>
      <c r="BF320" s="168">
        <f t="shared" si="65"/>
        <v>0</v>
      </c>
      <c r="BG320" s="168">
        <f t="shared" si="66"/>
        <v>0</v>
      </c>
      <c r="BH320" s="168">
        <f t="shared" si="67"/>
        <v>0</v>
      </c>
      <c r="BI320" s="168">
        <f t="shared" si="68"/>
        <v>0</v>
      </c>
      <c r="BJ320" s="16" t="s">
        <v>80</v>
      </c>
      <c r="BK320" s="168">
        <f t="shared" si="69"/>
        <v>0</v>
      </c>
      <c r="BL320" s="16" t="s">
        <v>162</v>
      </c>
      <c r="BM320" s="167" t="s">
        <v>1270</v>
      </c>
    </row>
    <row r="321" spans="2:65" s="1" customFormat="1" ht="24" customHeight="1">
      <c r="B321" s="155"/>
      <c r="C321" s="156" t="s">
        <v>985</v>
      </c>
      <c r="D321" s="156" t="s">
        <v>136</v>
      </c>
      <c r="E321" s="157" t="s">
        <v>1271</v>
      </c>
      <c r="F321" s="158" t="s">
        <v>1272</v>
      </c>
      <c r="G321" s="159" t="s">
        <v>198</v>
      </c>
      <c r="H321" s="160">
        <v>20</v>
      </c>
      <c r="I321" s="161"/>
      <c r="J321" s="162">
        <f t="shared" si="60"/>
        <v>0</v>
      </c>
      <c r="K321" s="158" t="s">
        <v>1</v>
      </c>
      <c r="L321" s="31"/>
      <c r="M321" s="163" t="s">
        <v>1</v>
      </c>
      <c r="N321" s="164" t="s">
        <v>36</v>
      </c>
      <c r="O321" s="54"/>
      <c r="P321" s="165">
        <f t="shared" si="61"/>
        <v>0</v>
      </c>
      <c r="Q321" s="165">
        <v>0</v>
      </c>
      <c r="R321" s="165">
        <f t="shared" si="62"/>
        <v>0</v>
      </c>
      <c r="S321" s="165">
        <v>0</v>
      </c>
      <c r="T321" s="166">
        <f t="shared" si="63"/>
        <v>0</v>
      </c>
      <c r="AR321" s="167" t="s">
        <v>162</v>
      </c>
      <c r="AT321" s="167" t="s">
        <v>136</v>
      </c>
      <c r="AU321" s="167" t="s">
        <v>80</v>
      </c>
      <c r="AY321" s="16" t="s">
        <v>134</v>
      </c>
      <c r="BE321" s="168">
        <f t="shared" si="64"/>
        <v>0</v>
      </c>
      <c r="BF321" s="168">
        <f t="shared" si="65"/>
        <v>0</v>
      </c>
      <c r="BG321" s="168">
        <f t="shared" si="66"/>
        <v>0</v>
      </c>
      <c r="BH321" s="168">
        <f t="shared" si="67"/>
        <v>0</v>
      </c>
      <c r="BI321" s="168">
        <f t="shared" si="68"/>
        <v>0</v>
      </c>
      <c r="BJ321" s="16" t="s">
        <v>80</v>
      </c>
      <c r="BK321" s="168">
        <f t="shared" si="69"/>
        <v>0</v>
      </c>
      <c r="BL321" s="16" t="s">
        <v>162</v>
      </c>
      <c r="BM321" s="167" t="s">
        <v>1273</v>
      </c>
    </row>
    <row r="322" spans="2:65" s="1" customFormat="1" ht="24" customHeight="1">
      <c r="B322" s="155"/>
      <c r="C322" s="195" t="s">
        <v>1274</v>
      </c>
      <c r="D322" s="195" t="s">
        <v>151</v>
      </c>
      <c r="E322" s="196" t="s">
        <v>1275</v>
      </c>
      <c r="F322" s="197" t="s">
        <v>1276</v>
      </c>
      <c r="G322" s="198" t="s">
        <v>198</v>
      </c>
      <c r="H322" s="199">
        <v>18</v>
      </c>
      <c r="I322" s="200"/>
      <c r="J322" s="201">
        <f t="shared" si="60"/>
        <v>0</v>
      </c>
      <c r="K322" s="197" t="s">
        <v>1</v>
      </c>
      <c r="L322" s="202"/>
      <c r="M322" s="203" t="s">
        <v>1</v>
      </c>
      <c r="N322" s="204" t="s">
        <v>36</v>
      </c>
      <c r="O322" s="54"/>
      <c r="P322" s="165">
        <f t="shared" si="61"/>
        <v>0</v>
      </c>
      <c r="Q322" s="165">
        <v>0</v>
      </c>
      <c r="R322" s="165">
        <f t="shared" si="62"/>
        <v>0</v>
      </c>
      <c r="S322" s="165">
        <v>0</v>
      </c>
      <c r="T322" s="166">
        <f t="shared" si="63"/>
        <v>0</v>
      </c>
      <c r="AR322" s="167" t="s">
        <v>184</v>
      </c>
      <c r="AT322" s="167" t="s">
        <v>151</v>
      </c>
      <c r="AU322" s="167" t="s">
        <v>80</v>
      </c>
      <c r="AY322" s="16" t="s">
        <v>134</v>
      </c>
      <c r="BE322" s="168">
        <f t="shared" si="64"/>
        <v>0</v>
      </c>
      <c r="BF322" s="168">
        <f t="shared" si="65"/>
        <v>0</v>
      </c>
      <c r="BG322" s="168">
        <f t="shared" si="66"/>
        <v>0</v>
      </c>
      <c r="BH322" s="168">
        <f t="shared" si="67"/>
        <v>0</v>
      </c>
      <c r="BI322" s="168">
        <f t="shared" si="68"/>
        <v>0</v>
      </c>
      <c r="BJ322" s="16" t="s">
        <v>80</v>
      </c>
      <c r="BK322" s="168">
        <f t="shared" si="69"/>
        <v>0</v>
      </c>
      <c r="BL322" s="16" t="s">
        <v>162</v>
      </c>
      <c r="BM322" s="167" t="s">
        <v>1277</v>
      </c>
    </row>
    <row r="323" spans="2:65" s="1" customFormat="1" ht="24" customHeight="1">
      <c r="B323" s="155"/>
      <c r="C323" s="195" t="s">
        <v>988</v>
      </c>
      <c r="D323" s="195" t="s">
        <v>151</v>
      </c>
      <c r="E323" s="196" t="s">
        <v>1278</v>
      </c>
      <c r="F323" s="197" t="s">
        <v>1279</v>
      </c>
      <c r="G323" s="198" t="s">
        <v>198</v>
      </c>
      <c r="H323" s="199">
        <v>1</v>
      </c>
      <c r="I323" s="200"/>
      <c r="J323" s="201">
        <f t="shared" si="60"/>
        <v>0</v>
      </c>
      <c r="K323" s="197" t="s">
        <v>1</v>
      </c>
      <c r="L323" s="202"/>
      <c r="M323" s="203" t="s">
        <v>1</v>
      </c>
      <c r="N323" s="204" t="s">
        <v>36</v>
      </c>
      <c r="O323" s="54"/>
      <c r="P323" s="165">
        <f t="shared" si="61"/>
        <v>0</v>
      </c>
      <c r="Q323" s="165">
        <v>0</v>
      </c>
      <c r="R323" s="165">
        <f t="shared" si="62"/>
        <v>0</v>
      </c>
      <c r="S323" s="165">
        <v>0</v>
      </c>
      <c r="T323" s="166">
        <f t="shared" si="63"/>
        <v>0</v>
      </c>
      <c r="AR323" s="167" t="s">
        <v>184</v>
      </c>
      <c r="AT323" s="167" t="s">
        <v>151</v>
      </c>
      <c r="AU323" s="167" t="s">
        <v>80</v>
      </c>
      <c r="AY323" s="16" t="s">
        <v>134</v>
      </c>
      <c r="BE323" s="168">
        <f t="shared" si="64"/>
        <v>0</v>
      </c>
      <c r="BF323" s="168">
        <f t="shared" si="65"/>
        <v>0</v>
      </c>
      <c r="BG323" s="168">
        <f t="shared" si="66"/>
        <v>0</v>
      </c>
      <c r="BH323" s="168">
        <f t="shared" si="67"/>
        <v>0</v>
      </c>
      <c r="BI323" s="168">
        <f t="shared" si="68"/>
        <v>0</v>
      </c>
      <c r="BJ323" s="16" t="s">
        <v>80</v>
      </c>
      <c r="BK323" s="168">
        <f t="shared" si="69"/>
        <v>0</v>
      </c>
      <c r="BL323" s="16" t="s">
        <v>162</v>
      </c>
      <c r="BM323" s="167" t="s">
        <v>1280</v>
      </c>
    </row>
    <row r="324" spans="2:65" s="1" customFormat="1" ht="24" customHeight="1">
      <c r="B324" s="155"/>
      <c r="C324" s="195" t="s">
        <v>1281</v>
      </c>
      <c r="D324" s="195" t="s">
        <v>151</v>
      </c>
      <c r="E324" s="196" t="s">
        <v>1282</v>
      </c>
      <c r="F324" s="197" t="s">
        <v>1283</v>
      </c>
      <c r="G324" s="198" t="s">
        <v>198</v>
      </c>
      <c r="H324" s="199">
        <v>1</v>
      </c>
      <c r="I324" s="200"/>
      <c r="J324" s="201">
        <f t="shared" si="60"/>
        <v>0</v>
      </c>
      <c r="K324" s="197" t="s">
        <v>1</v>
      </c>
      <c r="L324" s="202"/>
      <c r="M324" s="203" t="s">
        <v>1</v>
      </c>
      <c r="N324" s="204" t="s">
        <v>36</v>
      </c>
      <c r="O324" s="54"/>
      <c r="P324" s="165">
        <f t="shared" si="61"/>
        <v>0</v>
      </c>
      <c r="Q324" s="165">
        <v>0</v>
      </c>
      <c r="R324" s="165">
        <f t="shared" si="62"/>
        <v>0</v>
      </c>
      <c r="S324" s="165">
        <v>0</v>
      </c>
      <c r="T324" s="166">
        <f t="shared" si="63"/>
        <v>0</v>
      </c>
      <c r="AR324" s="167" t="s">
        <v>184</v>
      </c>
      <c r="AT324" s="167" t="s">
        <v>151</v>
      </c>
      <c r="AU324" s="167" t="s">
        <v>80</v>
      </c>
      <c r="AY324" s="16" t="s">
        <v>134</v>
      </c>
      <c r="BE324" s="168">
        <f t="shared" si="64"/>
        <v>0</v>
      </c>
      <c r="BF324" s="168">
        <f t="shared" si="65"/>
        <v>0</v>
      </c>
      <c r="BG324" s="168">
        <f t="shared" si="66"/>
        <v>0</v>
      </c>
      <c r="BH324" s="168">
        <f t="shared" si="67"/>
        <v>0</v>
      </c>
      <c r="BI324" s="168">
        <f t="shared" si="68"/>
        <v>0</v>
      </c>
      <c r="BJ324" s="16" t="s">
        <v>80</v>
      </c>
      <c r="BK324" s="168">
        <f t="shared" si="69"/>
        <v>0</v>
      </c>
      <c r="BL324" s="16" t="s">
        <v>162</v>
      </c>
      <c r="BM324" s="167" t="s">
        <v>1284</v>
      </c>
    </row>
    <row r="325" spans="2:65" s="1" customFormat="1" ht="24" customHeight="1">
      <c r="B325" s="155"/>
      <c r="C325" s="156" t="s">
        <v>991</v>
      </c>
      <c r="D325" s="156" t="s">
        <v>136</v>
      </c>
      <c r="E325" s="157" t="s">
        <v>1285</v>
      </c>
      <c r="F325" s="158" t="s">
        <v>1286</v>
      </c>
      <c r="G325" s="159" t="s">
        <v>198</v>
      </c>
      <c r="H325" s="160">
        <v>19</v>
      </c>
      <c r="I325" s="161"/>
      <c r="J325" s="162">
        <f t="shared" si="60"/>
        <v>0</v>
      </c>
      <c r="K325" s="158" t="s">
        <v>1</v>
      </c>
      <c r="L325" s="31"/>
      <c r="M325" s="163" t="s">
        <v>1</v>
      </c>
      <c r="N325" s="164" t="s">
        <v>36</v>
      </c>
      <c r="O325" s="54"/>
      <c r="P325" s="165">
        <f t="shared" si="61"/>
        <v>0</v>
      </c>
      <c r="Q325" s="165">
        <v>0</v>
      </c>
      <c r="R325" s="165">
        <f t="shared" si="62"/>
        <v>0</v>
      </c>
      <c r="S325" s="165">
        <v>0</v>
      </c>
      <c r="T325" s="166">
        <f t="shared" si="63"/>
        <v>0</v>
      </c>
      <c r="AR325" s="167" t="s">
        <v>162</v>
      </c>
      <c r="AT325" s="167" t="s">
        <v>136</v>
      </c>
      <c r="AU325" s="167" t="s">
        <v>80</v>
      </c>
      <c r="AY325" s="16" t="s">
        <v>134</v>
      </c>
      <c r="BE325" s="168">
        <f t="shared" si="64"/>
        <v>0</v>
      </c>
      <c r="BF325" s="168">
        <f t="shared" si="65"/>
        <v>0</v>
      </c>
      <c r="BG325" s="168">
        <f t="shared" si="66"/>
        <v>0</v>
      </c>
      <c r="BH325" s="168">
        <f t="shared" si="67"/>
        <v>0</v>
      </c>
      <c r="BI325" s="168">
        <f t="shared" si="68"/>
        <v>0</v>
      </c>
      <c r="BJ325" s="16" t="s">
        <v>80</v>
      </c>
      <c r="BK325" s="168">
        <f t="shared" si="69"/>
        <v>0</v>
      </c>
      <c r="BL325" s="16" t="s">
        <v>162</v>
      </c>
      <c r="BM325" s="167" t="s">
        <v>1287</v>
      </c>
    </row>
    <row r="326" spans="2:65" s="1" customFormat="1" ht="36" customHeight="1">
      <c r="B326" s="155"/>
      <c r="C326" s="195" t="s">
        <v>1288</v>
      </c>
      <c r="D326" s="195" t="s">
        <v>151</v>
      </c>
      <c r="E326" s="196" t="s">
        <v>1289</v>
      </c>
      <c r="F326" s="197" t="s">
        <v>1290</v>
      </c>
      <c r="G326" s="198" t="s">
        <v>198</v>
      </c>
      <c r="H326" s="199">
        <v>18</v>
      </c>
      <c r="I326" s="200"/>
      <c r="J326" s="201">
        <f t="shared" si="60"/>
        <v>0</v>
      </c>
      <c r="K326" s="197" t="s">
        <v>1</v>
      </c>
      <c r="L326" s="202"/>
      <c r="M326" s="203" t="s">
        <v>1</v>
      </c>
      <c r="N326" s="204" t="s">
        <v>36</v>
      </c>
      <c r="O326" s="54"/>
      <c r="P326" s="165">
        <f t="shared" si="61"/>
        <v>0</v>
      </c>
      <c r="Q326" s="165">
        <v>0</v>
      </c>
      <c r="R326" s="165">
        <f t="shared" si="62"/>
        <v>0</v>
      </c>
      <c r="S326" s="165">
        <v>0</v>
      </c>
      <c r="T326" s="166">
        <f t="shared" si="63"/>
        <v>0</v>
      </c>
      <c r="AR326" s="167" t="s">
        <v>184</v>
      </c>
      <c r="AT326" s="167" t="s">
        <v>151</v>
      </c>
      <c r="AU326" s="167" t="s">
        <v>80</v>
      </c>
      <c r="AY326" s="16" t="s">
        <v>134</v>
      </c>
      <c r="BE326" s="168">
        <f t="shared" si="64"/>
        <v>0</v>
      </c>
      <c r="BF326" s="168">
        <f t="shared" si="65"/>
        <v>0</v>
      </c>
      <c r="BG326" s="168">
        <f t="shared" si="66"/>
        <v>0</v>
      </c>
      <c r="BH326" s="168">
        <f t="shared" si="67"/>
        <v>0</v>
      </c>
      <c r="BI326" s="168">
        <f t="shared" si="68"/>
        <v>0</v>
      </c>
      <c r="BJ326" s="16" t="s">
        <v>80</v>
      </c>
      <c r="BK326" s="168">
        <f t="shared" si="69"/>
        <v>0</v>
      </c>
      <c r="BL326" s="16" t="s">
        <v>162</v>
      </c>
      <c r="BM326" s="167" t="s">
        <v>1291</v>
      </c>
    </row>
    <row r="327" spans="2:65" s="1" customFormat="1" ht="24" customHeight="1">
      <c r="B327" s="155"/>
      <c r="C327" s="195" t="s">
        <v>994</v>
      </c>
      <c r="D327" s="195" t="s">
        <v>151</v>
      </c>
      <c r="E327" s="196" t="s">
        <v>1292</v>
      </c>
      <c r="F327" s="197" t="s">
        <v>1293</v>
      </c>
      <c r="G327" s="198" t="s">
        <v>198</v>
      </c>
      <c r="H327" s="199">
        <v>1</v>
      </c>
      <c r="I327" s="200"/>
      <c r="J327" s="201">
        <f t="shared" si="60"/>
        <v>0</v>
      </c>
      <c r="K327" s="197" t="s">
        <v>1</v>
      </c>
      <c r="L327" s="202"/>
      <c r="M327" s="203" t="s">
        <v>1</v>
      </c>
      <c r="N327" s="204" t="s">
        <v>36</v>
      </c>
      <c r="O327" s="54"/>
      <c r="P327" s="165">
        <f t="shared" si="61"/>
        <v>0</v>
      </c>
      <c r="Q327" s="165">
        <v>0</v>
      </c>
      <c r="R327" s="165">
        <f t="shared" si="62"/>
        <v>0</v>
      </c>
      <c r="S327" s="165">
        <v>0</v>
      </c>
      <c r="T327" s="166">
        <f t="shared" si="63"/>
        <v>0</v>
      </c>
      <c r="AR327" s="167" t="s">
        <v>184</v>
      </c>
      <c r="AT327" s="167" t="s">
        <v>151</v>
      </c>
      <c r="AU327" s="167" t="s">
        <v>80</v>
      </c>
      <c r="AY327" s="16" t="s">
        <v>134</v>
      </c>
      <c r="BE327" s="168">
        <f t="shared" si="64"/>
        <v>0</v>
      </c>
      <c r="BF327" s="168">
        <f t="shared" si="65"/>
        <v>0</v>
      </c>
      <c r="BG327" s="168">
        <f t="shared" si="66"/>
        <v>0</v>
      </c>
      <c r="BH327" s="168">
        <f t="shared" si="67"/>
        <v>0</v>
      </c>
      <c r="BI327" s="168">
        <f t="shared" si="68"/>
        <v>0</v>
      </c>
      <c r="BJ327" s="16" t="s">
        <v>80</v>
      </c>
      <c r="BK327" s="168">
        <f t="shared" si="69"/>
        <v>0</v>
      </c>
      <c r="BL327" s="16" t="s">
        <v>162</v>
      </c>
      <c r="BM327" s="167" t="s">
        <v>1294</v>
      </c>
    </row>
    <row r="328" spans="2:65" s="1" customFormat="1" ht="24" customHeight="1">
      <c r="B328" s="155"/>
      <c r="C328" s="156" t="s">
        <v>1295</v>
      </c>
      <c r="D328" s="156" t="s">
        <v>136</v>
      </c>
      <c r="E328" s="157" t="s">
        <v>1296</v>
      </c>
      <c r="F328" s="158" t="s">
        <v>1297</v>
      </c>
      <c r="G328" s="159" t="s">
        <v>198</v>
      </c>
      <c r="H328" s="160">
        <v>1</v>
      </c>
      <c r="I328" s="161"/>
      <c r="J328" s="162">
        <f t="shared" si="60"/>
        <v>0</v>
      </c>
      <c r="K328" s="158" t="s">
        <v>1</v>
      </c>
      <c r="L328" s="31"/>
      <c r="M328" s="163" t="s">
        <v>1</v>
      </c>
      <c r="N328" s="164" t="s">
        <v>36</v>
      </c>
      <c r="O328" s="54"/>
      <c r="P328" s="165">
        <f t="shared" si="61"/>
        <v>0</v>
      </c>
      <c r="Q328" s="165">
        <v>0</v>
      </c>
      <c r="R328" s="165">
        <f t="shared" si="62"/>
        <v>0</v>
      </c>
      <c r="S328" s="165">
        <v>0</v>
      </c>
      <c r="T328" s="166">
        <f t="shared" si="63"/>
        <v>0</v>
      </c>
      <c r="AR328" s="167" t="s">
        <v>162</v>
      </c>
      <c r="AT328" s="167" t="s">
        <v>136</v>
      </c>
      <c r="AU328" s="167" t="s">
        <v>80</v>
      </c>
      <c r="AY328" s="16" t="s">
        <v>134</v>
      </c>
      <c r="BE328" s="168">
        <f t="shared" si="64"/>
        <v>0</v>
      </c>
      <c r="BF328" s="168">
        <f t="shared" si="65"/>
        <v>0</v>
      </c>
      <c r="BG328" s="168">
        <f t="shared" si="66"/>
        <v>0</v>
      </c>
      <c r="BH328" s="168">
        <f t="shared" si="67"/>
        <v>0</v>
      </c>
      <c r="BI328" s="168">
        <f t="shared" si="68"/>
        <v>0</v>
      </c>
      <c r="BJ328" s="16" t="s">
        <v>80</v>
      </c>
      <c r="BK328" s="168">
        <f t="shared" si="69"/>
        <v>0</v>
      </c>
      <c r="BL328" s="16" t="s">
        <v>162</v>
      </c>
      <c r="BM328" s="167" t="s">
        <v>1298</v>
      </c>
    </row>
    <row r="329" spans="2:65" s="1" customFormat="1" ht="36" customHeight="1">
      <c r="B329" s="155"/>
      <c r="C329" s="195" t="s">
        <v>997</v>
      </c>
      <c r="D329" s="195" t="s">
        <v>151</v>
      </c>
      <c r="E329" s="196" t="s">
        <v>1299</v>
      </c>
      <c r="F329" s="197" t="s">
        <v>1300</v>
      </c>
      <c r="G329" s="198" t="s">
        <v>198</v>
      </c>
      <c r="H329" s="199">
        <v>1</v>
      </c>
      <c r="I329" s="200"/>
      <c r="J329" s="201">
        <f t="shared" si="60"/>
        <v>0</v>
      </c>
      <c r="K329" s="197" t="s">
        <v>1</v>
      </c>
      <c r="L329" s="202"/>
      <c r="M329" s="203" t="s">
        <v>1</v>
      </c>
      <c r="N329" s="204" t="s">
        <v>36</v>
      </c>
      <c r="O329" s="54"/>
      <c r="P329" s="165">
        <f t="shared" si="61"/>
        <v>0</v>
      </c>
      <c r="Q329" s="165">
        <v>0</v>
      </c>
      <c r="R329" s="165">
        <f t="shared" si="62"/>
        <v>0</v>
      </c>
      <c r="S329" s="165">
        <v>0</v>
      </c>
      <c r="T329" s="166">
        <f t="shared" si="63"/>
        <v>0</v>
      </c>
      <c r="AR329" s="167" t="s">
        <v>184</v>
      </c>
      <c r="AT329" s="167" t="s">
        <v>151</v>
      </c>
      <c r="AU329" s="167" t="s">
        <v>80</v>
      </c>
      <c r="AY329" s="16" t="s">
        <v>134</v>
      </c>
      <c r="BE329" s="168">
        <f t="shared" si="64"/>
        <v>0</v>
      </c>
      <c r="BF329" s="168">
        <f t="shared" si="65"/>
        <v>0</v>
      </c>
      <c r="BG329" s="168">
        <f t="shared" si="66"/>
        <v>0</v>
      </c>
      <c r="BH329" s="168">
        <f t="shared" si="67"/>
        <v>0</v>
      </c>
      <c r="BI329" s="168">
        <f t="shared" si="68"/>
        <v>0</v>
      </c>
      <c r="BJ329" s="16" t="s">
        <v>80</v>
      </c>
      <c r="BK329" s="168">
        <f t="shared" si="69"/>
        <v>0</v>
      </c>
      <c r="BL329" s="16" t="s">
        <v>162</v>
      </c>
      <c r="BM329" s="167" t="s">
        <v>1301</v>
      </c>
    </row>
    <row r="330" spans="2:65" s="1" customFormat="1" ht="24" customHeight="1">
      <c r="B330" s="155"/>
      <c r="C330" s="156" t="s">
        <v>1302</v>
      </c>
      <c r="D330" s="156" t="s">
        <v>136</v>
      </c>
      <c r="E330" s="157" t="s">
        <v>1303</v>
      </c>
      <c r="F330" s="158" t="s">
        <v>1304</v>
      </c>
      <c r="G330" s="159" t="s">
        <v>198</v>
      </c>
      <c r="H330" s="160">
        <v>5</v>
      </c>
      <c r="I330" s="161"/>
      <c r="J330" s="162">
        <f t="shared" si="60"/>
        <v>0</v>
      </c>
      <c r="K330" s="158" t="s">
        <v>1</v>
      </c>
      <c r="L330" s="31"/>
      <c r="M330" s="163" t="s">
        <v>1</v>
      </c>
      <c r="N330" s="164" t="s">
        <v>36</v>
      </c>
      <c r="O330" s="54"/>
      <c r="P330" s="165">
        <f t="shared" si="61"/>
        <v>0</v>
      </c>
      <c r="Q330" s="165">
        <v>0</v>
      </c>
      <c r="R330" s="165">
        <f t="shared" si="62"/>
        <v>0</v>
      </c>
      <c r="S330" s="165">
        <v>0</v>
      </c>
      <c r="T330" s="166">
        <f t="shared" si="63"/>
        <v>0</v>
      </c>
      <c r="AR330" s="167" t="s">
        <v>162</v>
      </c>
      <c r="AT330" s="167" t="s">
        <v>136</v>
      </c>
      <c r="AU330" s="167" t="s">
        <v>80</v>
      </c>
      <c r="AY330" s="16" t="s">
        <v>134</v>
      </c>
      <c r="BE330" s="168">
        <f t="shared" si="64"/>
        <v>0</v>
      </c>
      <c r="BF330" s="168">
        <f t="shared" si="65"/>
        <v>0</v>
      </c>
      <c r="BG330" s="168">
        <f t="shared" si="66"/>
        <v>0</v>
      </c>
      <c r="BH330" s="168">
        <f t="shared" si="67"/>
        <v>0</v>
      </c>
      <c r="BI330" s="168">
        <f t="shared" si="68"/>
        <v>0</v>
      </c>
      <c r="BJ330" s="16" t="s">
        <v>80</v>
      </c>
      <c r="BK330" s="168">
        <f t="shared" si="69"/>
        <v>0</v>
      </c>
      <c r="BL330" s="16" t="s">
        <v>162</v>
      </c>
      <c r="BM330" s="167" t="s">
        <v>1305</v>
      </c>
    </row>
    <row r="331" spans="2:65" s="1" customFormat="1" ht="16.5" customHeight="1">
      <c r="B331" s="155"/>
      <c r="C331" s="195" t="s">
        <v>1000</v>
      </c>
      <c r="D331" s="195" t="s">
        <v>151</v>
      </c>
      <c r="E331" s="196" t="s">
        <v>1306</v>
      </c>
      <c r="F331" s="197" t="s">
        <v>1307</v>
      </c>
      <c r="G331" s="198" t="s">
        <v>198</v>
      </c>
      <c r="H331" s="199">
        <v>5</v>
      </c>
      <c r="I331" s="200"/>
      <c r="J331" s="201">
        <f t="shared" si="60"/>
        <v>0</v>
      </c>
      <c r="K331" s="197" t="s">
        <v>1</v>
      </c>
      <c r="L331" s="202"/>
      <c r="M331" s="203" t="s">
        <v>1</v>
      </c>
      <c r="N331" s="204" t="s">
        <v>36</v>
      </c>
      <c r="O331" s="54"/>
      <c r="P331" s="165">
        <f t="shared" si="61"/>
        <v>0</v>
      </c>
      <c r="Q331" s="165">
        <v>0</v>
      </c>
      <c r="R331" s="165">
        <f t="shared" si="62"/>
        <v>0</v>
      </c>
      <c r="S331" s="165">
        <v>0</v>
      </c>
      <c r="T331" s="166">
        <f t="shared" si="63"/>
        <v>0</v>
      </c>
      <c r="AR331" s="167" t="s">
        <v>184</v>
      </c>
      <c r="AT331" s="167" t="s">
        <v>151</v>
      </c>
      <c r="AU331" s="167" t="s">
        <v>80</v>
      </c>
      <c r="AY331" s="16" t="s">
        <v>134</v>
      </c>
      <c r="BE331" s="168">
        <f t="shared" si="64"/>
        <v>0</v>
      </c>
      <c r="BF331" s="168">
        <f t="shared" si="65"/>
        <v>0</v>
      </c>
      <c r="BG331" s="168">
        <f t="shared" si="66"/>
        <v>0</v>
      </c>
      <c r="BH331" s="168">
        <f t="shared" si="67"/>
        <v>0</v>
      </c>
      <c r="BI331" s="168">
        <f t="shared" si="68"/>
        <v>0</v>
      </c>
      <c r="BJ331" s="16" t="s">
        <v>80</v>
      </c>
      <c r="BK331" s="168">
        <f t="shared" si="69"/>
        <v>0</v>
      </c>
      <c r="BL331" s="16" t="s">
        <v>162</v>
      </c>
      <c r="BM331" s="167" t="s">
        <v>1308</v>
      </c>
    </row>
    <row r="332" spans="2:65" s="1" customFormat="1" ht="24" customHeight="1">
      <c r="B332" s="155"/>
      <c r="C332" s="156" t="s">
        <v>1309</v>
      </c>
      <c r="D332" s="156" t="s">
        <v>136</v>
      </c>
      <c r="E332" s="157" t="s">
        <v>1310</v>
      </c>
      <c r="F332" s="158" t="s">
        <v>1311</v>
      </c>
      <c r="G332" s="159" t="s">
        <v>198</v>
      </c>
      <c r="H332" s="160">
        <v>4</v>
      </c>
      <c r="I332" s="161"/>
      <c r="J332" s="162">
        <f t="shared" si="60"/>
        <v>0</v>
      </c>
      <c r="K332" s="158" t="s">
        <v>1</v>
      </c>
      <c r="L332" s="31"/>
      <c r="M332" s="163" t="s">
        <v>1</v>
      </c>
      <c r="N332" s="164" t="s">
        <v>36</v>
      </c>
      <c r="O332" s="54"/>
      <c r="P332" s="165">
        <f t="shared" si="61"/>
        <v>0</v>
      </c>
      <c r="Q332" s="165">
        <v>0</v>
      </c>
      <c r="R332" s="165">
        <f t="shared" si="62"/>
        <v>0</v>
      </c>
      <c r="S332" s="165">
        <v>0</v>
      </c>
      <c r="T332" s="166">
        <f t="shared" si="63"/>
        <v>0</v>
      </c>
      <c r="AR332" s="167" t="s">
        <v>162</v>
      </c>
      <c r="AT332" s="167" t="s">
        <v>136</v>
      </c>
      <c r="AU332" s="167" t="s">
        <v>80</v>
      </c>
      <c r="AY332" s="16" t="s">
        <v>134</v>
      </c>
      <c r="BE332" s="168">
        <f t="shared" si="64"/>
        <v>0</v>
      </c>
      <c r="BF332" s="168">
        <f t="shared" si="65"/>
        <v>0</v>
      </c>
      <c r="BG332" s="168">
        <f t="shared" si="66"/>
        <v>0</v>
      </c>
      <c r="BH332" s="168">
        <f t="shared" si="67"/>
        <v>0</v>
      </c>
      <c r="BI332" s="168">
        <f t="shared" si="68"/>
        <v>0</v>
      </c>
      <c r="BJ332" s="16" t="s">
        <v>80</v>
      </c>
      <c r="BK332" s="168">
        <f t="shared" si="69"/>
        <v>0</v>
      </c>
      <c r="BL332" s="16" t="s">
        <v>162</v>
      </c>
      <c r="BM332" s="167" t="s">
        <v>1312</v>
      </c>
    </row>
    <row r="333" spans="2:65" s="1" customFormat="1" ht="48" customHeight="1">
      <c r="B333" s="155"/>
      <c r="C333" s="195" t="s">
        <v>1003</v>
      </c>
      <c r="D333" s="195" t="s">
        <v>151</v>
      </c>
      <c r="E333" s="196" t="s">
        <v>1313</v>
      </c>
      <c r="F333" s="197" t="s">
        <v>1314</v>
      </c>
      <c r="G333" s="198" t="s">
        <v>198</v>
      </c>
      <c r="H333" s="199">
        <v>4</v>
      </c>
      <c r="I333" s="200"/>
      <c r="J333" s="201">
        <f t="shared" si="60"/>
        <v>0</v>
      </c>
      <c r="K333" s="197" t="s">
        <v>1</v>
      </c>
      <c r="L333" s="202"/>
      <c r="M333" s="203" t="s">
        <v>1</v>
      </c>
      <c r="N333" s="204" t="s">
        <v>36</v>
      </c>
      <c r="O333" s="54"/>
      <c r="P333" s="165">
        <f t="shared" si="61"/>
        <v>0</v>
      </c>
      <c r="Q333" s="165">
        <v>0</v>
      </c>
      <c r="R333" s="165">
        <f t="shared" si="62"/>
        <v>0</v>
      </c>
      <c r="S333" s="165">
        <v>0</v>
      </c>
      <c r="T333" s="166">
        <f t="shared" si="63"/>
        <v>0</v>
      </c>
      <c r="AR333" s="167" t="s">
        <v>184</v>
      </c>
      <c r="AT333" s="167" t="s">
        <v>151</v>
      </c>
      <c r="AU333" s="167" t="s">
        <v>80</v>
      </c>
      <c r="AY333" s="16" t="s">
        <v>134</v>
      </c>
      <c r="BE333" s="168">
        <f t="shared" si="64"/>
        <v>0</v>
      </c>
      <c r="BF333" s="168">
        <f t="shared" si="65"/>
        <v>0</v>
      </c>
      <c r="BG333" s="168">
        <f t="shared" si="66"/>
        <v>0</v>
      </c>
      <c r="BH333" s="168">
        <f t="shared" si="67"/>
        <v>0</v>
      </c>
      <c r="BI333" s="168">
        <f t="shared" si="68"/>
        <v>0</v>
      </c>
      <c r="BJ333" s="16" t="s">
        <v>80</v>
      </c>
      <c r="BK333" s="168">
        <f t="shared" si="69"/>
        <v>0</v>
      </c>
      <c r="BL333" s="16" t="s">
        <v>162</v>
      </c>
      <c r="BM333" s="167" t="s">
        <v>1315</v>
      </c>
    </row>
    <row r="334" spans="2:65" s="1" customFormat="1" ht="24" customHeight="1">
      <c r="B334" s="155"/>
      <c r="C334" s="156" t="s">
        <v>1316</v>
      </c>
      <c r="D334" s="156" t="s">
        <v>136</v>
      </c>
      <c r="E334" s="157" t="s">
        <v>1317</v>
      </c>
      <c r="F334" s="158" t="s">
        <v>1318</v>
      </c>
      <c r="G334" s="159" t="s">
        <v>152</v>
      </c>
      <c r="H334" s="160">
        <v>0.83799999999999997</v>
      </c>
      <c r="I334" s="161"/>
      <c r="J334" s="162">
        <f t="shared" si="60"/>
        <v>0</v>
      </c>
      <c r="K334" s="158" t="s">
        <v>1</v>
      </c>
      <c r="L334" s="31"/>
      <c r="M334" s="163" t="s">
        <v>1</v>
      </c>
      <c r="N334" s="164" t="s">
        <v>36</v>
      </c>
      <c r="O334" s="54"/>
      <c r="P334" s="165">
        <f t="shared" si="61"/>
        <v>0</v>
      </c>
      <c r="Q334" s="165">
        <v>0</v>
      </c>
      <c r="R334" s="165">
        <f t="shared" si="62"/>
        <v>0</v>
      </c>
      <c r="S334" s="165">
        <v>0</v>
      </c>
      <c r="T334" s="166">
        <f t="shared" si="63"/>
        <v>0</v>
      </c>
      <c r="AR334" s="167" t="s">
        <v>162</v>
      </c>
      <c r="AT334" s="167" t="s">
        <v>136</v>
      </c>
      <c r="AU334" s="167" t="s">
        <v>80</v>
      </c>
      <c r="AY334" s="16" t="s">
        <v>134</v>
      </c>
      <c r="BE334" s="168">
        <f t="shared" si="64"/>
        <v>0</v>
      </c>
      <c r="BF334" s="168">
        <f t="shared" si="65"/>
        <v>0</v>
      </c>
      <c r="BG334" s="168">
        <f t="shared" si="66"/>
        <v>0</v>
      </c>
      <c r="BH334" s="168">
        <f t="shared" si="67"/>
        <v>0</v>
      </c>
      <c r="BI334" s="168">
        <f t="shared" si="68"/>
        <v>0</v>
      </c>
      <c r="BJ334" s="16" t="s">
        <v>80</v>
      </c>
      <c r="BK334" s="168">
        <f t="shared" si="69"/>
        <v>0</v>
      </c>
      <c r="BL334" s="16" t="s">
        <v>162</v>
      </c>
      <c r="BM334" s="167" t="s">
        <v>1319</v>
      </c>
    </row>
    <row r="335" spans="2:65" s="11" customFormat="1" ht="22.95" customHeight="1">
      <c r="B335" s="142"/>
      <c r="D335" s="143" t="s">
        <v>69</v>
      </c>
      <c r="E335" s="153" t="s">
        <v>215</v>
      </c>
      <c r="F335" s="153" t="s">
        <v>216</v>
      </c>
      <c r="I335" s="145"/>
      <c r="J335" s="154">
        <f>BK335</f>
        <v>0</v>
      </c>
      <c r="L335" s="142"/>
      <c r="M335" s="147"/>
      <c r="N335" s="148"/>
      <c r="O335" s="148"/>
      <c r="P335" s="149">
        <f>SUM(P336:P345)</f>
        <v>0</v>
      </c>
      <c r="Q335" s="148"/>
      <c r="R335" s="149">
        <f>SUM(R336:R345)</f>
        <v>0</v>
      </c>
      <c r="S335" s="148"/>
      <c r="T335" s="150">
        <f>SUM(T336:T345)</f>
        <v>0</v>
      </c>
      <c r="AR335" s="143" t="s">
        <v>80</v>
      </c>
      <c r="AT335" s="151" t="s">
        <v>69</v>
      </c>
      <c r="AU335" s="151" t="s">
        <v>74</v>
      </c>
      <c r="AY335" s="143" t="s">
        <v>134</v>
      </c>
      <c r="BK335" s="152">
        <f>SUM(BK336:BK345)</f>
        <v>0</v>
      </c>
    </row>
    <row r="336" spans="2:65" s="1" customFormat="1" ht="16.5" customHeight="1">
      <c r="B336" s="155"/>
      <c r="C336" s="156" t="s">
        <v>1006</v>
      </c>
      <c r="D336" s="156" t="s">
        <v>136</v>
      </c>
      <c r="E336" s="157" t="s">
        <v>1320</v>
      </c>
      <c r="F336" s="158" t="s">
        <v>1321</v>
      </c>
      <c r="G336" s="159" t="s">
        <v>654</v>
      </c>
      <c r="H336" s="160">
        <v>10</v>
      </c>
      <c r="I336" s="161"/>
      <c r="J336" s="162">
        <f t="shared" ref="J336:J345" si="70">ROUND(I336*H336,2)</f>
        <v>0</v>
      </c>
      <c r="K336" s="158" t="s">
        <v>1</v>
      </c>
      <c r="L336" s="31"/>
      <c r="M336" s="163" t="s">
        <v>1</v>
      </c>
      <c r="N336" s="164" t="s">
        <v>36</v>
      </c>
      <c r="O336" s="54"/>
      <c r="P336" s="165">
        <f t="shared" ref="P336:P345" si="71">O336*H336</f>
        <v>0</v>
      </c>
      <c r="Q336" s="165">
        <v>0</v>
      </c>
      <c r="R336" s="165">
        <f t="shared" ref="R336:R345" si="72">Q336*H336</f>
        <v>0</v>
      </c>
      <c r="S336" s="165">
        <v>0</v>
      </c>
      <c r="T336" s="166">
        <f t="shared" ref="T336:T345" si="73">S336*H336</f>
        <v>0</v>
      </c>
      <c r="AR336" s="167" t="s">
        <v>162</v>
      </c>
      <c r="AT336" s="167" t="s">
        <v>136</v>
      </c>
      <c r="AU336" s="167" t="s">
        <v>80</v>
      </c>
      <c r="AY336" s="16" t="s">
        <v>134</v>
      </c>
      <c r="BE336" s="168">
        <f t="shared" ref="BE336:BE345" si="74">IF(N336="základná",J336,0)</f>
        <v>0</v>
      </c>
      <c r="BF336" s="168">
        <f t="shared" ref="BF336:BF345" si="75">IF(N336="znížená",J336,0)</f>
        <v>0</v>
      </c>
      <c r="BG336" s="168">
        <f t="shared" ref="BG336:BG345" si="76">IF(N336="zákl. prenesená",J336,0)</f>
        <v>0</v>
      </c>
      <c r="BH336" s="168">
        <f t="shared" ref="BH336:BH345" si="77">IF(N336="zníž. prenesená",J336,0)</f>
        <v>0</v>
      </c>
      <c r="BI336" s="168">
        <f t="shared" ref="BI336:BI345" si="78">IF(N336="nulová",J336,0)</f>
        <v>0</v>
      </c>
      <c r="BJ336" s="16" t="s">
        <v>80</v>
      </c>
      <c r="BK336" s="168">
        <f t="shared" ref="BK336:BK345" si="79">ROUND(I336*H336,2)</f>
        <v>0</v>
      </c>
      <c r="BL336" s="16" t="s">
        <v>162</v>
      </c>
      <c r="BM336" s="167" t="s">
        <v>1322</v>
      </c>
    </row>
    <row r="337" spans="2:65" s="1" customFormat="1" ht="24" customHeight="1">
      <c r="B337" s="155"/>
      <c r="C337" s="195" t="s">
        <v>1323</v>
      </c>
      <c r="D337" s="195" t="s">
        <v>151</v>
      </c>
      <c r="E337" s="196" t="s">
        <v>1324</v>
      </c>
      <c r="F337" s="197" t="s">
        <v>1325</v>
      </c>
      <c r="G337" s="198" t="s">
        <v>198</v>
      </c>
      <c r="H337" s="199">
        <v>52</v>
      </c>
      <c r="I337" s="200"/>
      <c r="J337" s="201">
        <f t="shared" si="70"/>
        <v>0</v>
      </c>
      <c r="K337" s="197" t="s">
        <v>1</v>
      </c>
      <c r="L337" s="202"/>
      <c r="M337" s="203" t="s">
        <v>1</v>
      </c>
      <c r="N337" s="204" t="s">
        <v>36</v>
      </c>
      <c r="O337" s="54"/>
      <c r="P337" s="165">
        <f t="shared" si="71"/>
        <v>0</v>
      </c>
      <c r="Q337" s="165">
        <v>0</v>
      </c>
      <c r="R337" s="165">
        <f t="shared" si="72"/>
        <v>0</v>
      </c>
      <c r="S337" s="165">
        <v>0</v>
      </c>
      <c r="T337" s="166">
        <f t="shared" si="73"/>
        <v>0</v>
      </c>
      <c r="AR337" s="167" t="s">
        <v>184</v>
      </c>
      <c r="AT337" s="167" t="s">
        <v>151</v>
      </c>
      <c r="AU337" s="167" t="s">
        <v>80</v>
      </c>
      <c r="AY337" s="16" t="s">
        <v>134</v>
      </c>
      <c r="BE337" s="168">
        <f t="shared" si="74"/>
        <v>0</v>
      </c>
      <c r="BF337" s="168">
        <f t="shared" si="75"/>
        <v>0</v>
      </c>
      <c r="BG337" s="168">
        <f t="shared" si="76"/>
        <v>0</v>
      </c>
      <c r="BH337" s="168">
        <f t="shared" si="77"/>
        <v>0</v>
      </c>
      <c r="BI337" s="168">
        <f t="shared" si="78"/>
        <v>0</v>
      </c>
      <c r="BJ337" s="16" t="s">
        <v>80</v>
      </c>
      <c r="BK337" s="168">
        <f t="shared" si="79"/>
        <v>0</v>
      </c>
      <c r="BL337" s="16" t="s">
        <v>162</v>
      </c>
      <c r="BM337" s="167" t="s">
        <v>1326</v>
      </c>
    </row>
    <row r="338" spans="2:65" s="1" customFormat="1" ht="24" customHeight="1">
      <c r="B338" s="155"/>
      <c r="C338" s="156" t="s">
        <v>1011</v>
      </c>
      <c r="D338" s="156" t="s">
        <v>136</v>
      </c>
      <c r="E338" s="157" t="s">
        <v>1327</v>
      </c>
      <c r="F338" s="158" t="s">
        <v>1328</v>
      </c>
      <c r="G338" s="159" t="s">
        <v>654</v>
      </c>
      <c r="H338" s="160">
        <v>5</v>
      </c>
      <c r="I338" s="161"/>
      <c r="J338" s="162">
        <f t="shared" si="70"/>
        <v>0</v>
      </c>
      <c r="K338" s="158" t="s">
        <v>1</v>
      </c>
      <c r="L338" s="31"/>
      <c r="M338" s="163" t="s">
        <v>1</v>
      </c>
      <c r="N338" s="164" t="s">
        <v>36</v>
      </c>
      <c r="O338" s="54"/>
      <c r="P338" s="165">
        <f t="shared" si="71"/>
        <v>0</v>
      </c>
      <c r="Q338" s="165">
        <v>0</v>
      </c>
      <c r="R338" s="165">
        <f t="shared" si="72"/>
        <v>0</v>
      </c>
      <c r="S338" s="165">
        <v>0</v>
      </c>
      <c r="T338" s="166">
        <f t="shared" si="73"/>
        <v>0</v>
      </c>
      <c r="AR338" s="167" t="s">
        <v>162</v>
      </c>
      <c r="AT338" s="167" t="s">
        <v>136</v>
      </c>
      <c r="AU338" s="167" t="s">
        <v>80</v>
      </c>
      <c r="AY338" s="16" t="s">
        <v>134</v>
      </c>
      <c r="BE338" s="168">
        <f t="shared" si="74"/>
        <v>0</v>
      </c>
      <c r="BF338" s="168">
        <f t="shared" si="75"/>
        <v>0</v>
      </c>
      <c r="BG338" s="168">
        <f t="shared" si="76"/>
        <v>0</v>
      </c>
      <c r="BH338" s="168">
        <f t="shared" si="77"/>
        <v>0</v>
      </c>
      <c r="BI338" s="168">
        <f t="shared" si="78"/>
        <v>0</v>
      </c>
      <c r="BJ338" s="16" t="s">
        <v>80</v>
      </c>
      <c r="BK338" s="168">
        <f t="shared" si="79"/>
        <v>0</v>
      </c>
      <c r="BL338" s="16" t="s">
        <v>162</v>
      </c>
      <c r="BM338" s="167" t="s">
        <v>1329</v>
      </c>
    </row>
    <row r="339" spans="2:65" s="1" customFormat="1" ht="36" customHeight="1">
      <c r="B339" s="155"/>
      <c r="C339" s="195" t="s">
        <v>1330</v>
      </c>
      <c r="D339" s="195" t="s">
        <v>151</v>
      </c>
      <c r="E339" s="196" t="s">
        <v>1331</v>
      </c>
      <c r="F339" s="197" t="s">
        <v>1332</v>
      </c>
      <c r="G339" s="198" t="s">
        <v>198</v>
      </c>
      <c r="H339" s="199">
        <v>27</v>
      </c>
      <c r="I339" s="200"/>
      <c r="J339" s="201">
        <f t="shared" si="70"/>
        <v>0</v>
      </c>
      <c r="K339" s="197" t="s">
        <v>1</v>
      </c>
      <c r="L339" s="202"/>
      <c r="M339" s="203" t="s">
        <v>1</v>
      </c>
      <c r="N339" s="204" t="s">
        <v>36</v>
      </c>
      <c r="O339" s="54"/>
      <c r="P339" s="165">
        <f t="shared" si="71"/>
        <v>0</v>
      </c>
      <c r="Q339" s="165">
        <v>0</v>
      </c>
      <c r="R339" s="165">
        <f t="shared" si="72"/>
        <v>0</v>
      </c>
      <c r="S339" s="165">
        <v>0</v>
      </c>
      <c r="T339" s="166">
        <f t="shared" si="73"/>
        <v>0</v>
      </c>
      <c r="AR339" s="167" t="s">
        <v>184</v>
      </c>
      <c r="AT339" s="167" t="s">
        <v>151</v>
      </c>
      <c r="AU339" s="167" t="s">
        <v>80</v>
      </c>
      <c r="AY339" s="16" t="s">
        <v>134</v>
      </c>
      <c r="BE339" s="168">
        <f t="shared" si="74"/>
        <v>0</v>
      </c>
      <c r="BF339" s="168">
        <f t="shared" si="75"/>
        <v>0</v>
      </c>
      <c r="BG339" s="168">
        <f t="shared" si="76"/>
        <v>0</v>
      </c>
      <c r="BH339" s="168">
        <f t="shared" si="77"/>
        <v>0</v>
      </c>
      <c r="BI339" s="168">
        <f t="shared" si="78"/>
        <v>0</v>
      </c>
      <c r="BJ339" s="16" t="s">
        <v>80</v>
      </c>
      <c r="BK339" s="168">
        <f t="shared" si="79"/>
        <v>0</v>
      </c>
      <c r="BL339" s="16" t="s">
        <v>162</v>
      </c>
      <c r="BM339" s="167" t="s">
        <v>1333</v>
      </c>
    </row>
    <row r="340" spans="2:65" s="1" customFormat="1" ht="36" customHeight="1">
      <c r="B340" s="155"/>
      <c r="C340" s="195" t="s">
        <v>1014</v>
      </c>
      <c r="D340" s="195" t="s">
        <v>151</v>
      </c>
      <c r="E340" s="196" t="s">
        <v>1334</v>
      </c>
      <c r="F340" s="197" t="s">
        <v>1335</v>
      </c>
      <c r="G340" s="198" t="s">
        <v>198</v>
      </c>
      <c r="H340" s="199">
        <v>25</v>
      </c>
      <c r="I340" s="200"/>
      <c r="J340" s="201">
        <f t="shared" si="70"/>
        <v>0</v>
      </c>
      <c r="K340" s="197" t="s">
        <v>1</v>
      </c>
      <c r="L340" s="202"/>
      <c r="M340" s="203" t="s">
        <v>1</v>
      </c>
      <c r="N340" s="204" t="s">
        <v>36</v>
      </c>
      <c r="O340" s="54"/>
      <c r="P340" s="165">
        <f t="shared" si="71"/>
        <v>0</v>
      </c>
      <c r="Q340" s="165">
        <v>0</v>
      </c>
      <c r="R340" s="165">
        <f t="shared" si="72"/>
        <v>0</v>
      </c>
      <c r="S340" s="165">
        <v>0</v>
      </c>
      <c r="T340" s="166">
        <f t="shared" si="73"/>
        <v>0</v>
      </c>
      <c r="AR340" s="167" t="s">
        <v>184</v>
      </c>
      <c r="AT340" s="167" t="s">
        <v>151</v>
      </c>
      <c r="AU340" s="167" t="s">
        <v>80</v>
      </c>
      <c r="AY340" s="16" t="s">
        <v>134</v>
      </c>
      <c r="BE340" s="168">
        <f t="shared" si="74"/>
        <v>0</v>
      </c>
      <c r="BF340" s="168">
        <f t="shared" si="75"/>
        <v>0</v>
      </c>
      <c r="BG340" s="168">
        <f t="shared" si="76"/>
        <v>0</v>
      </c>
      <c r="BH340" s="168">
        <f t="shared" si="77"/>
        <v>0</v>
      </c>
      <c r="BI340" s="168">
        <f t="shared" si="78"/>
        <v>0</v>
      </c>
      <c r="BJ340" s="16" t="s">
        <v>80</v>
      </c>
      <c r="BK340" s="168">
        <f t="shared" si="79"/>
        <v>0</v>
      </c>
      <c r="BL340" s="16" t="s">
        <v>162</v>
      </c>
      <c r="BM340" s="167" t="s">
        <v>1336</v>
      </c>
    </row>
    <row r="341" spans="2:65" s="1" customFormat="1" ht="24" customHeight="1">
      <c r="B341" s="155"/>
      <c r="C341" s="156" t="s">
        <v>1337</v>
      </c>
      <c r="D341" s="156" t="s">
        <v>136</v>
      </c>
      <c r="E341" s="157" t="s">
        <v>1338</v>
      </c>
      <c r="F341" s="158" t="s">
        <v>1339</v>
      </c>
      <c r="G341" s="159" t="s">
        <v>198</v>
      </c>
      <c r="H341" s="160">
        <v>20</v>
      </c>
      <c r="I341" s="161"/>
      <c r="J341" s="162">
        <f t="shared" si="70"/>
        <v>0</v>
      </c>
      <c r="K341" s="158" t="s">
        <v>1</v>
      </c>
      <c r="L341" s="31"/>
      <c r="M341" s="163" t="s">
        <v>1</v>
      </c>
      <c r="N341" s="164" t="s">
        <v>36</v>
      </c>
      <c r="O341" s="54"/>
      <c r="P341" s="165">
        <f t="shared" si="71"/>
        <v>0</v>
      </c>
      <c r="Q341" s="165">
        <v>0</v>
      </c>
      <c r="R341" s="165">
        <f t="shared" si="72"/>
        <v>0</v>
      </c>
      <c r="S341" s="165">
        <v>0</v>
      </c>
      <c r="T341" s="166">
        <f t="shared" si="73"/>
        <v>0</v>
      </c>
      <c r="AR341" s="167" t="s">
        <v>162</v>
      </c>
      <c r="AT341" s="167" t="s">
        <v>136</v>
      </c>
      <c r="AU341" s="167" t="s">
        <v>80</v>
      </c>
      <c r="AY341" s="16" t="s">
        <v>134</v>
      </c>
      <c r="BE341" s="168">
        <f t="shared" si="74"/>
        <v>0</v>
      </c>
      <c r="BF341" s="168">
        <f t="shared" si="75"/>
        <v>0</v>
      </c>
      <c r="BG341" s="168">
        <f t="shared" si="76"/>
        <v>0</v>
      </c>
      <c r="BH341" s="168">
        <f t="shared" si="77"/>
        <v>0</v>
      </c>
      <c r="BI341" s="168">
        <f t="shared" si="78"/>
        <v>0</v>
      </c>
      <c r="BJ341" s="16" t="s">
        <v>80</v>
      </c>
      <c r="BK341" s="168">
        <f t="shared" si="79"/>
        <v>0</v>
      </c>
      <c r="BL341" s="16" t="s">
        <v>162</v>
      </c>
      <c r="BM341" s="167" t="s">
        <v>1340</v>
      </c>
    </row>
    <row r="342" spans="2:65" s="1" customFormat="1" ht="24" customHeight="1">
      <c r="B342" s="155"/>
      <c r="C342" s="195" t="s">
        <v>1017</v>
      </c>
      <c r="D342" s="195" t="s">
        <v>151</v>
      </c>
      <c r="E342" s="196" t="s">
        <v>1341</v>
      </c>
      <c r="F342" s="197" t="s">
        <v>1342</v>
      </c>
      <c r="G342" s="198" t="s">
        <v>198</v>
      </c>
      <c r="H342" s="199">
        <v>9</v>
      </c>
      <c r="I342" s="200"/>
      <c r="J342" s="201">
        <f t="shared" si="70"/>
        <v>0</v>
      </c>
      <c r="K342" s="197" t="s">
        <v>1</v>
      </c>
      <c r="L342" s="202"/>
      <c r="M342" s="203" t="s">
        <v>1</v>
      </c>
      <c r="N342" s="204" t="s">
        <v>36</v>
      </c>
      <c r="O342" s="54"/>
      <c r="P342" s="165">
        <f t="shared" si="71"/>
        <v>0</v>
      </c>
      <c r="Q342" s="165">
        <v>0</v>
      </c>
      <c r="R342" s="165">
        <f t="shared" si="72"/>
        <v>0</v>
      </c>
      <c r="S342" s="165">
        <v>0</v>
      </c>
      <c r="T342" s="166">
        <f t="shared" si="73"/>
        <v>0</v>
      </c>
      <c r="AR342" s="167" t="s">
        <v>184</v>
      </c>
      <c r="AT342" s="167" t="s">
        <v>151</v>
      </c>
      <c r="AU342" s="167" t="s">
        <v>80</v>
      </c>
      <c r="AY342" s="16" t="s">
        <v>134</v>
      </c>
      <c r="BE342" s="168">
        <f t="shared" si="74"/>
        <v>0</v>
      </c>
      <c r="BF342" s="168">
        <f t="shared" si="75"/>
        <v>0</v>
      </c>
      <c r="BG342" s="168">
        <f t="shared" si="76"/>
        <v>0</v>
      </c>
      <c r="BH342" s="168">
        <f t="shared" si="77"/>
        <v>0</v>
      </c>
      <c r="BI342" s="168">
        <f t="shared" si="78"/>
        <v>0</v>
      </c>
      <c r="BJ342" s="16" t="s">
        <v>80</v>
      </c>
      <c r="BK342" s="168">
        <f t="shared" si="79"/>
        <v>0</v>
      </c>
      <c r="BL342" s="16" t="s">
        <v>162</v>
      </c>
      <c r="BM342" s="167" t="s">
        <v>1343</v>
      </c>
    </row>
    <row r="343" spans="2:65" s="1" customFormat="1" ht="24" customHeight="1">
      <c r="B343" s="155"/>
      <c r="C343" s="195" t="s">
        <v>1344</v>
      </c>
      <c r="D343" s="195" t="s">
        <v>151</v>
      </c>
      <c r="E343" s="196" t="s">
        <v>1345</v>
      </c>
      <c r="F343" s="197" t="s">
        <v>1346</v>
      </c>
      <c r="G343" s="198" t="s">
        <v>198</v>
      </c>
      <c r="H343" s="199">
        <v>4</v>
      </c>
      <c r="I343" s="200"/>
      <c r="J343" s="201">
        <f t="shared" si="70"/>
        <v>0</v>
      </c>
      <c r="K343" s="197" t="s">
        <v>1</v>
      </c>
      <c r="L343" s="202"/>
      <c r="M343" s="203" t="s">
        <v>1</v>
      </c>
      <c r="N343" s="204" t="s">
        <v>36</v>
      </c>
      <c r="O343" s="54"/>
      <c r="P343" s="165">
        <f t="shared" si="71"/>
        <v>0</v>
      </c>
      <c r="Q343" s="165">
        <v>0</v>
      </c>
      <c r="R343" s="165">
        <f t="shared" si="72"/>
        <v>0</v>
      </c>
      <c r="S343" s="165">
        <v>0</v>
      </c>
      <c r="T343" s="166">
        <f t="shared" si="73"/>
        <v>0</v>
      </c>
      <c r="AR343" s="167" t="s">
        <v>184</v>
      </c>
      <c r="AT343" s="167" t="s">
        <v>151</v>
      </c>
      <c r="AU343" s="167" t="s">
        <v>80</v>
      </c>
      <c r="AY343" s="16" t="s">
        <v>134</v>
      </c>
      <c r="BE343" s="168">
        <f t="shared" si="74"/>
        <v>0</v>
      </c>
      <c r="BF343" s="168">
        <f t="shared" si="75"/>
        <v>0</v>
      </c>
      <c r="BG343" s="168">
        <f t="shared" si="76"/>
        <v>0</v>
      </c>
      <c r="BH343" s="168">
        <f t="shared" si="77"/>
        <v>0</v>
      </c>
      <c r="BI343" s="168">
        <f t="shared" si="78"/>
        <v>0</v>
      </c>
      <c r="BJ343" s="16" t="s">
        <v>80</v>
      </c>
      <c r="BK343" s="168">
        <f t="shared" si="79"/>
        <v>0</v>
      </c>
      <c r="BL343" s="16" t="s">
        <v>162</v>
      </c>
      <c r="BM343" s="167" t="s">
        <v>1347</v>
      </c>
    </row>
    <row r="344" spans="2:65" s="1" customFormat="1" ht="24" customHeight="1">
      <c r="B344" s="155"/>
      <c r="C344" s="195" t="s">
        <v>1020</v>
      </c>
      <c r="D344" s="195" t="s">
        <v>151</v>
      </c>
      <c r="E344" s="196" t="s">
        <v>1348</v>
      </c>
      <c r="F344" s="197" t="s">
        <v>1349</v>
      </c>
      <c r="G344" s="198" t="s">
        <v>198</v>
      </c>
      <c r="H344" s="199">
        <v>7</v>
      </c>
      <c r="I344" s="200"/>
      <c r="J344" s="201">
        <f t="shared" si="70"/>
        <v>0</v>
      </c>
      <c r="K344" s="197" t="s">
        <v>1</v>
      </c>
      <c r="L344" s="202"/>
      <c r="M344" s="203" t="s">
        <v>1</v>
      </c>
      <c r="N344" s="204" t="s">
        <v>36</v>
      </c>
      <c r="O344" s="54"/>
      <c r="P344" s="165">
        <f t="shared" si="71"/>
        <v>0</v>
      </c>
      <c r="Q344" s="165">
        <v>0</v>
      </c>
      <c r="R344" s="165">
        <f t="shared" si="72"/>
        <v>0</v>
      </c>
      <c r="S344" s="165">
        <v>0</v>
      </c>
      <c r="T344" s="166">
        <f t="shared" si="73"/>
        <v>0</v>
      </c>
      <c r="AR344" s="167" t="s">
        <v>184</v>
      </c>
      <c r="AT344" s="167" t="s">
        <v>151</v>
      </c>
      <c r="AU344" s="167" t="s">
        <v>80</v>
      </c>
      <c r="AY344" s="16" t="s">
        <v>134</v>
      </c>
      <c r="BE344" s="168">
        <f t="shared" si="74"/>
        <v>0</v>
      </c>
      <c r="BF344" s="168">
        <f t="shared" si="75"/>
        <v>0</v>
      </c>
      <c r="BG344" s="168">
        <f t="shared" si="76"/>
        <v>0</v>
      </c>
      <c r="BH344" s="168">
        <f t="shared" si="77"/>
        <v>0</v>
      </c>
      <c r="BI344" s="168">
        <f t="shared" si="78"/>
        <v>0</v>
      </c>
      <c r="BJ344" s="16" t="s">
        <v>80</v>
      </c>
      <c r="BK344" s="168">
        <f t="shared" si="79"/>
        <v>0</v>
      </c>
      <c r="BL344" s="16" t="s">
        <v>162</v>
      </c>
      <c r="BM344" s="167" t="s">
        <v>1350</v>
      </c>
    </row>
    <row r="345" spans="2:65" s="1" customFormat="1" ht="24" customHeight="1">
      <c r="B345" s="155"/>
      <c r="C345" s="156" t="s">
        <v>1351</v>
      </c>
      <c r="D345" s="156" t="s">
        <v>136</v>
      </c>
      <c r="E345" s="157" t="s">
        <v>1352</v>
      </c>
      <c r="F345" s="158" t="s">
        <v>707</v>
      </c>
      <c r="G345" s="159" t="s">
        <v>152</v>
      </c>
      <c r="H345" s="160">
        <v>2E-3</v>
      </c>
      <c r="I345" s="161"/>
      <c r="J345" s="162">
        <f t="shared" si="70"/>
        <v>0</v>
      </c>
      <c r="K345" s="158" t="s">
        <v>1</v>
      </c>
      <c r="L345" s="31"/>
      <c r="M345" s="206" t="s">
        <v>1</v>
      </c>
      <c r="N345" s="207" t="s">
        <v>36</v>
      </c>
      <c r="O345" s="208"/>
      <c r="P345" s="209">
        <f t="shared" si="71"/>
        <v>0</v>
      </c>
      <c r="Q345" s="209">
        <v>0</v>
      </c>
      <c r="R345" s="209">
        <f t="shared" si="72"/>
        <v>0</v>
      </c>
      <c r="S345" s="209">
        <v>0</v>
      </c>
      <c r="T345" s="210">
        <f t="shared" si="73"/>
        <v>0</v>
      </c>
      <c r="AR345" s="167" t="s">
        <v>162</v>
      </c>
      <c r="AT345" s="167" t="s">
        <v>136</v>
      </c>
      <c r="AU345" s="167" t="s">
        <v>80</v>
      </c>
      <c r="AY345" s="16" t="s">
        <v>134</v>
      </c>
      <c r="BE345" s="168">
        <f t="shared" si="74"/>
        <v>0</v>
      </c>
      <c r="BF345" s="168">
        <f t="shared" si="75"/>
        <v>0</v>
      </c>
      <c r="BG345" s="168">
        <f t="shared" si="76"/>
        <v>0</v>
      </c>
      <c r="BH345" s="168">
        <f t="shared" si="77"/>
        <v>0</v>
      </c>
      <c r="BI345" s="168">
        <f t="shared" si="78"/>
        <v>0</v>
      </c>
      <c r="BJ345" s="16" t="s">
        <v>80</v>
      </c>
      <c r="BK345" s="168">
        <f t="shared" si="79"/>
        <v>0</v>
      </c>
      <c r="BL345" s="16" t="s">
        <v>162</v>
      </c>
      <c r="BM345" s="167" t="s">
        <v>1353</v>
      </c>
    </row>
    <row r="346" spans="2:65" s="1" customFormat="1" ht="6.9" customHeight="1">
      <c r="B346" s="43"/>
      <c r="C346" s="44"/>
      <c r="D346" s="44"/>
      <c r="E346" s="44"/>
      <c r="F346" s="44"/>
      <c r="G346" s="44"/>
      <c r="H346" s="44"/>
      <c r="I346" s="116"/>
      <c r="J346" s="44"/>
      <c r="K346" s="44"/>
      <c r="L346" s="31"/>
    </row>
  </sheetData>
  <autoFilter ref="C132:K345" xr:uid="{00000000-0009-0000-0000-000002000000}"/>
  <mergeCells count="12">
    <mergeCell ref="E125:H125"/>
    <mergeCell ref="L2:V2"/>
    <mergeCell ref="E85:H85"/>
    <mergeCell ref="E87:H87"/>
    <mergeCell ref="E89:H89"/>
    <mergeCell ref="E121:H121"/>
    <mergeCell ref="E123:H123"/>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253"/>
  <sheetViews>
    <sheetView showGridLines="0"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2" t="s">
        <v>5</v>
      </c>
      <c r="M2" s="233"/>
      <c r="N2" s="233"/>
      <c r="O2" s="233"/>
      <c r="P2" s="233"/>
      <c r="Q2" s="233"/>
      <c r="R2" s="233"/>
      <c r="S2" s="233"/>
      <c r="T2" s="233"/>
      <c r="U2" s="233"/>
      <c r="V2" s="233"/>
      <c r="AT2" s="16" t="s">
        <v>89</v>
      </c>
    </row>
    <row r="3" spans="2:46" ht="6.9" customHeight="1">
      <c r="B3" s="17"/>
      <c r="C3" s="18"/>
      <c r="D3" s="18"/>
      <c r="E3" s="18"/>
      <c r="F3" s="18"/>
      <c r="G3" s="18"/>
      <c r="H3" s="18"/>
      <c r="I3" s="93"/>
      <c r="J3" s="18"/>
      <c r="K3" s="18"/>
      <c r="L3" s="19"/>
      <c r="AT3" s="16" t="s">
        <v>70</v>
      </c>
    </row>
    <row r="4" spans="2:46" ht="24.9" customHeight="1">
      <c r="B4" s="19"/>
      <c r="D4" s="20" t="s">
        <v>101</v>
      </c>
      <c r="L4" s="19"/>
      <c r="M4" s="94" t="s">
        <v>9</v>
      </c>
      <c r="AT4" s="16" t="s">
        <v>3</v>
      </c>
    </row>
    <row r="5" spans="2:46" ht="6.9" customHeight="1">
      <c r="B5" s="19"/>
      <c r="L5" s="19"/>
    </row>
    <row r="6" spans="2:46" ht="12" customHeight="1">
      <c r="B6" s="19"/>
      <c r="D6" s="26" t="s">
        <v>14</v>
      </c>
      <c r="L6" s="19"/>
    </row>
    <row r="7" spans="2:46" ht="16.5" customHeight="1">
      <c r="B7" s="19"/>
      <c r="E7" s="262" t="str">
        <f>'Rekapitulácia stavby'!K6</f>
        <v>Dostavba Pavilónu Základnej školy Miloslavov</v>
      </c>
      <c r="F7" s="263"/>
      <c r="G7" s="263"/>
      <c r="H7" s="263"/>
      <c r="L7" s="19"/>
    </row>
    <row r="8" spans="2:46" ht="12" customHeight="1">
      <c r="B8" s="19"/>
      <c r="D8" s="26" t="s">
        <v>102</v>
      </c>
      <c r="L8" s="19"/>
    </row>
    <row r="9" spans="2:46" s="1" customFormat="1" ht="16.5" customHeight="1">
      <c r="B9" s="31"/>
      <c r="E9" s="262" t="s">
        <v>103</v>
      </c>
      <c r="F9" s="261"/>
      <c r="G9" s="261"/>
      <c r="H9" s="261"/>
      <c r="I9" s="95"/>
      <c r="L9" s="31"/>
    </row>
    <row r="10" spans="2:46" s="1" customFormat="1" ht="12" customHeight="1">
      <c r="B10" s="31"/>
      <c r="D10" s="26" t="s">
        <v>104</v>
      </c>
      <c r="I10" s="95"/>
      <c r="L10" s="31"/>
    </row>
    <row r="11" spans="2:46" s="1" customFormat="1" ht="36.9" customHeight="1">
      <c r="B11" s="31"/>
      <c r="E11" s="240" t="s">
        <v>1354</v>
      </c>
      <c r="F11" s="261"/>
      <c r="G11" s="261"/>
      <c r="H11" s="261"/>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4" t="str">
        <f>'Rekapitulácia stavby'!E14</f>
        <v>Vyplň údaj</v>
      </c>
      <c r="F20" s="243"/>
      <c r="G20" s="243"/>
      <c r="H20" s="243"/>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7" t="s">
        <v>1</v>
      </c>
      <c r="F29" s="247"/>
      <c r="G29" s="247"/>
      <c r="H29" s="247"/>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ROUND(J129,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ROUND((SUM(BE129:BE252)),  2)</f>
        <v>0</v>
      </c>
      <c r="I35" s="104">
        <v>0.2</v>
      </c>
      <c r="J35" s="103">
        <f>ROUND(((SUM(BE129:BE252))*I35),  2)</f>
        <v>0</v>
      </c>
      <c r="L35" s="31"/>
    </row>
    <row r="36" spans="2:12" s="1" customFormat="1" ht="14.4" customHeight="1">
      <c r="B36" s="31"/>
      <c r="E36" s="26" t="s">
        <v>36</v>
      </c>
      <c r="F36" s="103">
        <f>ROUND((SUM(BF129:BF252)),  2)</f>
        <v>0</v>
      </c>
      <c r="I36" s="104">
        <v>0.2</v>
      </c>
      <c r="J36" s="103">
        <f>ROUND(((SUM(BF129:BF252))*I36),  2)</f>
        <v>0</v>
      </c>
      <c r="L36" s="31"/>
    </row>
    <row r="37" spans="2:12" s="1" customFormat="1" ht="14.4" hidden="1" customHeight="1">
      <c r="B37" s="31"/>
      <c r="E37" s="26" t="s">
        <v>37</v>
      </c>
      <c r="F37" s="103">
        <f>ROUND((SUM(BG129:BG252)),  2)</f>
        <v>0</v>
      </c>
      <c r="I37" s="104">
        <v>0.2</v>
      </c>
      <c r="J37" s="103">
        <f>0</f>
        <v>0</v>
      </c>
      <c r="L37" s="31"/>
    </row>
    <row r="38" spans="2:12" s="1" customFormat="1" ht="14.4" hidden="1" customHeight="1">
      <c r="B38" s="31"/>
      <c r="E38" s="26" t="s">
        <v>38</v>
      </c>
      <c r="F38" s="103">
        <f>ROUND((SUM(BH129:BH252)),  2)</f>
        <v>0</v>
      </c>
      <c r="I38" s="104">
        <v>0.2</v>
      </c>
      <c r="J38" s="103">
        <f>0</f>
        <v>0</v>
      </c>
      <c r="L38" s="31"/>
    </row>
    <row r="39" spans="2:12" s="1" customFormat="1" ht="14.4" hidden="1" customHeight="1">
      <c r="B39" s="31"/>
      <c r="E39" s="26" t="s">
        <v>39</v>
      </c>
      <c r="F39" s="103">
        <f>ROUND((SUM(BI129:BI252)),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105</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2" t="str">
        <f>E7</f>
        <v>Dostavba Pavilónu Základnej školy Miloslavov</v>
      </c>
      <c r="F85" s="263"/>
      <c r="G85" s="263"/>
      <c r="H85" s="263"/>
      <c r="I85" s="95"/>
      <c r="L85" s="31"/>
    </row>
    <row r="86" spans="2:12" ht="12" customHeight="1">
      <c r="B86" s="19"/>
      <c r="C86" s="26" t="s">
        <v>102</v>
      </c>
      <c r="L86" s="19"/>
    </row>
    <row r="87" spans="2:12" s="1" customFormat="1" ht="16.5" customHeight="1">
      <c r="B87" s="31"/>
      <c r="E87" s="262" t="s">
        <v>103</v>
      </c>
      <c r="F87" s="261"/>
      <c r="G87" s="261"/>
      <c r="H87" s="261"/>
      <c r="I87" s="95"/>
      <c r="L87" s="31"/>
    </row>
    <row r="88" spans="2:12" s="1" customFormat="1" ht="12" customHeight="1">
      <c r="B88" s="31"/>
      <c r="C88" s="26" t="s">
        <v>104</v>
      </c>
      <c r="I88" s="95"/>
      <c r="L88" s="31"/>
    </row>
    <row r="89" spans="2:12" s="1" customFormat="1" ht="16.5" customHeight="1">
      <c r="B89" s="31"/>
      <c r="E89" s="240" t="str">
        <f>E11</f>
        <v>1-4 - Vykurovanie</v>
      </c>
      <c r="F89" s="261"/>
      <c r="G89" s="261"/>
      <c r="H89" s="261"/>
      <c r="I89" s="95"/>
      <c r="L89" s="31"/>
    </row>
    <row r="90" spans="2:12" s="1" customFormat="1" ht="6.9" customHeight="1">
      <c r="B90" s="31"/>
      <c r="I90" s="95"/>
      <c r="L90" s="31"/>
    </row>
    <row r="91" spans="2:12" s="1" customFormat="1" ht="12" customHeight="1">
      <c r="B91" s="31"/>
      <c r="C91" s="26" t="s">
        <v>18</v>
      </c>
      <c r="F91" s="24" t="str">
        <f>F14</f>
        <v xml:space="preserve">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106</v>
      </c>
      <c r="D96" s="105"/>
      <c r="E96" s="105"/>
      <c r="F96" s="105"/>
      <c r="G96" s="105"/>
      <c r="H96" s="105"/>
      <c r="I96" s="119"/>
      <c r="J96" s="120" t="s">
        <v>107</v>
      </c>
      <c r="K96" s="105"/>
      <c r="L96" s="31"/>
    </row>
    <row r="97" spans="2:47" s="1" customFormat="1" ht="10.35" customHeight="1">
      <c r="B97" s="31"/>
      <c r="I97" s="95"/>
      <c r="L97" s="31"/>
    </row>
    <row r="98" spans="2:47" s="1" customFormat="1" ht="22.95" customHeight="1">
      <c r="B98" s="31"/>
      <c r="C98" s="121" t="s">
        <v>108</v>
      </c>
      <c r="I98" s="95"/>
      <c r="J98" s="65">
        <f>J129</f>
        <v>0</v>
      </c>
      <c r="L98" s="31"/>
      <c r="AU98" s="16" t="s">
        <v>109</v>
      </c>
    </row>
    <row r="99" spans="2:47" s="8" customFormat="1" ht="24.9" customHeight="1">
      <c r="B99" s="122"/>
      <c r="D99" s="123" t="s">
        <v>1355</v>
      </c>
      <c r="E99" s="124"/>
      <c r="F99" s="124"/>
      <c r="G99" s="124"/>
      <c r="H99" s="124"/>
      <c r="I99" s="125"/>
      <c r="J99" s="126">
        <f>J130</f>
        <v>0</v>
      </c>
      <c r="L99" s="122"/>
    </row>
    <row r="100" spans="2:47" s="8" customFormat="1" ht="24.9" customHeight="1">
      <c r="B100" s="122"/>
      <c r="D100" s="123" t="s">
        <v>117</v>
      </c>
      <c r="E100" s="124"/>
      <c r="F100" s="124"/>
      <c r="G100" s="124"/>
      <c r="H100" s="124"/>
      <c r="I100" s="125"/>
      <c r="J100" s="126">
        <f>J132</f>
        <v>0</v>
      </c>
      <c r="L100" s="122"/>
    </row>
    <row r="101" spans="2:47" s="9" customFormat="1" ht="19.95" customHeight="1">
      <c r="B101" s="127"/>
      <c r="D101" s="128" t="s">
        <v>220</v>
      </c>
      <c r="E101" s="129"/>
      <c r="F101" s="129"/>
      <c r="G101" s="129"/>
      <c r="H101" s="129"/>
      <c r="I101" s="130"/>
      <c r="J101" s="131">
        <f>J133</f>
        <v>0</v>
      </c>
      <c r="L101" s="127"/>
    </row>
    <row r="102" spans="2:47" s="9" customFormat="1" ht="19.95" customHeight="1">
      <c r="B102" s="127"/>
      <c r="D102" s="128" t="s">
        <v>1356</v>
      </c>
      <c r="E102" s="129"/>
      <c r="F102" s="129"/>
      <c r="G102" s="129"/>
      <c r="H102" s="129"/>
      <c r="I102" s="130"/>
      <c r="J102" s="131">
        <f>J143</f>
        <v>0</v>
      </c>
      <c r="L102" s="127"/>
    </row>
    <row r="103" spans="2:47" s="9" customFormat="1" ht="19.95" customHeight="1">
      <c r="B103" s="127"/>
      <c r="D103" s="128" t="s">
        <v>1357</v>
      </c>
      <c r="E103" s="129"/>
      <c r="F103" s="129"/>
      <c r="G103" s="129"/>
      <c r="H103" s="129"/>
      <c r="I103" s="130"/>
      <c r="J103" s="131">
        <f>J171</f>
        <v>0</v>
      </c>
      <c r="L103" s="127"/>
    </row>
    <row r="104" spans="2:47" s="9" customFormat="1" ht="19.95" customHeight="1">
      <c r="B104" s="127"/>
      <c r="D104" s="128" t="s">
        <v>1358</v>
      </c>
      <c r="E104" s="129"/>
      <c r="F104" s="129"/>
      <c r="G104" s="129"/>
      <c r="H104" s="129"/>
      <c r="I104" s="130"/>
      <c r="J104" s="131">
        <f>J193</f>
        <v>0</v>
      </c>
      <c r="L104" s="127"/>
    </row>
    <row r="105" spans="2:47" s="9" customFormat="1" ht="19.95" customHeight="1">
      <c r="B105" s="127"/>
      <c r="D105" s="128" t="s">
        <v>1359</v>
      </c>
      <c r="E105" s="129"/>
      <c r="F105" s="129"/>
      <c r="G105" s="129"/>
      <c r="H105" s="129"/>
      <c r="I105" s="130"/>
      <c r="J105" s="131">
        <f>J230</f>
        <v>0</v>
      </c>
      <c r="L105" s="127"/>
    </row>
    <row r="106" spans="2:47" s="9" customFormat="1" ht="19.95" customHeight="1">
      <c r="B106" s="127"/>
      <c r="D106" s="128" t="s">
        <v>119</v>
      </c>
      <c r="E106" s="129"/>
      <c r="F106" s="129"/>
      <c r="G106" s="129"/>
      <c r="H106" s="129"/>
      <c r="I106" s="130"/>
      <c r="J106" s="131">
        <f>J243</f>
        <v>0</v>
      </c>
      <c r="L106" s="127"/>
    </row>
    <row r="107" spans="2:47" s="8" customFormat="1" ht="24.9" customHeight="1">
      <c r="B107" s="122"/>
      <c r="D107" s="123" t="s">
        <v>1360</v>
      </c>
      <c r="E107" s="124"/>
      <c r="F107" s="124"/>
      <c r="G107" s="124"/>
      <c r="H107" s="124"/>
      <c r="I107" s="125"/>
      <c r="J107" s="126">
        <f>J249</f>
        <v>0</v>
      </c>
      <c r="L107" s="122"/>
    </row>
    <row r="108" spans="2:47" s="1" customFormat="1" ht="21.75" customHeight="1">
      <c r="B108" s="31"/>
      <c r="I108" s="95"/>
      <c r="L108" s="31"/>
    </row>
    <row r="109" spans="2:47" s="1" customFormat="1" ht="6.9" customHeight="1">
      <c r="B109" s="43"/>
      <c r="C109" s="44"/>
      <c r="D109" s="44"/>
      <c r="E109" s="44"/>
      <c r="F109" s="44"/>
      <c r="G109" s="44"/>
      <c r="H109" s="44"/>
      <c r="I109" s="116"/>
      <c r="J109" s="44"/>
      <c r="K109" s="44"/>
      <c r="L109" s="31"/>
    </row>
    <row r="113" spans="2:20" s="1" customFormat="1" ht="6.9" customHeight="1">
      <c r="B113" s="45"/>
      <c r="C113" s="46"/>
      <c r="D113" s="46"/>
      <c r="E113" s="46"/>
      <c r="F113" s="46"/>
      <c r="G113" s="46"/>
      <c r="H113" s="46"/>
      <c r="I113" s="117"/>
      <c r="J113" s="46"/>
      <c r="K113" s="46"/>
      <c r="L113" s="31"/>
    </row>
    <row r="114" spans="2:20" s="1" customFormat="1" ht="24.9" customHeight="1">
      <c r="B114" s="31"/>
      <c r="C114" s="20" t="s">
        <v>120</v>
      </c>
      <c r="I114" s="95"/>
      <c r="L114" s="31"/>
    </row>
    <row r="115" spans="2:20" s="1" customFormat="1" ht="6.9" customHeight="1">
      <c r="B115" s="31"/>
      <c r="I115" s="95"/>
      <c r="L115" s="31"/>
    </row>
    <row r="116" spans="2:20" s="1" customFormat="1" ht="12" customHeight="1">
      <c r="B116" s="31"/>
      <c r="C116" s="26" t="s">
        <v>14</v>
      </c>
      <c r="I116" s="95"/>
      <c r="L116" s="31"/>
    </row>
    <row r="117" spans="2:20" s="1" customFormat="1" ht="16.5" customHeight="1">
      <c r="B117" s="31"/>
      <c r="E117" s="262" t="str">
        <f>E7</f>
        <v>Dostavba Pavilónu Základnej školy Miloslavov</v>
      </c>
      <c r="F117" s="263"/>
      <c r="G117" s="263"/>
      <c r="H117" s="263"/>
      <c r="I117" s="95"/>
      <c r="L117" s="31"/>
    </row>
    <row r="118" spans="2:20" ht="12" customHeight="1">
      <c r="B118" s="19"/>
      <c r="C118" s="26" t="s">
        <v>102</v>
      </c>
      <c r="L118" s="19"/>
    </row>
    <row r="119" spans="2:20" s="1" customFormat="1" ht="16.5" customHeight="1">
      <c r="B119" s="31"/>
      <c r="E119" s="262" t="s">
        <v>103</v>
      </c>
      <c r="F119" s="261"/>
      <c r="G119" s="261"/>
      <c r="H119" s="261"/>
      <c r="I119" s="95"/>
      <c r="L119" s="31"/>
    </row>
    <row r="120" spans="2:20" s="1" customFormat="1" ht="12" customHeight="1">
      <c r="B120" s="31"/>
      <c r="C120" s="26" t="s">
        <v>104</v>
      </c>
      <c r="I120" s="95"/>
      <c r="L120" s="31"/>
    </row>
    <row r="121" spans="2:20" s="1" customFormat="1" ht="16.5" customHeight="1">
      <c r="B121" s="31"/>
      <c r="E121" s="240" t="str">
        <f>E11</f>
        <v>1-4 - Vykurovanie</v>
      </c>
      <c r="F121" s="261"/>
      <c r="G121" s="261"/>
      <c r="H121" s="261"/>
      <c r="I121" s="95"/>
      <c r="L121" s="31"/>
    </row>
    <row r="122" spans="2:20" s="1" customFormat="1" ht="6.9" customHeight="1">
      <c r="B122" s="31"/>
      <c r="I122" s="95"/>
      <c r="L122" s="31"/>
    </row>
    <row r="123" spans="2:20" s="1" customFormat="1" ht="12" customHeight="1">
      <c r="B123" s="31"/>
      <c r="C123" s="26" t="s">
        <v>18</v>
      </c>
      <c r="F123" s="24" t="str">
        <f>F14</f>
        <v xml:space="preserve"> </v>
      </c>
      <c r="I123" s="96" t="s">
        <v>20</v>
      </c>
      <c r="J123" s="51" t="str">
        <f>IF(J14="","",J14)</f>
        <v/>
      </c>
      <c r="L123" s="31"/>
    </row>
    <row r="124" spans="2:20" s="1" customFormat="1" ht="6.9" customHeight="1">
      <c r="B124" s="31"/>
      <c r="I124" s="95"/>
      <c r="L124" s="31"/>
    </row>
    <row r="125" spans="2:20" s="1" customFormat="1" ht="15.15" customHeight="1">
      <c r="B125" s="31"/>
      <c r="C125" s="26" t="s">
        <v>21</v>
      </c>
      <c r="F125" s="24" t="str">
        <f>E17</f>
        <v xml:space="preserve"> </v>
      </c>
      <c r="I125" s="96" t="s">
        <v>26</v>
      </c>
      <c r="J125" s="29" t="str">
        <f>E23</f>
        <v xml:space="preserve"> </v>
      </c>
      <c r="L125" s="31"/>
    </row>
    <row r="126" spans="2:20" s="1" customFormat="1" ht="15.15" customHeight="1">
      <c r="B126" s="31"/>
      <c r="C126" s="26" t="s">
        <v>24</v>
      </c>
      <c r="F126" s="24" t="str">
        <f>IF(E20="","",E20)</f>
        <v>Vyplň údaj</v>
      </c>
      <c r="I126" s="96" t="s">
        <v>28</v>
      </c>
      <c r="J126" s="29" t="str">
        <f>E26</f>
        <v xml:space="preserve"> </v>
      </c>
      <c r="L126" s="31"/>
    </row>
    <row r="127" spans="2:20" s="1" customFormat="1" ht="10.35" customHeight="1">
      <c r="B127" s="31"/>
      <c r="I127" s="95"/>
      <c r="L127" s="31"/>
    </row>
    <row r="128" spans="2:20" s="10" customFormat="1" ht="29.25" customHeight="1">
      <c r="B128" s="132"/>
      <c r="C128" s="133" t="s">
        <v>121</v>
      </c>
      <c r="D128" s="134" t="s">
        <v>55</v>
      </c>
      <c r="E128" s="134" t="s">
        <v>51</v>
      </c>
      <c r="F128" s="134" t="s">
        <v>52</v>
      </c>
      <c r="G128" s="134" t="s">
        <v>122</v>
      </c>
      <c r="H128" s="134" t="s">
        <v>123</v>
      </c>
      <c r="I128" s="135" t="s">
        <v>124</v>
      </c>
      <c r="J128" s="136" t="s">
        <v>107</v>
      </c>
      <c r="K128" s="137" t="s">
        <v>125</v>
      </c>
      <c r="L128" s="132"/>
      <c r="M128" s="58" t="s">
        <v>1</v>
      </c>
      <c r="N128" s="59" t="s">
        <v>34</v>
      </c>
      <c r="O128" s="59" t="s">
        <v>126</v>
      </c>
      <c r="P128" s="59" t="s">
        <v>127</v>
      </c>
      <c r="Q128" s="59" t="s">
        <v>128</v>
      </c>
      <c r="R128" s="59" t="s">
        <v>129</v>
      </c>
      <c r="S128" s="59" t="s">
        <v>130</v>
      </c>
      <c r="T128" s="60" t="s">
        <v>131</v>
      </c>
    </row>
    <row r="129" spans="2:65" s="1" customFormat="1" ht="22.95" customHeight="1">
      <c r="B129" s="31"/>
      <c r="C129" s="63" t="s">
        <v>108</v>
      </c>
      <c r="I129" s="95"/>
      <c r="J129" s="138">
        <f>BK129</f>
        <v>0</v>
      </c>
      <c r="L129" s="31"/>
      <c r="M129" s="61"/>
      <c r="N129" s="52"/>
      <c r="O129" s="52"/>
      <c r="P129" s="139">
        <f>P130+P132+P249</f>
        <v>0</v>
      </c>
      <c r="Q129" s="52"/>
      <c r="R129" s="139">
        <f>R130+R132+R249</f>
        <v>0</v>
      </c>
      <c r="S129" s="52"/>
      <c r="T129" s="140">
        <f>T130+T132+T249</f>
        <v>0</v>
      </c>
      <c r="AT129" s="16" t="s">
        <v>69</v>
      </c>
      <c r="AU129" s="16" t="s">
        <v>109</v>
      </c>
      <c r="BK129" s="141">
        <f>BK130+BK132+BK249</f>
        <v>0</v>
      </c>
    </row>
    <row r="130" spans="2:65" s="11" customFormat="1" ht="25.95" customHeight="1">
      <c r="B130" s="142"/>
      <c r="D130" s="143" t="s">
        <v>69</v>
      </c>
      <c r="E130" s="144" t="s">
        <v>200</v>
      </c>
      <c r="F130" s="144" t="s">
        <v>201</v>
      </c>
      <c r="I130" s="145"/>
      <c r="J130" s="146">
        <f>BK130</f>
        <v>0</v>
      </c>
      <c r="L130" s="142"/>
      <c r="M130" s="147"/>
      <c r="N130" s="148"/>
      <c r="O130" s="148"/>
      <c r="P130" s="149">
        <f>P131</f>
        <v>0</v>
      </c>
      <c r="Q130" s="148"/>
      <c r="R130" s="149">
        <f>R131</f>
        <v>0</v>
      </c>
      <c r="S130" s="148"/>
      <c r="T130" s="150">
        <f>T131</f>
        <v>0</v>
      </c>
      <c r="AR130" s="143" t="s">
        <v>74</v>
      </c>
      <c r="AT130" s="151" t="s">
        <v>69</v>
      </c>
      <c r="AU130" s="151" t="s">
        <v>70</v>
      </c>
      <c r="AY130" s="143" t="s">
        <v>134</v>
      </c>
      <c r="BK130" s="152">
        <f>BK131</f>
        <v>0</v>
      </c>
    </row>
    <row r="131" spans="2:65" s="1" customFormat="1" ht="24" customHeight="1">
      <c r="B131" s="155"/>
      <c r="C131" s="156" t="s">
        <v>74</v>
      </c>
      <c r="D131" s="156" t="s">
        <v>136</v>
      </c>
      <c r="E131" s="157" t="s">
        <v>1361</v>
      </c>
      <c r="F131" s="158" t="s">
        <v>1362</v>
      </c>
      <c r="G131" s="159" t="s">
        <v>152</v>
      </c>
      <c r="H131" s="160">
        <v>1</v>
      </c>
      <c r="I131" s="161"/>
      <c r="J131" s="162">
        <f>ROUND(I131*H131,2)</f>
        <v>0</v>
      </c>
      <c r="K131" s="158" t="s">
        <v>1</v>
      </c>
      <c r="L131" s="31"/>
      <c r="M131" s="163" t="s">
        <v>1</v>
      </c>
      <c r="N131" s="164" t="s">
        <v>36</v>
      </c>
      <c r="O131" s="54"/>
      <c r="P131" s="165">
        <f>O131*H131</f>
        <v>0</v>
      </c>
      <c r="Q131" s="165">
        <v>0</v>
      </c>
      <c r="R131" s="165">
        <f>Q131*H131</f>
        <v>0</v>
      </c>
      <c r="S131" s="165">
        <v>0</v>
      </c>
      <c r="T131" s="166">
        <f>S131*H131</f>
        <v>0</v>
      </c>
      <c r="AR131" s="167" t="s">
        <v>138</v>
      </c>
      <c r="AT131" s="167" t="s">
        <v>136</v>
      </c>
      <c r="AU131" s="167" t="s">
        <v>74</v>
      </c>
      <c r="AY131" s="16" t="s">
        <v>134</v>
      </c>
      <c r="BE131" s="168">
        <f>IF(N131="základná",J131,0)</f>
        <v>0</v>
      </c>
      <c r="BF131" s="168">
        <f>IF(N131="znížená",J131,0)</f>
        <v>0</v>
      </c>
      <c r="BG131" s="168">
        <f>IF(N131="zákl. prenesená",J131,0)</f>
        <v>0</v>
      </c>
      <c r="BH131" s="168">
        <f>IF(N131="zníž. prenesená",J131,0)</f>
        <v>0</v>
      </c>
      <c r="BI131" s="168">
        <f>IF(N131="nulová",J131,0)</f>
        <v>0</v>
      </c>
      <c r="BJ131" s="16" t="s">
        <v>80</v>
      </c>
      <c r="BK131" s="168">
        <f>ROUND(I131*H131,2)</f>
        <v>0</v>
      </c>
      <c r="BL131" s="16" t="s">
        <v>138</v>
      </c>
      <c r="BM131" s="167" t="s">
        <v>80</v>
      </c>
    </row>
    <row r="132" spans="2:65" s="11" customFormat="1" ht="25.95" customHeight="1">
      <c r="B132" s="142"/>
      <c r="D132" s="143" t="s">
        <v>69</v>
      </c>
      <c r="E132" s="144" t="s">
        <v>205</v>
      </c>
      <c r="F132" s="144" t="s">
        <v>206</v>
      </c>
      <c r="I132" s="145"/>
      <c r="J132" s="146">
        <f>BK132</f>
        <v>0</v>
      </c>
      <c r="L132" s="142"/>
      <c r="M132" s="147"/>
      <c r="N132" s="148"/>
      <c r="O132" s="148"/>
      <c r="P132" s="149">
        <f>P133+P143+P171+P193+P230+P243</f>
        <v>0</v>
      </c>
      <c r="Q132" s="148"/>
      <c r="R132" s="149">
        <f>R133+R143+R171+R193+R230+R243</f>
        <v>0</v>
      </c>
      <c r="S132" s="148"/>
      <c r="T132" s="150">
        <f>T133+T143+T171+T193+T230+T243</f>
        <v>0</v>
      </c>
      <c r="AR132" s="143" t="s">
        <v>80</v>
      </c>
      <c r="AT132" s="151" t="s">
        <v>69</v>
      </c>
      <c r="AU132" s="151" t="s">
        <v>70</v>
      </c>
      <c r="AY132" s="143" t="s">
        <v>134</v>
      </c>
      <c r="BK132" s="152">
        <f>BK133+BK143+BK171+BK193+BK230+BK243</f>
        <v>0</v>
      </c>
    </row>
    <row r="133" spans="2:65" s="11" customFormat="1" ht="22.95" customHeight="1">
      <c r="B133" s="142"/>
      <c r="D133" s="143" t="s">
        <v>69</v>
      </c>
      <c r="E133" s="153" t="s">
        <v>315</v>
      </c>
      <c r="F133" s="153" t="s">
        <v>316</v>
      </c>
      <c r="I133" s="145"/>
      <c r="J133" s="154">
        <f>BK133</f>
        <v>0</v>
      </c>
      <c r="L133" s="142"/>
      <c r="M133" s="147"/>
      <c r="N133" s="148"/>
      <c r="O133" s="148"/>
      <c r="P133" s="149">
        <f>SUM(P134:P142)</f>
        <v>0</v>
      </c>
      <c r="Q133" s="148"/>
      <c r="R133" s="149">
        <f>SUM(R134:R142)</f>
        <v>0</v>
      </c>
      <c r="S133" s="148"/>
      <c r="T133" s="150">
        <f>SUM(T134:T142)</f>
        <v>0</v>
      </c>
      <c r="AR133" s="143" t="s">
        <v>80</v>
      </c>
      <c r="AT133" s="151" t="s">
        <v>69</v>
      </c>
      <c r="AU133" s="151" t="s">
        <v>74</v>
      </c>
      <c r="AY133" s="143" t="s">
        <v>134</v>
      </c>
      <c r="BK133" s="152">
        <f>SUM(BK134:BK142)</f>
        <v>0</v>
      </c>
    </row>
    <row r="134" spans="2:65" s="1" customFormat="1" ht="24" customHeight="1">
      <c r="B134" s="155"/>
      <c r="C134" s="156" t="s">
        <v>80</v>
      </c>
      <c r="D134" s="156" t="s">
        <v>136</v>
      </c>
      <c r="E134" s="157" t="s">
        <v>858</v>
      </c>
      <c r="F134" s="158" t="s">
        <v>859</v>
      </c>
      <c r="G134" s="159" t="s">
        <v>196</v>
      </c>
      <c r="H134" s="160">
        <v>597</v>
      </c>
      <c r="I134" s="161"/>
      <c r="J134" s="162">
        <f t="shared" ref="J134:J142" si="0">ROUND(I134*H134,2)</f>
        <v>0</v>
      </c>
      <c r="K134" s="158" t="s">
        <v>1</v>
      </c>
      <c r="L134" s="31"/>
      <c r="M134" s="163" t="s">
        <v>1</v>
      </c>
      <c r="N134" s="164" t="s">
        <v>36</v>
      </c>
      <c r="O134" s="54"/>
      <c r="P134" s="165">
        <f t="shared" ref="P134:P142" si="1">O134*H134</f>
        <v>0</v>
      </c>
      <c r="Q134" s="165">
        <v>0</v>
      </c>
      <c r="R134" s="165">
        <f t="shared" ref="R134:R142" si="2">Q134*H134</f>
        <v>0</v>
      </c>
      <c r="S134" s="165">
        <v>0</v>
      </c>
      <c r="T134" s="166">
        <f t="shared" ref="T134:T142" si="3">S134*H134</f>
        <v>0</v>
      </c>
      <c r="AR134" s="167" t="s">
        <v>162</v>
      </c>
      <c r="AT134" s="167" t="s">
        <v>136</v>
      </c>
      <c r="AU134" s="167" t="s">
        <v>80</v>
      </c>
      <c r="AY134" s="16" t="s">
        <v>134</v>
      </c>
      <c r="BE134" s="168">
        <f t="shared" ref="BE134:BE142" si="4">IF(N134="základná",J134,0)</f>
        <v>0</v>
      </c>
      <c r="BF134" s="168">
        <f t="shared" ref="BF134:BF142" si="5">IF(N134="znížená",J134,0)</f>
        <v>0</v>
      </c>
      <c r="BG134" s="168">
        <f t="shared" ref="BG134:BG142" si="6">IF(N134="zákl. prenesená",J134,0)</f>
        <v>0</v>
      </c>
      <c r="BH134" s="168">
        <f t="shared" ref="BH134:BH142" si="7">IF(N134="zníž. prenesená",J134,0)</f>
        <v>0</v>
      </c>
      <c r="BI134" s="168">
        <f t="shared" ref="BI134:BI142" si="8">IF(N134="nulová",J134,0)</f>
        <v>0</v>
      </c>
      <c r="BJ134" s="16" t="s">
        <v>80</v>
      </c>
      <c r="BK134" s="168">
        <f t="shared" ref="BK134:BK142" si="9">ROUND(I134*H134,2)</f>
        <v>0</v>
      </c>
      <c r="BL134" s="16" t="s">
        <v>162</v>
      </c>
      <c r="BM134" s="167" t="s">
        <v>138</v>
      </c>
    </row>
    <row r="135" spans="2:65" s="1" customFormat="1" ht="24" customHeight="1">
      <c r="B135" s="155"/>
      <c r="C135" s="195" t="s">
        <v>142</v>
      </c>
      <c r="D135" s="195" t="s">
        <v>151</v>
      </c>
      <c r="E135" s="196" t="s">
        <v>1363</v>
      </c>
      <c r="F135" s="197" t="s">
        <v>1364</v>
      </c>
      <c r="G135" s="198" t="s">
        <v>196</v>
      </c>
      <c r="H135" s="199">
        <v>36</v>
      </c>
      <c r="I135" s="200"/>
      <c r="J135" s="201">
        <f t="shared" si="0"/>
        <v>0</v>
      </c>
      <c r="K135" s="197" t="s">
        <v>1</v>
      </c>
      <c r="L135" s="202"/>
      <c r="M135" s="203" t="s">
        <v>1</v>
      </c>
      <c r="N135" s="204" t="s">
        <v>36</v>
      </c>
      <c r="O135" s="54"/>
      <c r="P135" s="165">
        <f t="shared" si="1"/>
        <v>0</v>
      </c>
      <c r="Q135" s="165">
        <v>0</v>
      </c>
      <c r="R135" s="165">
        <f t="shared" si="2"/>
        <v>0</v>
      </c>
      <c r="S135" s="165">
        <v>0</v>
      </c>
      <c r="T135" s="166">
        <f t="shared" si="3"/>
        <v>0</v>
      </c>
      <c r="AR135" s="167" t="s">
        <v>184</v>
      </c>
      <c r="AT135" s="167" t="s">
        <v>151</v>
      </c>
      <c r="AU135" s="167" t="s">
        <v>80</v>
      </c>
      <c r="AY135" s="16" t="s">
        <v>134</v>
      </c>
      <c r="BE135" s="168">
        <f t="shared" si="4"/>
        <v>0</v>
      </c>
      <c r="BF135" s="168">
        <f t="shared" si="5"/>
        <v>0</v>
      </c>
      <c r="BG135" s="168">
        <f t="shared" si="6"/>
        <v>0</v>
      </c>
      <c r="BH135" s="168">
        <f t="shared" si="7"/>
        <v>0</v>
      </c>
      <c r="BI135" s="168">
        <f t="shared" si="8"/>
        <v>0</v>
      </c>
      <c r="BJ135" s="16" t="s">
        <v>80</v>
      </c>
      <c r="BK135" s="168">
        <f t="shared" si="9"/>
        <v>0</v>
      </c>
      <c r="BL135" s="16" t="s">
        <v>162</v>
      </c>
      <c r="BM135" s="167" t="s">
        <v>145</v>
      </c>
    </row>
    <row r="136" spans="2:65" s="1" customFormat="1" ht="24" customHeight="1">
      <c r="B136" s="155"/>
      <c r="C136" s="195" t="s">
        <v>138</v>
      </c>
      <c r="D136" s="195" t="s">
        <v>151</v>
      </c>
      <c r="E136" s="196" t="s">
        <v>860</v>
      </c>
      <c r="F136" s="197" t="s">
        <v>861</v>
      </c>
      <c r="G136" s="198" t="s">
        <v>196</v>
      </c>
      <c r="H136" s="199">
        <v>220</v>
      </c>
      <c r="I136" s="200"/>
      <c r="J136" s="201">
        <f t="shared" si="0"/>
        <v>0</v>
      </c>
      <c r="K136" s="197" t="s">
        <v>1</v>
      </c>
      <c r="L136" s="202"/>
      <c r="M136" s="203" t="s">
        <v>1</v>
      </c>
      <c r="N136" s="204" t="s">
        <v>36</v>
      </c>
      <c r="O136" s="54"/>
      <c r="P136" s="165">
        <f t="shared" si="1"/>
        <v>0</v>
      </c>
      <c r="Q136" s="165">
        <v>0</v>
      </c>
      <c r="R136" s="165">
        <f t="shared" si="2"/>
        <v>0</v>
      </c>
      <c r="S136" s="165">
        <v>0</v>
      </c>
      <c r="T136" s="166">
        <f t="shared" si="3"/>
        <v>0</v>
      </c>
      <c r="AR136" s="167" t="s">
        <v>184</v>
      </c>
      <c r="AT136" s="167" t="s">
        <v>151</v>
      </c>
      <c r="AU136" s="167" t="s">
        <v>80</v>
      </c>
      <c r="AY136" s="16" t="s">
        <v>134</v>
      </c>
      <c r="BE136" s="168">
        <f t="shared" si="4"/>
        <v>0</v>
      </c>
      <c r="BF136" s="168">
        <f t="shared" si="5"/>
        <v>0</v>
      </c>
      <c r="BG136" s="168">
        <f t="shared" si="6"/>
        <v>0</v>
      </c>
      <c r="BH136" s="168">
        <f t="shared" si="7"/>
        <v>0</v>
      </c>
      <c r="BI136" s="168">
        <f t="shared" si="8"/>
        <v>0</v>
      </c>
      <c r="BJ136" s="16" t="s">
        <v>80</v>
      </c>
      <c r="BK136" s="168">
        <f t="shared" si="9"/>
        <v>0</v>
      </c>
      <c r="BL136" s="16" t="s">
        <v>162</v>
      </c>
      <c r="BM136" s="167" t="s">
        <v>149</v>
      </c>
    </row>
    <row r="137" spans="2:65" s="1" customFormat="1" ht="24" customHeight="1">
      <c r="B137" s="155"/>
      <c r="C137" s="195" t="s">
        <v>144</v>
      </c>
      <c r="D137" s="195" t="s">
        <v>151</v>
      </c>
      <c r="E137" s="196" t="s">
        <v>1365</v>
      </c>
      <c r="F137" s="197" t="s">
        <v>1366</v>
      </c>
      <c r="G137" s="198" t="s">
        <v>196</v>
      </c>
      <c r="H137" s="199">
        <v>66</v>
      </c>
      <c r="I137" s="200"/>
      <c r="J137" s="201">
        <f t="shared" si="0"/>
        <v>0</v>
      </c>
      <c r="K137" s="197" t="s">
        <v>1</v>
      </c>
      <c r="L137" s="202"/>
      <c r="M137" s="203" t="s">
        <v>1</v>
      </c>
      <c r="N137" s="204" t="s">
        <v>36</v>
      </c>
      <c r="O137" s="54"/>
      <c r="P137" s="165">
        <f t="shared" si="1"/>
        <v>0</v>
      </c>
      <c r="Q137" s="165">
        <v>0</v>
      </c>
      <c r="R137" s="165">
        <f t="shared" si="2"/>
        <v>0</v>
      </c>
      <c r="S137" s="165">
        <v>0</v>
      </c>
      <c r="T137" s="166">
        <f t="shared" si="3"/>
        <v>0</v>
      </c>
      <c r="AR137" s="167" t="s">
        <v>184</v>
      </c>
      <c r="AT137" s="167" t="s">
        <v>151</v>
      </c>
      <c r="AU137" s="167" t="s">
        <v>80</v>
      </c>
      <c r="AY137" s="16" t="s">
        <v>134</v>
      </c>
      <c r="BE137" s="168">
        <f t="shared" si="4"/>
        <v>0</v>
      </c>
      <c r="BF137" s="168">
        <f t="shared" si="5"/>
        <v>0</v>
      </c>
      <c r="BG137" s="168">
        <f t="shared" si="6"/>
        <v>0</v>
      </c>
      <c r="BH137" s="168">
        <f t="shared" si="7"/>
        <v>0</v>
      </c>
      <c r="BI137" s="168">
        <f t="shared" si="8"/>
        <v>0</v>
      </c>
      <c r="BJ137" s="16" t="s">
        <v>80</v>
      </c>
      <c r="BK137" s="168">
        <f t="shared" si="9"/>
        <v>0</v>
      </c>
      <c r="BL137" s="16" t="s">
        <v>162</v>
      </c>
      <c r="BM137" s="167" t="s">
        <v>153</v>
      </c>
    </row>
    <row r="138" spans="2:65" s="1" customFormat="1" ht="24" customHeight="1">
      <c r="B138" s="155"/>
      <c r="C138" s="195" t="s">
        <v>145</v>
      </c>
      <c r="D138" s="195" t="s">
        <v>151</v>
      </c>
      <c r="E138" s="196" t="s">
        <v>1367</v>
      </c>
      <c r="F138" s="197" t="s">
        <v>1368</v>
      </c>
      <c r="G138" s="198" t="s">
        <v>196</v>
      </c>
      <c r="H138" s="199">
        <v>75</v>
      </c>
      <c r="I138" s="200"/>
      <c r="J138" s="201">
        <f t="shared" si="0"/>
        <v>0</v>
      </c>
      <c r="K138" s="197" t="s">
        <v>1</v>
      </c>
      <c r="L138" s="202"/>
      <c r="M138" s="203" t="s">
        <v>1</v>
      </c>
      <c r="N138" s="204" t="s">
        <v>36</v>
      </c>
      <c r="O138" s="54"/>
      <c r="P138" s="165">
        <f t="shared" si="1"/>
        <v>0</v>
      </c>
      <c r="Q138" s="165">
        <v>0</v>
      </c>
      <c r="R138" s="165">
        <f t="shared" si="2"/>
        <v>0</v>
      </c>
      <c r="S138" s="165">
        <v>0</v>
      </c>
      <c r="T138" s="166">
        <f t="shared" si="3"/>
        <v>0</v>
      </c>
      <c r="AR138" s="167" t="s">
        <v>184</v>
      </c>
      <c r="AT138" s="167" t="s">
        <v>151</v>
      </c>
      <c r="AU138" s="167" t="s">
        <v>80</v>
      </c>
      <c r="AY138" s="16" t="s">
        <v>134</v>
      </c>
      <c r="BE138" s="168">
        <f t="shared" si="4"/>
        <v>0</v>
      </c>
      <c r="BF138" s="168">
        <f t="shared" si="5"/>
        <v>0</v>
      </c>
      <c r="BG138" s="168">
        <f t="shared" si="6"/>
        <v>0</v>
      </c>
      <c r="BH138" s="168">
        <f t="shared" si="7"/>
        <v>0</v>
      </c>
      <c r="BI138" s="168">
        <f t="shared" si="8"/>
        <v>0</v>
      </c>
      <c r="BJ138" s="16" t="s">
        <v>80</v>
      </c>
      <c r="BK138" s="168">
        <f t="shared" si="9"/>
        <v>0</v>
      </c>
      <c r="BL138" s="16" t="s">
        <v>162</v>
      </c>
      <c r="BM138" s="167" t="s">
        <v>155</v>
      </c>
    </row>
    <row r="139" spans="2:65" s="1" customFormat="1" ht="24" customHeight="1">
      <c r="B139" s="155"/>
      <c r="C139" s="195" t="s">
        <v>147</v>
      </c>
      <c r="D139" s="195" t="s">
        <v>151</v>
      </c>
      <c r="E139" s="196" t="s">
        <v>1369</v>
      </c>
      <c r="F139" s="197" t="s">
        <v>1370</v>
      </c>
      <c r="G139" s="198" t="s">
        <v>196</v>
      </c>
      <c r="H139" s="199">
        <v>150</v>
      </c>
      <c r="I139" s="200"/>
      <c r="J139" s="201">
        <f t="shared" si="0"/>
        <v>0</v>
      </c>
      <c r="K139" s="197" t="s">
        <v>1</v>
      </c>
      <c r="L139" s="202"/>
      <c r="M139" s="203" t="s">
        <v>1</v>
      </c>
      <c r="N139" s="204" t="s">
        <v>36</v>
      </c>
      <c r="O139" s="54"/>
      <c r="P139" s="165">
        <f t="shared" si="1"/>
        <v>0</v>
      </c>
      <c r="Q139" s="165">
        <v>0</v>
      </c>
      <c r="R139" s="165">
        <f t="shared" si="2"/>
        <v>0</v>
      </c>
      <c r="S139" s="165">
        <v>0</v>
      </c>
      <c r="T139" s="166">
        <f t="shared" si="3"/>
        <v>0</v>
      </c>
      <c r="AR139" s="167" t="s">
        <v>184</v>
      </c>
      <c r="AT139" s="167" t="s">
        <v>151</v>
      </c>
      <c r="AU139" s="167" t="s">
        <v>80</v>
      </c>
      <c r="AY139" s="16" t="s">
        <v>134</v>
      </c>
      <c r="BE139" s="168">
        <f t="shared" si="4"/>
        <v>0</v>
      </c>
      <c r="BF139" s="168">
        <f t="shared" si="5"/>
        <v>0</v>
      </c>
      <c r="BG139" s="168">
        <f t="shared" si="6"/>
        <v>0</v>
      </c>
      <c r="BH139" s="168">
        <f t="shared" si="7"/>
        <v>0</v>
      </c>
      <c r="BI139" s="168">
        <f t="shared" si="8"/>
        <v>0</v>
      </c>
      <c r="BJ139" s="16" t="s">
        <v>80</v>
      </c>
      <c r="BK139" s="168">
        <f t="shared" si="9"/>
        <v>0</v>
      </c>
      <c r="BL139" s="16" t="s">
        <v>162</v>
      </c>
      <c r="BM139" s="167" t="s">
        <v>157</v>
      </c>
    </row>
    <row r="140" spans="2:65" s="1" customFormat="1" ht="24" customHeight="1">
      <c r="B140" s="155"/>
      <c r="C140" s="195" t="s">
        <v>149</v>
      </c>
      <c r="D140" s="195" t="s">
        <v>151</v>
      </c>
      <c r="E140" s="196" t="s">
        <v>1371</v>
      </c>
      <c r="F140" s="197" t="s">
        <v>1372</v>
      </c>
      <c r="G140" s="198" t="s">
        <v>196</v>
      </c>
      <c r="H140" s="199">
        <v>38</v>
      </c>
      <c r="I140" s="200"/>
      <c r="J140" s="201">
        <f t="shared" si="0"/>
        <v>0</v>
      </c>
      <c r="K140" s="197" t="s">
        <v>1</v>
      </c>
      <c r="L140" s="202"/>
      <c r="M140" s="203" t="s">
        <v>1</v>
      </c>
      <c r="N140" s="204" t="s">
        <v>36</v>
      </c>
      <c r="O140" s="54"/>
      <c r="P140" s="165">
        <f t="shared" si="1"/>
        <v>0</v>
      </c>
      <c r="Q140" s="165">
        <v>0</v>
      </c>
      <c r="R140" s="165">
        <f t="shared" si="2"/>
        <v>0</v>
      </c>
      <c r="S140" s="165">
        <v>0</v>
      </c>
      <c r="T140" s="166">
        <f t="shared" si="3"/>
        <v>0</v>
      </c>
      <c r="AR140" s="167" t="s">
        <v>184</v>
      </c>
      <c r="AT140" s="167" t="s">
        <v>151</v>
      </c>
      <c r="AU140" s="167" t="s">
        <v>80</v>
      </c>
      <c r="AY140" s="16" t="s">
        <v>134</v>
      </c>
      <c r="BE140" s="168">
        <f t="shared" si="4"/>
        <v>0</v>
      </c>
      <c r="BF140" s="168">
        <f t="shared" si="5"/>
        <v>0</v>
      </c>
      <c r="BG140" s="168">
        <f t="shared" si="6"/>
        <v>0</v>
      </c>
      <c r="BH140" s="168">
        <f t="shared" si="7"/>
        <v>0</v>
      </c>
      <c r="BI140" s="168">
        <f t="shared" si="8"/>
        <v>0</v>
      </c>
      <c r="BJ140" s="16" t="s">
        <v>80</v>
      </c>
      <c r="BK140" s="168">
        <f t="shared" si="9"/>
        <v>0</v>
      </c>
      <c r="BL140" s="16" t="s">
        <v>162</v>
      </c>
      <c r="BM140" s="167" t="s">
        <v>162</v>
      </c>
    </row>
    <row r="141" spans="2:65" s="1" customFormat="1" ht="24" customHeight="1">
      <c r="B141" s="155"/>
      <c r="C141" s="195" t="s">
        <v>150</v>
      </c>
      <c r="D141" s="195" t="s">
        <v>151</v>
      </c>
      <c r="E141" s="196" t="s">
        <v>1373</v>
      </c>
      <c r="F141" s="197" t="s">
        <v>1374</v>
      </c>
      <c r="G141" s="198" t="s">
        <v>196</v>
      </c>
      <c r="H141" s="199">
        <v>12</v>
      </c>
      <c r="I141" s="200"/>
      <c r="J141" s="201">
        <f t="shared" si="0"/>
        <v>0</v>
      </c>
      <c r="K141" s="197" t="s">
        <v>1</v>
      </c>
      <c r="L141" s="202"/>
      <c r="M141" s="203" t="s">
        <v>1</v>
      </c>
      <c r="N141" s="204" t="s">
        <v>36</v>
      </c>
      <c r="O141" s="54"/>
      <c r="P141" s="165">
        <f t="shared" si="1"/>
        <v>0</v>
      </c>
      <c r="Q141" s="165">
        <v>0</v>
      </c>
      <c r="R141" s="165">
        <f t="shared" si="2"/>
        <v>0</v>
      </c>
      <c r="S141" s="165">
        <v>0</v>
      </c>
      <c r="T141" s="166">
        <f t="shared" si="3"/>
        <v>0</v>
      </c>
      <c r="AR141" s="167" t="s">
        <v>184</v>
      </c>
      <c r="AT141" s="167" t="s">
        <v>151</v>
      </c>
      <c r="AU141" s="167" t="s">
        <v>80</v>
      </c>
      <c r="AY141" s="16" t="s">
        <v>134</v>
      </c>
      <c r="BE141" s="168">
        <f t="shared" si="4"/>
        <v>0</v>
      </c>
      <c r="BF141" s="168">
        <f t="shared" si="5"/>
        <v>0</v>
      </c>
      <c r="BG141" s="168">
        <f t="shared" si="6"/>
        <v>0</v>
      </c>
      <c r="BH141" s="168">
        <f t="shared" si="7"/>
        <v>0</v>
      </c>
      <c r="BI141" s="168">
        <f t="shared" si="8"/>
        <v>0</v>
      </c>
      <c r="BJ141" s="16" t="s">
        <v>80</v>
      </c>
      <c r="BK141" s="168">
        <f t="shared" si="9"/>
        <v>0</v>
      </c>
      <c r="BL141" s="16" t="s">
        <v>162</v>
      </c>
      <c r="BM141" s="167" t="s">
        <v>168</v>
      </c>
    </row>
    <row r="142" spans="2:65" s="1" customFormat="1" ht="24" customHeight="1">
      <c r="B142" s="155"/>
      <c r="C142" s="156" t="s">
        <v>153</v>
      </c>
      <c r="D142" s="156" t="s">
        <v>136</v>
      </c>
      <c r="E142" s="157" t="s">
        <v>909</v>
      </c>
      <c r="F142" s="158" t="s">
        <v>910</v>
      </c>
      <c r="G142" s="159" t="s">
        <v>152</v>
      </c>
      <c r="H142" s="160">
        <v>5.8000000000000003E-2</v>
      </c>
      <c r="I142" s="161"/>
      <c r="J142" s="162">
        <f t="shared" si="0"/>
        <v>0</v>
      </c>
      <c r="K142" s="158" t="s">
        <v>1</v>
      </c>
      <c r="L142" s="31"/>
      <c r="M142" s="163" t="s">
        <v>1</v>
      </c>
      <c r="N142" s="164" t="s">
        <v>36</v>
      </c>
      <c r="O142" s="54"/>
      <c r="P142" s="165">
        <f t="shared" si="1"/>
        <v>0</v>
      </c>
      <c r="Q142" s="165">
        <v>0</v>
      </c>
      <c r="R142" s="165">
        <f t="shared" si="2"/>
        <v>0</v>
      </c>
      <c r="S142" s="165">
        <v>0</v>
      </c>
      <c r="T142" s="166">
        <f t="shared" si="3"/>
        <v>0</v>
      </c>
      <c r="AR142" s="167" t="s">
        <v>162</v>
      </c>
      <c r="AT142" s="167" t="s">
        <v>136</v>
      </c>
      <c r="AU142" s="167" t="s">
        <v>80</v>
      </c>
      <c r="AY142" s="16" t="s">
        <v>134</v>
      </c>
      <c r="BE142" s="168">
        <f t="shared" si="4"/>
        <v>0</v>
      </c>
      <c r="BF142" s="168">
        <f t="shared" si="5"/>
        <v>0</v>
      </c>
      <c r="BG142" s="168">
        <f t="shared" si="6"/>
        <v>0</v>
      </c>
      <c r="BH142" s="168">
        <f t="shared" si="7"/>
        <v>0</v>
      </c>
      <c r="BI142" s="168">
        <f t="shared" si="8"/>
        <v>0</v>
      </c>
      <c r="BJ142" s="16" t="s">
        <v>80</v>
      </c>
      <c r="BK142" s="168">
        <f t="shared" si="9"/>
        <v>0</v>
      </c>
      <c r="BL142" s="16" t="s">
        <v>162</v>
      </c>
      <c r="BM142" s="167" t="s">
        <v>7</v>
      </c>
    </row>
    <row r="143" spans="2:65" s="11" customFormat="1" ht="22.95" customHeight="1">
      <c r="B143" s="142"/>
      <c r="D143" s="143" t="s">
        <v>69</v>
      </c>
      <c r="E143" s="153" t="s">
        <v>1375</v>
      </c>
      <c r="F143" s="153" t="s">
        <v>1376</v>
      </c>
      <c r="I143" s="145"/>
      <c r="J143" s="154">
        <f>BK143</f>
        <v>0</v>
      </c>
      <c r="L143" s="142"/>
      <c r="M143" s="147"/>
      <c r="N143" s="148"/>
      <c r="O143" s="148"/>
      <c r="P143" s="149">
        <f>SUM(P144:P170)</f>
        <v>0</v>
      </c>
      <c r="Q143" s="148"/>
      <c r="R143" s="149">
        <f>SUM(R144:R170)</f>
        <v>0</v>
      </c>
      <c r="S143" s="148"/>
      <c r="T143" s="150">
        <f>SUM(T144:T170)</f>
        <v>0</v>
      </c>
      <c r="AR143" s="143" t="s">
        <v>80</v>
      </c>
      <c r="AT143" s="151" t="s">
        <v>69</v>
      </c>
      <c r="AU143" s="151" t="s">
        <v>74</v>
      </c>
      <c r="AY143" s="143" t="s">
        <v>134</v>
      </c>
      <c r="BK143" s="152">
        <f>SUM(BK144:BK170)</f>
        <v>0</v>
      </c>
    </row>
    <row r="144" spans="2:65" s="1" customFormat="1" ht="24" customHeight="1">
      <c r="B144" s="155"/>
      <c r="C144" s="156" t="s">
        <v>154</v>
      </c>
      <c r="D144" s="156" t="s">
        <v>136</v>
      </c>
      <c r="E144" s="157" t="s">
        <v>1377</v>
      </c>
      <c r="F144" s="158" t="s">
        <v>1378</v>
      </c>
      <c r="G144" s="159" t="s">
        <v>196</v>
      </c>
      <c r="H144" s="160">
        <v>719</v>
      </c>
      <c r="I144" s="161"/>
      <c r="J144" s="162">
        <f t="shared" ref="J144:J170" si="10">ROUND(I144*H144,2)</f>
        <v>0</v>
      </c>
      <c r="K144" s="158" t="s">
        <v>1</v>
      </c>
      <c r="L144" s="31"/>
      <c r="M144" s="163" t="s">
        <v>1</v>
      </c>
      <c r="N144" s="164" t="s">
        <v>36</v>
      </c>
      <c r="O144" s="54"/>
      <c r="P144" s="165">
        <f t="shared" ref="P144:P170" si="11">O144*H144</f>
        <v>0</v>
      </c>
      <c r="Q144" s="165">
        <v>0</v>
      </c>
      <c r="R144" s="165">
        <f t="shared" ref="R144:R170" si="12">Q144*H144</f>
        <v>0</v>
      </c>
      <c r="S144" s="165">
        <v>0</v>
      </c>
      <c r="T144" s="166">
        <f t="shared" ref="T144:T170" si="13">S144*H144</f>
        <v>0</v>
      </c>
      <c r="AR144" s="167" t="s">
        <v>162</v>
      </c>
      <c r="AT144" s="167" t="s">
        <v>136</v>
      </c>
      <c r="AU144" s="167" t="s">
        <v>80</v>
      </c>
      <c r="AY144" s="16" t="s">
        <v>134</v>
      </c>
      <c r="BE144" s="168">
        <f t="shared" ref="BE144:BE170" si="14">IF(N144="základná",J144,0)</f>
        <v>0</v>
      </c>
      <c r="BF144" s="168">
        <f t="shared" ref="BF144:BF170" si="15">IF(N144="znížená",J144,0)</f>
        <v>0</v>
      </c>
      <c r="BG144" s="168">
        <f t="shared" ref="BG144:BG170" si="16">IF(N144="zákl. prenesená",J144,0)</f>
        <v>0</v>
      </c>
      <c r="BH144" s="168">
        <f t="shared" ref="BH144:BH170" si="17">IF(N144="zníž. prenesená",J144,0)</f>
        <v>0</v>
      </c>
      <c r="BI144" s="168">
        <f t="shared" ref="BI144:BI170" si="18">IF(N144="nulová",J144,0)</f>
        <v>0</v>
      </c>
      <c r="BJ144" s="16" t="s">
        <v>80</v>
      </c>
      <c r="BK144" s="168">
        <f t="shared" ref="BK144:BK170" si="19">ROUND(I144*H144,2)</f>
        <v>0</v>
      </c>
      <c r="BL144" s="16" t="s">
        <v>162</v>
      </c>
      <c r="BM144" s="167" t="s">
        <v>174</v>
      </c>
    </row>
    <row r="145" spans="2:65" s="1" customFormat="1" ht="16.5" customHeight="1">
      <c r="B145" s="155"/>
      <c r="C145" s="156" t="s">
        <v>155</v>
      </c>
      <c r="D145" s="156" t="s">
        <v>136</v>
      </c>
      <c r="E145" s="157" t="s">
        <v>1379</v>
      </c>
      <c r="F145" s="158" t="s">
        <v>1380</v>
      </c>
      <c r="G145" s="159" t="s">
        <v>196</v>
      </c>
      <c r="H145" s="160">
        <v>15</v>
      </c>
      <c r="I145" s="161"/>
      <c r="J145" s="162">
        <f t="shared" si="10"/>
        <v>0</v>
      </c>
      <c r="K145" s="158" t="s">
        <v>1</v>
      </c>
      <c r="L145" s="31"/>
      <c r="M145" s="163" t="s">
        <v>1</v>
      </c>
      <c r="N145" s="164" t="s">
        <v>36</v>
      </c>
      <c r="O145" s="54"/>
      <c r="P145" s="165">
        <f t="shared" si="11"/>
        <v>0</v>
      </c>
      <c r="Q145" s="165">
        <v>0</v>
      </c>
      <c r="R145" s="165">
        <f t="shared" si="12"/>
        <v>0</v>
      </c>
      <c r="S145" s="165">
        <v>0</v>
      </c>
      <c r="T145" s="166">
        <f t="shared" si="13"/>
        <v>0</v>
      </c>
      <c r="AR145" s="167" t="s">
        <v>162</v>
      </c>
      <c r="AT145" s="167" t="s">
        <v>136</v>
      </c>
      <c r="AU145" s="167" t="s">
        <v>80</v>
      </c>
      <c r="AY145" s="16" t="s">
        <v>134</v>
      </c>
      <c r="BE145" s="168">
        <f t="shared" si="14"/>
        <v>0</v>
      </c>
      <c r="BF145" s="168">
        <f t="shared" si="15"/>
        <v>0</v>
      </c>
      <c r="BG145" s="168">
        <f t="shared" si="16"/>
        <v>0</v>
      </c>
      <c r="BH145" s="168">
        <f t="shared" si="17"/>
        <v>0</v>
      </c>
      <c r="BI145" s="168">
        <f t="shared" si="18"/>
        <v>0</v>
      </c>
      <c r="BJ145" s="16" t="s">
        <v>80</v>
      </c>
      <c r="BK145" s="168">
        <f t="shared" si="19"/>
        <v>0</v>
      </c>
      <c r="BL145" s="16" t="s">
        <v>162</v>
      </c>
      <c r="BM145" s="167" t="s">
        <v>176</v>
      </c>
    </row>
    <row r="146" spans="2:65" s="1" customFormat="1" ht="16.5" customHeight="1">
      <c r="B146" s="155"/>
      <c r="C146" s="156" t="s">
        <v>156</v>
      </c>
      <c r="D146" s="156" t="s">
        <v>136</v>
      </c>
      <c r="E146" s="157" t="s">
        <v>1381</v>
      </c>
      <c r="F146" s="158" t="s">
        <v>1382</v>
      </c>
      <c r="G146" s="159" t="s">
        <v>196</v>
      </c>
      <c r="H146" s="160">
        <v>23</v>
      </c>
      <c r="I146" s="161"/>
      <c r="J146" s="162">
        <f t="shared" si="10"/>
        <v>0</v>
      </c>
      <c r="K146" s="158" t="s">
        <v>1</v>
      </c>
      <c r="L146" s="31"/>
      <c r="M146" s="163" t="s">
        <v>1</v>
      </c>
      <c r="N146" s="164" t="s">
        <v>36</v>
      </c>
      <c r="O146" s="54"/>
      <c r="P146" s="165">
        <f t="shared" si="11"/>
        <v>0</v>
      </c>
      <c r="Q146" s="165">
        <v>0</v>
      </c>
      <c r="R146" s="165">
        <f t="shared" si="12"/>
        <v>0</v>
      </c>
      <c r="S146" s="165">
        <v>0</v>
      </c>
      <c r="T146" s="166">
        <f t="shared" si="13"/>
        <v>0</v>
      </c>
      <c r="AR146" s="167" t="s">
        <v>162</v>
      </c>
      <c r="AT146" s="167" t="s">
        <v>136</v>
      </c>
      <c r="AU146" s="167" t="s">
        <v>80</v>
      </c>
      <c r="AY146" s="16" t="s">
        <v>134</v>
      </c>
      <c r="BE146" s="168">
        <f t="shared" si="14"/>
        <v>0</v>
      </c>
      <c r="BF146" s="168">
        <f t="shared" si="15"/>
        <v>0</v>
      </c>
      <c r="BG146" s="168">
        <f t="shared" si="16"/>
        <v>0</v>
      </c>
      <c r="BH146" s="168">
        <f t="shared" si="17"/>
        <v>0</v>
      </c>
      <c r="BI146" s="168">
        <f t="shared" si="18"/>
        <v>0</v>
      </c>
      <c r="BJ146" s="16" t="s">
        <v>80</v>
      </c>
      <c r="BK146" s="168">
        <f t="shared" si="19"/>
        <v>0</v>
      </c>
      <c r="BL146" s="16" t="s">
        <v>162</v>
      </c>
      <c r="BM146" s="167" t="s">
        <v>178</v>
      </c>
    </row>
    <row r="147" spans="2:65" s="1" customFormat="1" ht="24" customHeight="1">
      <c r="B147" s="155"/>
      <c r="C147" s="156" t="s">
        <v>157</v>
      </c>
      <c r="D147" s="156" t="s">
        <v>136</v>
      </c>
      <c r="E147" s="157" t="s">
        <v>1383</v>
      </c>
      <c r="F147" s="158" t="s">
        <v>1384</v>
      </c>
      <c r="G147" s="159" t="s">
        <v>196</v>
      </c>
      <c r="H147" s="160">
        <v>36</v>
      </c>
      <c r="I147" s="161"/>
      <c r="J147" s="162">
        <f t="shared" si="10"/>
        <v>0</v>
      </c>
      <c r="K147" s="158" t="s">
        <v>1</v>
      </c>
      <c r="L147" s="31"/>
      <c r="M147" s="163" t="s">
        <v>1</v>
      </c>
      <c r="N147" s="164" t="s">
        <v>36</v>
      </c>
      <c r="O147" s="54"/>
      <c r="P147" s="165">
        <f t="shared" si="11"/>
        <v>0</v>
      </c>
      <c r="Q147" s="165">
        <v>0</v>
      </c>
      <c r="R147" s="165">
        <f t="shared" si="12"/>
        <v>0</v>
      </c>
      <c r="S147" s="165">
        <v>0</v>
      </c>
      <c r="T147" s="166">
        <f t="shared" si="13"/>
        <v>0</v>
      </c>
      <c r="AR147" s="167" t="s">
        <v>162</v>
      </c>
      <c r="AT147" s="167" t="s">
        <v>136</v>
      </c>
      <c r="AU147" s="167" t="s">
        <v>80</v>
      </c>
      <c r="AY147" s="16" t="s">
        <v>134</v>
      </c>
      <c r="BE147" s="168">
        <f t="shared" si="14"/>
        <v>0</v>
      </c>
      <c r="BF147" s="168">
        <f t="shared" si="15"/>
        <v>0</v>
      </c>
      <c r="BG147" s="168">
        <f t="shared" si="16"/>
        <v>0</v>
      </c>
      <c r="BH147" s="168">
        <f t="shared" si="17"/>
        <v>0</v>
      </c>
      <c r="BI147" s="168">
        <f t="shared" si="18"/>
        <v>0</v>
      </c>
      <c r="BJ147" s="16" t="s">
        <v>80</v>
      </c>
      <c r="BK147" s="168">
        <f t="shared" si="19"/>
        <v>0</v>
      </c>
      <c r="BL147" s="16" t="s">
        <v>162</v>
      </c>
      <c r="BM147" s="167" t="s">
        <v>180</v>
      </c>
    </row>
    <row r="148" spans="2:65" s="1" customFormat="1" ht="24" customHeight="1">
      <c r="B148" s="155"/>
      <c r="C148" s="156" t="s">
        <v>159</v>
      </c>
      <c r="D148" s="156" t="s">
        <v>136</v>
      </c>
      <c r="E148" s="157" t="s">
        <v>1385</v>
      </c>
      <c r="F148" s="158" t="s">
        <v>1386</v>
      </c>
      <c r="G148" s="159" t="s">
        <v>196</v>
      </c>
      <c r="H148" s="160">
        <v>48</v>
      </c>
      <c r="I148" s="161"/>
      <c r="J148" s="162">
        <f t="shared" si="10"/>
        <v>0</v>
      </c>
      <c r="K148" s="158" t="s">
        <v>1</v>
      </c>
      <c r="L148" s="31"/>
      <c r="M148" s="163" t="s">
        <v>1</v>
      </c>
      <c r="N148" s="164" t="s">
        <v>36</v>
      </c>
      <c r="O148" s="54"/>
      <c r="P148" s="165">
        <f t="shared" si="11"/>
        <v>0</v>
      </c>
      <c r="Q148" s="165">
        <v>0</v>
      </c>
      <c r="R148" s="165">
        <f t="shared" si="12"/>
        <v>0</v>
      </c>
      <c r="S148" s="165">
        <v>0</v>
      </c>
      <c r="T148" s="166">
        <f t="shared" si="13"/>
        <v>0</v>
      </c>
      <c r="AR148" s="167" t="s">
        <v>162</v>
      </c>
      <c r="AT148" s="167" t="s">
        <v>136</v>
      </c>
      <c r="AU148" s="167" t="s">
        <v>80</v>
      </c>
      <c r="AY148" s="16" t="s">
        <v>134</v>
      </c>
      <c r="BE148" s="168">
        <f t="shared" si="14"/>
        <v>0</v>
      </c>
      <c r="BF148" s="168">
        <f t="shared" si="15"/>
        <v>0</v>
      </c>
      <c r="BG148" s="168">
        <f t="shared" si="16"/>
        <v>0</v>
      </c>
      <c r="BH148" s="168">
        <f t="shared" si="17"/>
        <v>0</v>
      </c>
      <c r="BI148" s="168">
        <f t="shared" si="18"/>
        <v>0</v>
      </c>
      <c r="BJ148" s="16" t="s">
        <v>80</v>
      </c>
      <c r="BK148" s="168">
        <f t="shared" si="19"/>
        <v>0</v>
      </c>
      <c r="BL148" s="16" t="s">
        <v>162</v>
      </c>
      <c r="BM148" s="167" t="s">
        <v>182</v>
      </c>
    </row>
    <row r="149" spans="2:65" s="1" customFormat="1" ht="24" customHeight="1">
      <c r="B149" s="155"/>
      <c r="C149" s="156" t="s">
        <v>162</v>
      </c>
      <c r="D149" s="156" t="s">
        <v>136</v>
      </c>
      <c r="E149" s="157" t="s">
        <v>1387</v>
      </c>
      <c r="F149" s="158" t="s">
        <v>1388</v>
      </c>
      <c r="G149" s="159" t="s">
        <v>196</v>
      </c>
      <c r="H149" s="160">
        <v>220</v>
      </c>
      <c r="I149" s="161"/>
      <c r="J149" s="162">
        <f t="shared" si="10"/>
        <v>0</v>
      </c>
      <c r="K149" s="158" t="s">
        <v>1</v>
      </c>
      <c r="L149" s="31"/>
      <c r="M149" s="163" t="s">
        <v>1</v>
      </c>
      <c r="N149" s="164" t="s">
        <v>36</v>
      </c>
      <c r="O149" s="54"/>
      <c r="P149" s="165">
        <f t="shared" si="11"/>
        <v>0</v>
      </c>
      <c r="Q149" s="165">
        <v>0</v>
      </c>
      <c r="R149" s="165">
        <f t="shared" si="12"/>
        <v>0</v>
      </c>
      <c r="S149" s="165">
        <v>0</v>
      </c>
      <c r="T149" s="166">
        <f t="shared" si="13"/>
        <v>0</v>
      </c>
      <c r="AR149" s="167" t="s">
        <v>162</v>
      </c>
      <c r="AT149" s="167" t="s">
        <v>136</v>
      </c>
      <c r="AU149" s="167" t="s">
        <v>80</v>
      </c>
      <c r="AY149" s="16" t="s">
        <v>134</v>
      </c>
      <c r="BE149" s="168">
        <f t="shared" si="14"/>
        <v>0</v>
      </c>
      <c r="BF149" s="168">
        <f t="shared" si="15"/>
        <v>0</v>
      </c>
      <c r="BG149" s="168">
        <f t="shared" si="16"/>
        <v>0</v>
      </c>
      <c r="BH149" s="168">
        <f t="shared" si="17"/>
        <v>0</v>
      </c>
      <c r="BI149" s="168">
        <f t="shared" si="18"/>
        <v>0</v>
      </c>
      <c r="BJ149" s="16" t="s">
        <v>80</v>
      </c>
      <c r="BK149" s="168">
        <f t="shared" si="19"/>
        <v>0</v>
      </c>
      <c r="BL149" s="16" t="s">
        <v>162</v>
      </c>
      <c r="BM149" s="167" t="s">
        <v>184</v>
      </c>
    </row>
    <row r="150" spans="2:65" s="1" customFormat="1" ht="24" customHeight="1">
      <c r="B150" s="155"/>
      <c r="C150" s="195" t="s">
        <v>165</v>
      </c>
      <c r="D150" s="195" t="s">
        <v>151</v>
      </c>
      <c r="E150" s="196" t="s">
        <v>1389</v>
      </c>
      <c r="F150" s="197" t="s">
        <v>1390</v>
      </c>
      <c r="G150" s="198" t="s">
        <v>196</v>
      </c>
      <c r="H150" s="199">
        <v>220</v>
      </c>
      <c r="I150" s="200"/>
      <c r="J150" s="201">
        <f t="shared" si="10"/>
        <v>0</v>
      </c>
      <c r="K150" s="197" t="s">
        <v>1</v>
      </c>
      <c r="L150" s="202"/>
      <c r="M150" s="203" t="s">
        <v>1</v>
      </c>
      <c r="N150" s="204" t="s">
        <v>36</v>
      </c>
      <c r="O150" s="54"/>
      <c r="P150" s="165">
        <f t="shared" si="11"/>
        <v>0</v>
      </c>
      <c r="Q150" s="165">
        <v>0</v>
      </c>
      <c r="R150" s="165">
        <f t="shared" si="12"/>
        <v>0</v>
      </c>
      <c r="S150" s="165">
        <v>0</v>
      </c>
      <c r="T150" s="166">
        <f t="shared" si="13"/>
        <v>0</v>
      </c>
      <c r="AR150" s="167" t="s">
        <v>184</v>
      </c>
      <c r="AT150" s="167" t="s">
        <v>151</v>
      </c>
      <c r="AU150" s="167" t="s">
        <v>80</v>
      </c>
      <c r="AY150" s="16" t="s">
        <v>134</v>
      </c>
      <c r="BE150" s="168">
        <f t="shared" si="14"/>
        <v>0</v>
      </c>
      <c r="BF150" s="168">
        <f t="shared" si="15"/>
        <v>0</v>
      </c>
      <c r="BG150" s="168">
        <f t="shared" si="16"/>
        <v>0</v>
      </c>
      <c r="BH150" s="168">
        <f t="shared" si="17"/>
        <v>0</v>
      </c>
      <c r="BI150" s="168">
        <f t="shared" si="18"/>
        <v>0</v>
      </c>
      <c r="BJ150" s="16" t="s">
        <v>80</v>
      </c>
      <c r="BK150" s="168">
        <f t="shared" si="19"/>
        <v>0</v>
      </c>
      <c r="BL150" s="16" t="s">
        <v>162</v>
      </c>
      <c r="BM150" s="167" t="s">
        <v>187</v>
      </c>
    </row>
    <row r="151" spans="2:65" s="1" customFormat="1" ht="24" customHeight="1">
      <c r="B151" s="155"/>
      <c r="C151" s="195" t="s">
        <v>168</v>
      </c>
      <c r="D151" s="195" t="s">
        <v>151</v>
      </c>
      <c r="E151" s="196" t="s">
        <v>1391</v>
      </c>
      <c r="F151" s="197" t="s">
        <v>1392</v>
      </c>
      <c r="G151" s="198" t="s">
        <v>198</v>
      </c>
      <c r="H151" s="199">
        <v>220</v>
      </c>
      <c r="I151" s="200"/>
      <c r="J151" s="201">
        <f t="shared" si="10"/>
        <v>0</v>
      </c>
      <c r="K151" s="197" t="s">
        <v>1</v>
      </c>
      <c r="L151" s="202"/>
      <c r="M151" s="203" t="s">
        <v>1</v>
      </c>
      <c r="N151" s="204" t="s">
        <v>36</v>
      </c>
      <c r="O151" s="54"/>
      <c r="P151" s="165">
        <f t="shared" si="11"/>
        <v>0</v>
      </c>
      <c r="Q151" s="165">
        <v>0</v>
      </c>
      <c r="R151" s="165">
        <f t="shared" si="12"/>
        <v>0</v>
      </c>
      <c r="S151" s="165">
        <v>0</v>
      </c>
      <c r="T151" s="166">
        <f t="shared" si="13"/>
        <v>0</v>
      </c>
      <c r="AR151" s="167" t="s">
        <v>184</v>
      </c>
      <c r="AT151" s="167" t="s">
        <v>151</v>
      </c>
      <c r="AU151" s="167" t="s">
        <v>80</v>
      </c>
      <c r="AY151" s="16" t="s">
        <v>134</v>
      </c>
      <c r="BE151" s="168">
        <f t="shared" si="14"/>
        <v>0</v>
      </c>
      <c r="BF151" s="168">
        <f t="shared" si="15"/>
        <v>0</v>
      </c>
      <c r="BG151" s="168">
        <f t="shared" si="16"/>
        <v>0</v>
      </c>
      <c r="BH151" s="168">
        <f t="shared" si="17"/>
        <v>0</v>
      </c>
      <c r="BI151" s="168">
        <f t="shared" si="18"/>
        <v>0</v>
      </c>
      <c r="BJ151" s="16" t="s">
        <v>80</v>
      </c>
      <c r="BK151" s="168">
        <f t="shared" si="19"/>
        <v>0</v>
      </c>
      <c r="BL151" s="16" t="s">
        <v>162</v>
      </c>
      <c r="BM151" s="167" t="s">
        <v>190</v>
      </c>
    </row>
    <row r="152" spans="2:65" s="1" customFormat="1" ht="24" customHeight="1">
      <c r="B152" s="155"/>
      <c r="C152" s="156" t="s">
        <v>172</v>
      </c>
      <c r="D152" s="156" t="s">
        <v>136</v>
      </c>
      <c r="E152" s="157" t="s">
        <v>1393</v>
      </c>
      <c r="F152" s="158" t="s">
        <v>1394</v>
      </c>
      <c r="G152" s="159" t="s">
        <v>196</v>
      </c>
      <c r="H152" s="160">
        <v>66</v>
      </c>
      <c r="I152" s="161"/>
      <c r="J152" s="162">
        <f t="shared" si="10"/>
        <v>0</v>
      </c>
      <c r="K152" s="158" t="s">
        <v>1</v>
      </c>
      <c r="L152" s="31"/>
      <c r="M152" s="163" t="s">
        <v>1</v>
      </c>
      <c r="N152" s="164" t="s">
        <v>36</v>
      </c>
      <c r="O152" s="54"/>
      <c r="P152" s="165">
        <f t="shared" si="11"/>
        <v>0</v>
      </c>
      <c r="Q152" s="165">
        <v>0</v>
      </c>
      <c r="R152" s="165">
        <f t="shared" si="12"/>
        <v>0</v>
      </c>
      <c r="S152" s="165">
        <v>0</v>
      </c>
      <c r="T152" s="166">
        <f t="shared" si="13"/>
        <v>0</v>
      </c>
      <c r="AR152" s="167" t="s">
        <v>162</v>
      </c>
      <c r="AT152" s="167" t="s">
        <v>136</v>
      </c>
      <c r="AU152" s="167" t="s">
        <v>80</v>
      </c>
      <c r="AY152" s="16" t="s">
        <v>134</v>
      </c>
      <c r="BE152" s="168">
        <f t="shared" si="14"/>
        <v>0</v>
      </c>
      <c r="BF152" s="168">
        <f t="shared" si="15"/>
        <v>0</v>
      </c>
      <c r="BG152" s="168">
        <f t="shared" si="16"/>
        <v>0</v>
      </c>
      <c r="BH152" s="168">
        <f t="shared" si="17"/>
        <v>0</v>
      </c>
      <c r="BI152" s="168">
        <f t="shared" si="18"/>
        <v>0</v>
      </c>
      <c r="BJ152" s="16" t="s">
        <v>80</v>
      </c>
      <c r="BK152" s="168">
        <f t="shared" si="19"/>
        <v>0</v>
      </c>
      <c r="BL152" s="16" t="s">
        <v>162</v>
      </c>
      <c r="BM152" s="167" t="s">
        <v>192</v>
      </c>
    </row>
    <row r="153" spans="2:65" s="1" customFormat="1" ht="24" customHeight="1">
      <c r="B153" s="155"/>
      <c r="C153" s="195" t="s">
        <v>7</v>
      </c>
      <c r="D153" s="195" t="s">
        <v>151</v>
      </c>
      <c r="E153" s="196" t="s">
        <v>1395</v>
      </c>
      <c r="F153" s="197" t="s">
        <v>1396</v>
      </c>
      <c r="G153" s="198" t="s">
        <v>196</v>
      </c>
      <c r="H153" s="199">
        <v>66</v>
      </c>
      <c r="I153" s="200"/>
      <c r="J153" s="201">
        <f t="shared" si="10"/>
        <v>0</v>
      </c>
      <c r="K153" s="197" t="s">
        <v>1</v>
      </c>
      <c r="L153" s="202"/>
      <c r="M153" s="203" t="s">
        <v>1</v>
      </c>
      <c r="N153" s="204" t="s">
        <v>36</v>
      </c>
      <c r="O153" s="54"/>
      <c r="P153" s="165">
        <f t="shared" si="11"/>
        <v>0</v>
      </c>
      <c r="Q153" s="165">
        <v>0</v>
      </c>
      <c r="R153" s="165">
        <f t="shared" si="12"/>
        <v>0</v>
      </c>
      <c r="S153" s="165">
        <v>0</v>
      </c>
      <c r="T153" s="166">
        <f t="shared" si="13"/>
        <v>0</v>
      </c>
      <c r="AR153" s="167" t="s">
        <v>184</v>
      </c>
      <c r="AT153" s="167" t="s">
        <v>151</v>
      </c>
      <c r="AU153" s="167" t="s">
        <v>80</v>
      </c>
      <c r="AY153" s="16" t="s">
        <v>134</v>
      </c>
      <c r="BE153" s="168">
        <f t="shared" si="14"/>
        <v>0</v>
      </c>
      <c r="BF153" s="168">
        <f t="shared" si="15"/>
        <v>0</v>
      </c>
      <c r="BG153" s="168">
        <f t="shared" si="16"/>
        <v>0</v>
      </c>
      <c r="BH153" s="168">
        <f t="shared" si="17"/>
        <v>0</v>
      </c>
      <c r="BI153" s="168">
        <f t="shared" si="18"/>
        <v>0</v>
      </c>
      <c r="BJ153" s="16" t="s">
        <v>80</v>
      </c>
      <c r="BK153" s="168">
        <f t="shared" si="19"/>
        <v>0</v>
      </c>
      <c r="BL153" s="16" t="s">
        <v>162</v>
      </c>
      <c r="BM153" s="167" t="s">
        <v>195</v>
      </c>
    </row>
    <row r="154" spans="2:65" s="1" customFormat="1" ht="24" customHeight="1">
      <c r="B154" s="155"/>
      <c r="C154" s="195" t="s">
        <v>173</v>
      </c>
      <c r="D154" s="195" t="s">
        <v>151</v>
      </c>
      <c r="E154" s="196" t="s">
        <v>1397</v>
      </c>
      <c r="F154" s="197" t="s">
        <v>1398</v>
      </c>
      <c r="G154" s="198" t="s">
        <v>198</v>
      </c>
      <c r="H154" s="199">
        <v>66</v>
      </c>
      <c r="I154" s="200"/>
      <c r="J154" s="201">
        <f t="shared" si="10"/>
        <v>0</v>
      </c>
      <c r="K154" s="197" t="s">
        <v>1</v>
      </c>
      <c r="L154" s="202"/>
      <c r="M154" s="203" t="s">
        <v>1</v>
      </c>
      <c r="N154" s="204" t="s">
        <v>36</v>
      </c>
      <c r="O154" s="54"/>
      <c r="P154" s="165">
        <f t="shared" si="11"/>
        <v>0</v>
      </c>
      <c r="Q154" s="165">
        <v>0</v>
      </c>
      <c r="R154" s="165">
        <f t="shared" si="12"/>
        <v>0</v>
      </c>
      <c r="S154" s="165">
        <v>0</v>
      </c>
      <c r="T154" s="166">
        <f t="shared" si="13"/>
        <v>0</v>
      </c>
      <c r="AR154" s="167" t="s">
        <v>184</v>
      </c>
      <c r="AT154" s="167" t="s">
        <v>151</v>
      </c>
      <c r="AU154" s="167" t="s">
        <v>80</v>
      </c>
      <c r="AY154" s="16" t="s">
        <v>134</v>
      </c>
      <c r="BE154" s="168">
        <f t="shared" si="14"/>
        <v>0</v>
      </c>
      <c r="BF154" s="168">
        <f t="shared" si="15"/>
        <v>0</v>
      </c>
      <c r="BG154" s="168">
        <f t="shared" si="16"/>
        <v>0</v>
      </c>
      <c r="BH154" s="168">
        <f t="shared" si="17"/>
        <v>0</v>
      </c>
      <c r="BI154" s="168">
        <f t="shared" si="18"/>
        <v>0</v>
      </c>
      <c r="BJ154" s="16" t="s">
        <v>80</v>
      </c>
      <c r="BK154" s="168">
        <f t="shared" si="19"/>
        <v>0</v>
      </c>
      <c r="BL154" s="16" t="s">
        <v>162</v>
      </c>
      <c r="BM154" s="167" t="s">
        <v>199</v>
      </c>
    </row>
    <row r="155" spans="2:65" s="1" customFormat="1" ht="24" customHeight="1">
      <c r="B155" s="155"/>
      <c r="C155" s="156" t="s">
        <v>174</v>
      </c>
      <c r="D155" s="156" t="s">
        <v>136</v>
      </c>
      <c r="E155" s="157" t="s">
        <v>1399</v>
      </c>
      <c r="F155" s="158" t="s">
        <v>1400</v>
      </c>
      <c r="G155" s="159" t="s">
        <v>196</v>
      </c>
      <c r="H155" s="160">
        <v>26</v>
      </c>
      <c r="I155" s="161"/>
      <c r="J155" s="162">
        <f t="shared" si="10"/>
        <v>0</v>
      </c>
      <c r="K155" s="158" t="s">
        <v>1</v>
      </c>
      <c r="L155" s="31"/>
      <c r="M155" s="163" t="s">
        <v>1</v>
      </c>
      <c r="N155" s="164" t="s">
        <v>36</v>
      </c>
      <c r="O155" s="54"/>
      <c r="P155" s="165">
        <f t="shared" si="11"/>
        <v>0</v>
      </c>
      <c r="Q155" s="165">
        <v>0</v>
      </c>
      <c r="R155" s="165">
        <f t="shared" si="12"/>
        <v>0</v>
      </c>
      <c r="S155" s="165">
        <v>0</v>
      </c>
      <c r="T155" s="166">
        <f t="shared" si="13"/>
        <v>0</v>
      </c>
      <c r="AR155" s="167" t="s">
        <v>162</v>
      </c>
      <c r="AT155" s="167" t="s">
        <v>136</v>
      </c>
      <c r="AU155" s="167" t="s">
        <v>80</v>
      </c>
      <c r="AY155" s="16" t="s">
        <v>134</v>
      </c>
      <c r="BE155" s="168">
        <f t="shared" si="14"/>
        <v>0</v>
      </c>
      <c r="BF155" s="168">
        <f t="shared" si="15"/>
        <v>0</v>
      </c>
      <c r="BG155" s="168">
        <f t="shared" si="16"/>
        <v>0</v>
      </c>
      <c r="BH155" s="168">
        <f t="shared" si="17"/>
        <v>0</v>
      </c>
      <c r="BI155" s="168">
        <f t="shared" si="18"/>
        <v>0</v>
      </c>
      <c r="BJ155" s="16" t="s">
        <v>80</v>
      </c>
      <c r="BK155" s="168">
        <f t="shared" si="19"/>
        <v>0</v>
      </c>
      <c r="BL155" s="16" t="s">
        <v>162</v>
      </c>
      <c r="BM155" s="167" t="s">
        <v>209</v>
      </c>
    </row>
    <row r="156" spans="2:65" s="1" customFormat="1" ht="24" customHeight="1">
      <c r="B156" s="155"/>
      <c r="C156" s="195" t="s">
        <v>175</v>
      </c>
      <c r="D156" s="195" t="s">
        <v>151</v>
      </c>
      <c r="E156" s="196" t="s">
        <v>1401</v>
      </c>
      <c r="F156" s="197" t="s">
        <v>1402</v>
      </c>
      <c r="G156" s="198" t="s">
        <v>196</v>
      </c>
      <c r="H156" s="199">
        <v>26</v>
      </c>
      <c r="I156" s="200"/>
      <c r="J156" s="201">
        <f t="shared" si="10"/>
        <v>0</v>
      </c>
      <c r="K156" s="197" t="s">
        <v>1</v>
      </c>
      <c r="L156" s="202"/>
      <c r="M156" s="203" t="s">
        <v>1</v>
      </c>
      <c r="N156" s="204" t="s">
        <v>36</v>
      </c>
      <c r="O156" s="54"/>
      <c r="P156" s="165">
        <f t="shared" si="11"/>
        <v>0</v>
      </c>
      <c r="Q156" s="165">
        <v>0</v>
      </c>
      <c r="R156" s="165">
        <f t="shared" si="12"/>
        <v>0</v>
      </c>
      <c r="S156" s="165">
        <v>0</v>
      </c>
      <c r="T156" s="166">
        <f t="shared" si="13"/>
        <v>0</v>
      </c>
      <c r="AR156" s="167" t="s">
        <v>184</v>
      </c>
      <c r="AT156" s="167" t="s">
        <v>151</v>
      </c>
      <c r="AU156" s="167" t="s">
        <v>80</v>
      </c>
      <c r="AY156" s="16" t="s">
        <v>134</v>
      </c>
      <c r="BE156" s="168">
        <f t="shared" si="14"/>
        <v>0</v>
      </c>
      <c r="BF156" s="168">
        <f t="shared" si="15"/>
        <v>0</v>
      </c>
      <c r="BG156" s="168">
        <f t="shared" si="16"/>
        <v>0</v>
      </c>
      <c r="BH156" s="168">
        <f t="shared" si="17"/>
        <v>0</v>
      </c>
      <c r="BI156" s="168">
        <f t="shared" si="18"/>
        <v>0</v>
      </c>
      <c r="BJ156" s="16" t="s">
        <v>80</v>
      </c>
      <c r="BK156" s="168">
        <f t="shared" si="19"/>
        <v>0</v>
      </c>
      <c r="BL156" s="16" t="s">
        <v>162</v>
      </c>
      <c r="BM156" s="167" t="s">
        <v>217</v>
      </c>
    </row>
    <row r="157" spans="2:65" s="1" customFormat="1" ht="24" customHeight="1">
      <c r="B157" s="155"/>
      <c r="C157" s="195" t="s">
        <v>176</v>
      </c>
      <c r="D157" s="195" t="s">
        <v>151</v>
      </c>
      <c r="E157" s="196" t="s">
        <v>1403</v>
      </c>
      <c r="F157" s="197" t="s">
        <v>1404</v>
      </c>
      <c r="G157" s="198" t="s">
        <v>198</v>
      </c>
      <c r="H157" s="199">
        <v>26</v>
      </c>
      <c r="I157" s="200"/>
      <c r="J157" s="201">
        <f t="shared" si="10"/>
        <v>0</v>
      </c>
      <c r="K157" s="197" t="s">
        <v>1</v>
      </c>
      <c r="L157" s="202"/>
      <c r="M157" s="203" t="s">
        <v>1</v>
      </c>
      <c r="N157" s="204" t="s">
        <v>36</v>
      </c>
      <c r="O157" s="54"/>
      <c r="P157" s="165">
        <f t="shared" si="11"/>
        <v>0</v>
      </c>
      <c r="Q157" s="165">
        <v>0</v>
      </c>
      <c r="R157" s="165">
        <f t="shared" si="12"/>
        <v>0</v>
      </c>
      <c r="S157" s="165">
        <v>0</v>
      </c>
      <c r="T157" s="166">
        <f t="shared" si="13"/>
        <v>0</v>
      </c>
      <c r="AR157" s="167" t="s">
        <v>184</v>
      </c>
      <c r="AT157" s="167" t="s">
        <v>151</v>
      </c>
      <c r="AU157" s="167" t="s">
        <v>80</v>
      </c>
      <c r="AY157" s="16" t="s">
        <v>134</v>
      </c>
      <c r="BE157" s="168">
        <f t="shared" si="14"/>
        <v>0</v>
      </c>
      <c r="BF157" s="168">
        <f t="shared" si="15"/>
        <v>0</v>
      </c>
      <c r="BG157" s="168">
        <f t="shared" si="16"/>
        <v>0</v>
      </c>
      <c r="BH157" s="168">
        <f t="shared" si="17"/>
        <v>0</v>
      </c>
      <c r="BI157" s="168">
        <f t="shared" si="18"/>
        <v>0</v>
      </c>
      <c r="BJ157" s="16" t="s">
        <v>80</v>
      </c>
      <c r="BK157" s="168">
        <f t="shared" si="19"/>
        <v>0</v>
      </c>
      <c r="BL157" s="16" t="s">
        <v>162</v>
      </c>
      <c r="BM157" s="167" t="s">
        <v>422</v>
      </c>
    </row>
    <row r="158" spans="2:65" s="1" customFormat="1" ht="24" customHeight="1">
      <c r="B158" s="155"/>
      <c r="C158" s="156" t="s">
        <v>177</v>
      </c>
      <c r="D158" s="156" t="s">
        <v>136</v>
      </c>
      <c r="E158" s="157" t="s">
        <v>1405</v>
      </c>
      <c r="F158" s="158" t="s">
        <v>1406</v>
      </c>
      <c r="G158" s="159" t="s">
        <v>196</v>
      </c>
      <c r="H158" s="160">
        <v>135</v>
      </c>
      <c r="I158" s="161"/>
      <c r="J158" s="162">
        <f t="shared" si="10"/>
        <v>0</v>
      </c>
      <c r="K158" s="158" t="s">
        <v>1</v>
      </c>
      <c r="L158" s="31"/>
      <c r="M158" s="163" t="s">
        <v>1</v>
      </c>
      <c r="N158" s="164" t="s">
        <v>36</v>
      </c>
      <c r="O158" s="54"/>
      <c r="P158" s="165">
        <f t="shared" si="11"/>
        <v>0</v>
      </c>
      <c r="Q158" s="165">
        <v>0</v>
      </c>
      <c r="R158" s="165">
        <f t="shared" si="12"/>
        <v>0</v>
      </c>
      <c r="S158" s="165">
        <v>0</v>
      </c>
      <c r="T158" s="166">
        <f t="shared" si="13"/>
        <v>0</v>
      </c>
      <c r="AR158" s="167" t="s">
        <v>162</v>
      </c>
      <c r="AT158" s="167" t="s">
        <v>136</v>
      </c>
      <c r="AU158" s="167" t="s">
        <v>80</v>
      </c>
      <c r="AY158" s="16" t="s">
        <v>134</v>
      </c>
      <c r="BE158" s="168">
        <f t="shared" si="14"/>
        <v>0</v>
      </c>
      <c r="BF158" s="168">
        <f t="shared" si="15"/>
        <v>0</v>
      </c>
      <c r="BG158" s="168">
        <f t="shared" si="16"/>
        <v>0</v>
      </c>
      <c r="BH158" s="168">
        <f t="shared" si="17"/>
        <v>0</v>
      </c>
      <c r="BI158" s="168">
        <f t="shared" si="18"/>
        <v>0</v>
      </c>
      <c r="BJ158" s="16" t="s">
        <v>80</v>
      </c>
      <c r="BK158" s="168">
        <f t="shared" si="19"/>
        <v>0</v>
      </c>
      <c r="BL158" s="16" t="s">
        <v>162</v>
      </c>
      <c r="BM158" s="167" t="s">
        <v>433</v>
      </c>
    </row>
    <row r="159" spans="2:65" s="1" customFormat="1" ht="24" customHeight="1">
      <c r="B159" s="155"/>
      <c r="C159" s="195" t="s">
        <v>178</v>
      </c>
      <c r="D159" s="195" t="s">
        <v>151</v>
      </c>
      <c r="E159" s="196" t="s">
        <v>1407</v>
      </c>
      <c r="F159" s="197" t="s">
        <v>1408</v>
      </c>
      <c r="G159" s="198" t="s">
        <v>196</v>
      </c>
      <c r="H159" s="199">
        <v>135</v>
      </c>
      <c r="I159" s="200"/>
      <c r="J159" s="201">
        <f t="shared" si="10"/>
        <v>0</v>
      </c>
      <c r="K159" s="197" t="s">
        <v>1</v>
      </c>
      <c r="L159" s="202"/>
      <c r="M159" s="203" t="s">
        <v>1</v>
      </c>
      <c r="N159" s="204" t="s">
        <v>36</v>
      </c>
      <c r="O159" s="54"/>
      <c r="P159" s="165">
        <f t="shared" si="11"/>
        <v>0</v>
      </c>
      <c r="Q159" s="165">
        <v>0</v>
      </c>
      <c r="R159" s="165">
        <f t="shared" si="12"/>
        <v>0</v>
      </c>
      <c r="S159" s="165">
        <v>0</v>
      </c>
      <c r="T159" s="166">
        <f t="shared" si="13"/>
        <v>0</v>
      </c>
      <c r="AR159" s="167" t="s">
        <v>184</v>
      </c>
      <c r="AT159" s="167" t="s">
        <v>151</v>
      </c>
      <c r="AU159" s="167" t="s">
        <v>80</v>
      </c>
      <c r="AY159" s="16" t="s">
        <v>134</v>
      </c>
      <c r="BE159" s="168">
        <f t="shared" si="14"/>
        <v>0</v>
      </c>
      <c r="BF159" s="168">
        <f t="shared" si="15"/>
        <v>0</v>
      </c>
      <c r="BG159" s="168">
        <f t="shared" si="16"/>
        <v>0</v>
      </c>
      <c r="BH159" s="168">
        <f t="shared" si="17"/>
        <v>0</v>
      </c>
      <c r="BI159" s="168">
        <f t="shared" si="18"/>
        <v>0</v>
      </c>
      <c r="BJ159" s="16" t="s">
        <v>80</v>
      </c>
      <c r="BK159" s="168">
        <f t="shared" si="19"/>
        <v>0</v>
      </c>
      <c r="BL159" s="16" t="s">
        <v>162</v>
      </c>
      <c r="BM159" s="167" t="s">
        <v>441</v>
      </c>
    </row>
    <row r="160" spans="2:65" s="1" customFormat="1" ht="24" customHeight="1">
      <c r="B160" s="155"/>
      <c r="C160" s="195" t="s">
        <v>179</v>
      </c>
      <c r="D160" s="195" t="s">
        <v>151</v>
      </c>
      <c r="E160" s="196" t="s">
        <v>1409</v>
      </c>
      <c r="F160" s="197" t="s">
        <v>1410</v>
      </c>
      <c r="G160" s="198" t="s">
        <v>198</v>
      </c>
      <c r="H160" s="199">
        <v>135</v>
      </c>
      <c r="I160" s="200"/>
      <c r="J160" s="201">
        <f t="shared" si="10"/>
        <v>0</v>
      </c>
      <c r="K160" s="197" t="s">
        <v>1</v>
      </c>
      <c r="L160" s="202"/>
      <c r="M160" s="203" t="s">
        <v>1</v>
      </c>
      <c r="N160" s="204" t="s">
        <v>36</v>
      </c>
      <c r="O160" s="54"/>
      <c r="P160" s="165">
        <f t="shared" si="11"/>
        <v>0</v>
      </c>
      <c r="Q160" s="165">
        <v>0</v>
      </c>
      <c r="R160" s="165">
        <f t="shared" si="12"/>
        <v>0</v>
      </c>
      <c r="S160" s="165">
        <v>0</v>
      </c>
      <c r="T160" s="166">
        <f t="shared" si="13"/>
        <v>0</v>
      </c>
      <c r="AR160" s="167" t="s">
        <v>184</v>
      </c>
      <c r="AT160" s="167" t="s">
        <v>151</v>
      </c>
      <c r="AU160" s="167" t="s">
        <v>80</v>
      </c>
      <c r="AY160" s="16" t="s">
        <v>134</v>
      </c>
      <c r="BE160" s="168">
        <f t="shared" si="14"/>
        <v>0</v>
      </c>
      <c r="BF160" s="168">
        <f t="shared" si="15"/>
        <v>0</v>
      </c>
      <c r="BG160" s="168">
        <f t="shared" si="16"/>
        <v>0</v>
      </c>
      <c r="BH160" s="168">
        <f t="shared" si="17"/>
        <v>0</v>
      </c>
      <c r="BI160" s="168">
        <f t="shared" si="18"/>
        <v>0</v>
      </c>
      <c r="BJ160" s="16" t="s">
        <v>80</v>
      </c>
      <c r="BK160" s="168">
        <f t="shared" si="19"/>
        <v>0</v>
      </c>
      <c r="BL160" s="16" t="s">
        <v>162</v>
      </c>
      <c r="BM160" s="167" t="s">
        <v>449</v>
      </c>
    </row>
    <row r="161" spans="2:65" s="1" customFormat="1" ht="24" customHeight="1">
      <c r="B161" s="155"/>
      <c r="C161" s="156" t="s">
        <v>180</v>
      </c>
      <c r="D161" s="156" t="s">
        <v>136</v>
      </c>
      <c r="E161" s="157" t="s">
        <v>1411</v>
      </c>
      <c r="F161" s="158" t="s">
        <v>1412</v>
      </c>
      <c r="G161" s="159" t="s">
        <v>196</v>
      </c>
      <c r="H161" s="160">
        <v>15</v>
      </c>
      <c r="I161" s="161"/>
      <c r="J161" s="162">
        <f t="shared" si="10"/>
        <v>0</v>
      </c>
      <c r="K161" s="158" t="s">
        <v>1</v>
      </c>
      <c r="L161" s="31"/>
      <c r="M161" s="163" t="s">
        <v>1</v>
      </c>
      <c r="N161" s="164" t="s">
        <v>36</v>
      </c>
      <c r="O161" s="54"/>
      <c r="P161" s="165">
        <f t="shared" si="11"/>
        <v>0</v>
      </c>
      <c r="Q161" s="165">
        <v>0</v>
      </c>
      <c r="R161" s="165">
        <f t="shared" si="12"/>
        <v>0</v>
      </c>
      <c r="S161" s="165">
        <v>0</v>
      </c>
      <c r="T161" s="166">
        <f t="shared" si="13"/>
        <v>0</v>
      </c>
      <c r="AR161" s="167" t="s">
        <v>162</v>
      </c>
      <c r="AT161" s="167" t="s">
        <v>136</v>
      </c>
      <c r="AU161" s="167" t="s">
        <v>80</v>
      </c>
      <c r="AY161" s="16" t="s">
        <v>134</v>
      </c>
      <c r="BE161" s="168">
        <f t="shared" si="14"/>
        <v>0</v>
      </c>
      <c r="BF161" s="168">
        <f t="shared" si="15"/>
        <v>0</v>
      </c>
      <c r="BG161" s="168">
        <f t="shared" si="16"/>
        <v>0</v>
      </c>
      <c r="BH161" s="168">
        <f t="shared" si="17"/>
        <v>0</v>
      </c>
      <c r="BI161" s="168">
        <f t="shared" si="18"/>
        <v>0</v>
      </c>
      <c r="BJ161" s="16" t="s">
        <v>80</v>
      </c>
      <c r="BK161" s="168">
        <f t="shared" si="19"/>
        <v>0</v>
      </c>
      <c r="BL161" s="16" t="s">
        <v>162</v>
      </c>
      <c r="BM161" s="167" t="s">
        <v>457</v>
      </c>
    </row>
    <row r="162" spans="2:65" s="1" customFormat="1" ht="24" customHeight="1">
      <c r="B162" s="155"/>
      <c r="C162" s="195" t="s">
        <v>181</v>
      </c>
      <c r="D162" s="195" t="s">
        <v>151</v>
      </c>
      <c r="E162" s="196" t="s">
        <v>1413</v>
      </c>
      <c r="F162" s="197" t="s">
        <v>1414</v>
      </c>
      <c r="G162" s="198" t="s">
        <v>196</v>
      </c>
      <c r="H162" s="199">
        <v>15</v>
      </c>
      <c r="I162" s="200"/>
      <c r="J162" s="201">
        <f t="shared" si="10"/>
        <v>0</v>
      </c>
      <c r="K162" s="197" t="s">
        <v>1</v>
      </c>
      <c r="L162" s="202"/>
      <c r="M162" s="203" t="s">
        <v>1</v>
      </c>
      <c r="N162" s="204" t="s">
        <v>36</v>
      </c>
      <c r="O162" s="54"/>
      <c r="P162" s="165">
        <f t="shared" si="11"/>
        <v>0</v>
      </c>
      <c r="Q162" s="165">
        <v>0</v>
      </c>
      <c r="R162" s="165">
        <f t="shared" si="12"/>
        <v>0</v>
      </c>
      <c r="S162" s="165">
        <v>0</v>
      </c>
      <c r="T162" s="166">
        <f t="shared" si="13"/>
        <v>0</v>
      </c>
      <c r="AR162" s="167" t="s">
        <v>184</v>
      </c>
      <c r="AT162" s="167" t="s">
        <v>151</v>
      </c>
      <c r="AU162" s="167" t="s">
        <v>80</v>
      </c>
      <c r="AY162" s="16" t="s">
        <v>134</v>
      </c>
      <c r="BE162" s="168">
        <f t="shared" si="14"/>
        <v>0</v>
      </c>
      <c r="BF162" s="168">
        <f t="shared" si="15"/>
        <v>0</v>
      </c>
      <c r="BG162" s="168">
        <f t="shared" si="16"/>
        <v>0</v>
      </c>
      <c r="BH162" s="168">
        <f t="shared" si="17"/>
        <v>0</v>
      </c>
      <c r="BI162" s="168">
        <f t="shared" si="18"/>
        <v>0</v>
      </c>
      <c r="BJ162" s="16" t="s">
        <v>80</v>
      </c>
      <c r="BK162" s="168">
        <f t="shared" si="19"/>
        <v>0</v>
      </c>
      <c r="BL162" s="16" t="s">
        <v>162</v>
      </c>
      <c r="BM162" s="167" t="s">
        <v>465</v>
      </c>
    </row>
    <row r="163" spans="2:65" s="1" customFormat="1" ht="24" customHeight="1">
      <c r="B163" s="155"/>
      <c r="C163" s="195" t="s">
        <v>182</v>
      </c>
      <c r="D163" s="195" t="s">
        <v>151</v>
      </c>
      <c r="E163" s="196" t="s">
        <v>1415</v>
      </c>
      <c r="F163" s="197" t="s">
        <v>1416</v>
      </c>
      <c r="G163" s="198" t="s">
        <v>198</v>
      </c>
      <c r="H163" s="199">
        <v>15</v>
      </c>
      <c r="I163" s="200"/>
      <c r="J163" s="201">
        <f t="shared" si="10"/>
        <v>0</v>
      </c>
      <c r="K163" s="197" t="s">
        <v>1</v>
      </c>
      <c r="L163" s="202"/>
      <c r="M163" s="203" t="s">
        <v>1</v>
      </c>
      <c r="N163" s="204" t="s">
        <v>36</v>
      </c>
      <c r="O163" s="54"/>
      <c r="P163" s="165">
        <f t="shared" si="11"/>
        <v>0</v>
      </c>
      <c r="Q163" s="165">
        <v>0</v>
      </c>
      <c r="R163" s="165">
        <f t="shared" si="12"/>
        <v>0</v>
      </c>
      <c r="S163" s="165">
        <v>0</v>
      </c>
      <c r="T163" s="166">
        <f t="shared" si="13"/>
        <v>0</v>
      </c>
      <c r="AR163" s="167" t="s">
        <v>184</v>
      </c>
      <c r="AT163" s="167" t="s">
        <v>151</v>
      </c>
      <c r="AU163" s="167" t="s">
        <v>80</v>
      </c>
      <c r="AY163" s="16" t="s">
        <v>134</v>
      </c>
      <c r="BE163" s="168">
        <f t="shared" si="14"/>
        <v>0</v>
      </c>
      <c r="BF163" s="168">
        <f t="shared" si="15"/>
        <v>0</v>
      </c>
      <c r="BG163" s="168">
        <f t="shared" si="16"/>
        <v>0</v>
      </c>
      <c r="BH163" s="168">
        <f t="shared" si="17"/>
        <v>0</v>
      </c>
      <c r="BI163" s="168">
        <f t="shared" si="18"/>
        <v>0</v>
      </c>
      <c r="BJ163" s="16" t="s">
        <v>80</v>
      </c>
      <c r="BK163" s="168">
        <f t="shared" si="19"/>
        <v>0</v>
      </c>
      <c r="BL163" s="16" t="s">
        <v>162</v>
      </c>
      <c r="BM163" s="167" t="s">
        <v>477</v>
      </c>
    </row>
    <row r="164" spans="2:65" s="1" customFormat="1" ht="24" customHeight="1">
      <c r="B164" s="155"/>
      <c r="C164" s="156" t="s">
        <v>183</v>
      </c>
      <c r="D164" s="156" t="s">
        <v>136</v>
      </c>
      <c r="E164" s="157" t="s">
        <v>1417</v>
      </c>
      <c r="F164" s="158" t="s">
        <v>1418</v>
      </c>
      <c r="G164" s="159" t="s">
        <v>196</v>
      </c>
      <c r="H164" s="160">
        <v>12</v>
      </c>
      <c r="I164" s="161"/>
      <c r="J164" s="162">
        <f t="shared" si="10"/>
        <v>0</v>
      </c>
      <c r="K164" s="158" t="s">
        <v>1</v>
      </c>
      <c r="L164" s="31"/>
      <c r="M164" s="163" t="s">
        <v>1</v>
      </c>
      <c r="N164" s="164" t="s">
        <v>36</v>
      </c>
      <c r="O164" s="54"/>
      <c r="P164" s="165">
        <f t="shared" si="11"/>
        <v>0</v>
      </c>
      <c r="Q164" s="165">
        <v>0</v>
      </c>
      <c r="R164" s="165">
        <f t="shared" si="12"/>
        <v>0</v>
      </c>
      <c r="S164" s="165">
        <v>0</v>
      </c>
      <c r="T164" s="166">
        <f t="shared" si="13"/>
        <v>0</v>
      </c>
      <c r="AR164" s="167" t="s">
        <v>162</v>
      </c>
      <c r="AT164" s="167" t="s">
        <v>136</v>
      </c>
      <c r="AU164" s="167" t="s">
        <v>80</v>
      </c>
      <c r="AY164" s="16" t="s">
        <v>134</v>
      </c>
      <c r="BE164" s="168">
        <f t="shared" si="14"/>
        <v>0</v>
      </c>
      <c r="BF164" s="168">
        <f t="shared" si="15"/>
        <v>0</v>
      </c>
      <c r="BG164" s="168">
        <f t="shared" si="16"/>
        <v>0</v>
      </c>
      <c r="BH164" s="168">
        <f t="shared" si="17"/>
        <v>0</v>
      </c>
      <c r="BI164" s="168">
        <f t="shared" si="18"/>
        <v>0</v>
      </c>
      <c r="BJ164" s="16" t="s">
        <v>80</v>
      </c>
      <c r="BK164" s="168">
        <f t="shared" si="19"/>
        <v>0</v>
      </c>
      <c r="BL164" s="16" t="s">
        <v>162</v>
      </c>
      <c r="BM164" s="167" t="s">
        <v>487</v>
      </c>
    </row>
    <row r="165" spans="2:65" s="1" customFormat="1" ht="24" customHeight="1">
      <c r="B165" s="155"/>
      <c r="C165" s="195" t="s">
        <v>184</v>
      </c>
      <c r="D165" s="195" t="s">
        <v>151</v>
      </c>
      <c r="E165" s="196" t="s">
        <v>1419</v>
      </c>
      <c r="F165" s="197" t="s">
        <v>1420</v>
      </c>
      <c r="G165" s="198" t="s">
        <v>198</v>
      </c>
      <c r="H165" s="199">
        <v>12</v>
      </c>
      <c r="I165" s="200"/>
      <c r="J165" s="201">
        <f t="shared" si="10"/>
        <v>0</v>
      </c>
      <c r="K165" s="197" t="s">
        <v>1</v>
      </c>
      <c r="L165" s="202"/>
      <c r="M165" s="203" t="s">
        <v>1</v>
      </c>
      <c r="N165" s="204" t="s">
        <v>36</v>
      </c>
      <c r="O165" s="54"/>
      <c r="P165" s="165">
        <f t="shared" si="11"/>
        <v>0</v>
      </c>
      <c r="Q165" s="165">
        <v>0</v>
      </c>
      <c r="R165" s="165">
        <f t="shared" si="12"/>
        <v>0</v>
      </c>
      <c r="S165" s="165">
        <v>0</v>
      </c>
      <c r="T165" s="166">
        <f t="shared" si="13"/>
        <v>0</v>
      </c>
      <c r="AR165" s="167" t="s">
        <v>184</v>
      </c>
      <c r="AT165" s="167" t="s">
        <v>151</v>
      </c>
      <c r="AU165" s="167" t="s">
        <v>80</v>
      </c>
      <c r="AY165" s="16" t="s">
        <v>134</v>
      </c>
      <c r="BE165" s="168">
        <f t="shared" si="14"/>
        <v>0</v>
      </c>
      <c r="BF165" s="168">
        <f t="shared" si="15"/>
        <v>0</v>
      </c>
      <c r="BG165" s="168">
        <f t="shared" si="16"/>
        <v>0</v>
      </c>
      <c r="BH165" s="168">
        <f t="shared" si="17"/>
        <v>0</v>
      </c>
      <c r="BI165" s="168">
        <f t="shared" si="18"/>
        <v>0</v>
      </c>
      <c r="BJ165" s="16" t="s">
        <v>80</v>
      </c>
      <c r="BK165" s="168">
        <f t="shared" si="19"/>
        <v>0</v>
      </c>
      <c r="BL165" s="16" t="s">
        <v>162</v>
      </c>
      <c r="BM165" s="167" t="s">
        <v>497</v>
      </c>
    </row>
    <row r="166" spans="2:65" s="1" customFormat="1" ht="36" customHeight="1">
      <c r="B166" s="155"/>
      <c r="C166" s="195" t="s">
        <v>186</v>
      </c>
      <c r="D166" s="195" t="s">
        <v>151</v>
      </c>
      <c r="E166" s="196" t="s">
        <v>1421</v>
      </c>
      <c r="F166" s="197" t="s">
        <v>1422</v>
      </c>
      <c r="G166" s="198" t="s">
        <v>196</v>
      </c>
      <c r="H166" s="199">
        <v>12</v>
      </c>
      <c r="I166" s="200"/>
      <c r="J166" s="201">
        <f t="shared" si="10"/>
        <v>0</v>
      </c>
      <c r="K166" s="197" t="s">
        <v>1</v>
      </c>
      <c r="L166" s="202"/>
      <c r="M166" s="203" t="s">
        <v>1</v>
      </c>
      <c r="N166" s="204" t="s">
        <v>36</v>
      </c>
      <c r="O166" s="54"/>
      <c r="P166" s="165">
        <f t="shared" si="11"/>
        <v>0</v>
      </c>
      <c r="Q166" s="165">
        <v>0</v>
      </c>
      <c r="R166" s="165">
        <f t="shared" si="12"/>
        <v>0</v>
      </c>
      <c r="S166" s="165">
        <v>0</v>
      </c>
      <c r="T166" s="166">
        <f t="shared" si="13"/>
        <v>0</v>
      </c>
      <c r="AR166" s="167" t="s">
        <v>184</v>
      </c>
      <c r="AT166" s="167" t="s">
        <v>151</v>
      </c>
      <c r="AU166" s="167" t="s">
        <v>80</v>
      </c>
      <c r="AY166" s="16" t="s">
        <v>134</v>
      </c>
      <c r="BE166" s="168">
        <f t="shared" si="14"/>
        <v>0</v>
      </c>
      <c r="BF166" s="168">
        <f t="shared" si="15"/>
        <v>0</v>
      </c>
      <c r="BG166" s="168">
        <f t="shared" si="16"/>
        <v>0</v>
      </c>
      <c r="BH166" s="168">
        <f t="shared" si="17"/>
        <v>0</v>
      </c>
      <c r="BI166" s="168">
        <f t="shared" si="18"/>
        <v>0</v>
      </c>
      <c r="BJ166" s="16" t="s">
        <v>80</v>
      </c>
      <c r="BK166" s="168">
        <f t="shared" si="19"/>
        <v>0</v>
      </c>
      <c r="BL166" s="16" t="s">
        <v>162</v>
      </c>
      <c r="BM166" s="167" t="s">
        <v>508</v>
      </c>
    </row>
    <row r="167" spans="2:65" s="1" customFormat="1" ht="24" customHeight="1">
      <c r="B167" s="155"/>
      <c r="C167" s="156" t="s">
        <v>187</v>
      </c>
      <c r="D167" s="156" t="s">
        <v>136</v>
      </c>
      <c r="E167" s="157" t="s">
        <v>1423</v>
      </c>
      <c r="F167" s="158" t="s">
        <v>1424</v>
      </c>
      <c r="G167" s="159" t="s">
        <v>196</v>
      </c>
      <c r="H167" s="160">
        <v>38</v>
      </c>
      <c r="I167" s="161"/>
      <c r="J167" s="162">
        <f t="shared" si="10"/>
        <v>0</v>
      </c>
      <c r="K167" s="158" t="s">
        <v>1</v>
      </c>
      <c r="L167" s="31"/>
      <c r="M167" s="163" t="s">
        <v>1</v>
      </c>
      <c r="N167" s="164" t="s">
        <v>36</v>
      </c>
      <c r="O167" s="54"/>
      <c r="P167" s="165">
        <f t="shared" si="11"/>
        <v>0</v>
      </c>
      <c r="Q167" s="165">
        <v>0</v>
      </c>
      <c r="R167" s="165">
        <f t="shared" si="12"/>
        <v>0</v>
      </c>
      <c r="S167" s="165">
        <v>0</v>
      </c>
      <c r="T167" s="166">
        <f t="shared" si="13"/>
        <v>0</v>
      </c>
      <c r="AR167" s="167" t="s">
        <v>162</v>
      </c>
      <c r="AT167" s="167" t="s">
        <v>136</v>
      </c>
      <c r="AU167" s="167" t="s">
        <v>80</v>
      </c>
      <c r="AY167" s="16" t="s">
        <v>134</v>
      </c>
      <c r="BE167" s="168">
        <f t="shared" si="14"/>
        <v>0</v>
      </c>
      <c r="BF167" s="168">
        <f t="shared" si="15"/>
        <v>0</v>
      </c>
      <c r="BG167" s="168">
        <f t="shared" si="16"/>
        <v>0</v>
      </c>
      <c r="BH167" s="168">
        <f t="shared" si="17"/>
        <v>0</v>
      </c>
      <c r="BI167" s="168">
        <f t="shared" si="18"/>
        <v>0</v>
      </c>
      <c r="BJ167" s="16" t="s">
        <v>80</v>
      </c>
      <c r="BK167" s="168">
        <f t="shared" si="19"/>
        <v>0</v>
      </c>
      <c r="BL167" s="16" t="s">
        <v>162</v>
      </c>
      <c r="BM167" s="167" t="s">
        <v>518</v>
      </c>
    </row>
    <row r="168" spans="2:65" s="1" customFormat="1" ht="16.5" customHeight="1">
      <c r="B168" s="155"/>
      <c r="C168" s="156" t="s">
        <v>188</v>
      </c>
      <c r="D168" s="156" t="s">
        <v>136</v>
      </c>
      <c r="E168" s="157" t="s">
        <v>1425</v>
      </c>
      <c r="F168" s="158" t="s">
        <v>1426</v>
      </c>
      <c r="G168" s="159" t="s">
        <v>196</v>
      </c>
      <c r="H168" s="160">
        <v>84</v>
      </c>
      <c r="I168" s="161"/>
      <c r="J168" s="162">
        <f t="shared" si="10"/>
        <v>0</v>
      </c>
      <c r="K168" s="158" t="s">
        <v>1</v>
      </c>
      <c r="L168" s="31"/>
      <c r="M168" s="163" t="s">
        <v>1</v>
      </c>
      <c r="N168" s="164" t="s">
        <v>36</v>
      </c>
      <c r="O168" s="54"/>
      <c r="P168" s="165">
        <f t="shared" si="11"/>
        <v>0</v>
      </c>
      <c r="Q168" s="165">
        <v>0</v>
      </c>
      <c r="R168" s="165">
        <f t="shared" si="12"/>
        <v>0</v>
      </c>
      <c r="S168" s="165">
        <v>0</v>
      </c>
      <c r="T168" s="166">
        <f t="shared" si="13"/>
        <v>0</v>
      </c>
      <c r="AR168" s="167" t="s">
        <v>162</v>
      </c>
      <c r="AT168" s="167" t="s">
        <v>136</v>
      </c>
      <c r="AU168" s="167" t="s">
        <v>80</v>
      </c>
      <c r="AY168" s="16" t="s">
        <v>134</v>
      </c>
      <c r="BE168" s="168">
        <f t="shared" si="14"/>
        <v>0</v>
      </c>
      <c r="BF168" s="168">
        <f t="shared" si="15"/>
        <v>0</v>
      </c>
      <c r="BG168" s="168">
        <f t="shared" si="16"/>
        <v>0</v>
      </c>
      <c r="BH168" s="168">
        <f t="shared" si="17"/>
        <v>0</v>
      </c>
      <c r="BI168" s="168">
        <f t="shared" si="18"/>
        <v>0</v>
      </c>
      <c r="BJ168" s="16" t="s">
        <v>80</v>
      </c>
      <c r="BK168" s="168">
        <f t="shared" si="19"/>
        <v>0</v>
      </c>
      <c r="BL168" s="16" t="s">
        <v>162</v>
      </c>
      <c r="BM168" s="167" t="s">
        <v>529</v>
      </c>
    </row>
    <row r="169" spans="2:65" s="1" customFormat="1" ht="16.5" customHeight="1">
      <c r="B169" s="155"/>
      <c r="C169" s="156" t="s">
        <v>190</v>
      </c>
      <c r="D169" s="156" t="s">
        <v>136</v>
      </c>
      <c r="E169" s="157" t="s">
        <v>1427</v>
      </c>
      <c r="F169" s="158" t="s">
        <v>1428</v>
      </c>
      <c r="G169" s="159" t="s">
        <v>196</v>
      </c>
      <c r="H169" s="160">
        <v>597</v>
      </c>
      <c r="I169" s="161"/>
      <c r="J169" s="162">
        <f t="shared" si="10"/>
        <v>0</v>
      </c>
      <c r="K169" s="158" t="s">
        <v>1</v>
      </c>
      <c r="L169" s="31"/>
      <c r="M169" s="163" t="s">
        <v>1</v>
      </c>
      <c r="N169" s="164" t="s">
        <v>36</v>
      </c>
      <c r="O169" s="54"/>
      <c r="P169" s="165">
        <f t="shared" si="11"/>
        <v>0</v>
      </c>
      <c r="Q169" s="165">
        <v>0</v>
      </c>
      <c r="R169" s="165">
        <f t="shared" si="12"/>
        <v>0</v>
      </c>
      <c r="S169" s="165">
        <v>0</v>
      </c>
      <c r="T169" s="166">
        <f t="shared" si="13"/>
        <v>0</v>
      </c>
      <c r="AR169" s="167" t="s">
        <v>162</v>
      </c>
      <c r="AT169" s="167" t="s">
        <v>136</v>
      </c>
      <c r="AU169" s="167" t="s">
        <v>80</v>
      </c>
      <c r="AY169" s="16" t="s">
        <v>134</v>
      </c>
      <c r="BE169" s="168">
        <f t="shared" si="14"/>
        <v>0</v>
      </c>
      <c r="BF169" s="168">
        <f t="shared" si="15"/>
        <v>0</v>
      </c>
      <c r="BG169" s="168">
        <f t="shared" si="16"/>
        <v>0</v>
      </c>
      <c r="BH169" s="168">
        <f t="shared" si="17"/>
        <v>0</v>
      </c>
      <c r="BI169" s="168">
        <f t="shared" si="18"/>
        <v>0</v>
      </c>
      <c r="BJ169" s="16" t="s">
        <v>80</v>
      </c>
      <c r="BK169" s="168">
        <f t="shared" si="19"/>
        <v>0</v>
      </c>
      <c r="BL169" s="16" t="s">
        <v>162</v>
      </c>
      <c r="BM169" s="167" t="s">
        <v>538</v>
      </c>
    </row>
    <row r="170" spans="2:65" s="1" customFormat="1" ht="24" customHeight="1">
      <c r="B170" s="155"/>
      <c r="C170" s="156" t="s">
        <v>191</v>
      </c>
      <c r="D170" s="156" t="s">
        <v>136</v>
      </c>
      <c r="E170" s="157" t="s">
        <v>1429</v>
      </c>
      <c r="F170" s="158" t="s">
        <v>1430</v>
      </c>
      <c r="G170" s="159" t="s">
        <v>152</v>
      </c>
      <c r="H170" s="160">
        <v>0.33700000000000002</v>
      </c>
      <c r="I170" s="161"/>
      <c r="J170" s="162">
        <f t="shared" si="10"/>
        <v>0</v>
      </c>
      <c r="K170" s="158" t="s">
        <v>1</v>
      </c>
      <c r="L170" s="31"/>
      <c r="M170" s="163" t="s">
        <v>1</v>
      </c>
      <c r="N170" s="164" t="s">
        <v>36</v>
      </c>
      <c r="O170" s="54"/>
      <c r="P170" s="165">
        <f t="shared" si="11"/>
        <v>0</v>
      </c>
      <c r="Q170" s="165">
        <v>0</v>
      </c>
      <c r="R170" s="165">
        <f t="shared" si="12"/>
        <v>0</v>
      </c>
      <c r="S170" s="165">
        <v>0</v>
      </c>
      <c r="T170" s="166">
        <f t="shared" si="13"/>
        <v>0</v>
      </c>
      <c r="AR170" s="167" t="s">
        <v>162</v>
      </c>
      <c r="AT170" s="167" t="s">
        <v>136</v>
      </c>
      <c r="AU170" s="167" t="s">
        <v>80</v>
      </c>
      <c r="AY170" s="16" t="s">
        <v>134</v>
      </c>
      <c r="BE170" s="168">
        <f t="shared" si="14"/>
        <v>0</v>
      </c>
      <c r="BF170" s="168">
        <f t="shared" si="15"/>
        <v>0</v>
      </c>
      <c r="BG170" s="168">
        <f t="shared" si="16"/>
        <v>0</v>
      </c>
      <c r="BH170" s="168">
        <f t="shared" si="17"/>
        <v>0</v>
      </c>
      <c r="BI170" s="168">
        <f t="shared" si="18"/>
        <v>0</v>
      </c>
      <c r="BJ170" s="16" t="s">
        <v>80</v>
      </c>
      <c r="BK170" s="168">
        <f t="shared" si="19"/>
        <v>0</v>
      </c>
      <c r="BL170" s="16" t="s">
        <v>162</v>
      </c>
      <c r="BM170" s="167" t="s">
        <v>546</v>
      </c>
    </row>
    <row r="171" spans="2:65" s="11" customFormat="1" ht="22.95" customHeight="1">
      <c r="B171" s="142"/>
      <c r="D171" s="143" t="s">
        <v>69</v>
      </c>
      <c r="E171" s="153" t="s">
        <v>1431</v>
      </c>
      <c r="F171" s="153" t="s">
        <v>1432</v>
      </c>
      <c r="I171" s="145"/>
      <c r="J171" s="154">
        <f>BK171</f>
        <v>0</v>
      </c>
      <c r="L171" s="142"/>
      <c r="M171" s="147"/>
      <c r="N171" s="148"/>
      <c r="O171" s="148"/>
      <c r="P171" s="149">
        <f>SUM(P172:P192)</f>
        <v>0</v>
      </c>
      <c r="Q171" s="148"/>
      <c r="R171" s="149">
        <f>SUM(R172:R192)</f>
        <v>0</v>
      </c>
      <c r="S171" s="148"/>
      <c r="T171" s="150">
        <f>SUM(T172:T192)</f>
        <v>0</v>
      </c>
      <c r="AR171" s="143" t="s">
        <v>80</v>
      </c>
      <c r="AT171" s="151" t="s">
        <v>69</v>
      </c>
      <c r="AU171" s="151" t="s">
        <v>74</v>
      </c>
      <c r="AY171" s="143" t="s">
        <v>134</v>
      </c>
      <c r="BK171" s="152">
        <f>SUM(BK172:BK192)</f>
        <v>0</v>
      </c>
    </row>
    <row r="172" spans="2:65" s="1" customFormat="1" ht="24" customHeight="1">
      <c r="B172" s="155"/>
      <c r="C172" s="156" t="s">
        <v>192</v>
      </c>
      <c r="D172" s="156" t="s">
        <v>136</v>
      </c>
      <c r="E172" s="157" t="s">
        <v>1433</v>
      </c>
      <c r="F172" s="158" t="s">
        <v>1434</v>
      </c>
      <c r="G172" s="159" t="s">
        <v>198</v>
      </c>
      <c r="H172" s="160">
        <v>45</v>
      </c>
      <c r="I172" s="161"/>
      <c r="J172" s="162">
        <f t="shared" ref="J172:J192" si="20">ROUND(I172*H172,2)</f>
        <v>0</v>
      </c>
      <c r="K172" s="158" t="s">
        <v>1</v>
      </c>
      <c r="L172" s="31"/>
      <c r="M172" s="163" t="s">
        <v>1</v>
      </c>
      <c r="N172" s="164" t="s">
        <v>36</v>
      </c>
      <c r="O172" s="54"/>
      <c r="P172" s="165">
        <f t="shared" ref="P172:P192" si="21">O172*H172</f>
        <v>0</v>
      </c>
      <c r="Q172" s="165">
        <v>0</v>
      </c>
      <c r="R172" s="165">
        <f t="shared" ref="R172:R192" si="22">Q172*H172</f>
        <v>0</v>
      </c>
      <c r="S172" s="165">
        <v>0</v>
      </c>
      <c r="T172" s="166">
        <f t="shared" ref="T172:T192" si="23">S172*H172</f>
        <v>0</v>
      </c>
      <c r="AR172" s="167" t="s">
        <v>162</v>
      </c>
      <c r="AT172" s="167" t="s">
        <v>136</v>
      </c>
      <c r="AU172" s="167" t="s">
        <v>80</v>
      </c>
      <c r="AY172" s="16" t="s">
        <v>134</v>
      </c>
      <c r="BE172" s="168">
        <f t="shared" ref="BE172:BE192" si="24">IF(N172="základná",J172,0)</f>
        <v>0</v>
      </c>
      <c r="BF172" s="168">
        <f t="shared" ref="BF172:BF192" si="25">IF(N172="znížená",J172,0)</f>
        <v>0</v>
      </c>
      <c r="BG172" s="168">
        <f t="shared" ref="BG172:BG192" si="26">IF(N172="zákl. prenesená",J172,0)</f>
        <v>0</v>
      </c>
      <c r="BH172" s="168">
        <f t="shared" ref="BH172:BH192" si="27">IF(N172="zníž. prenesená",J172,0)</f>
        <v>0</v>
      </c>
      <c r="BI172" s="168">
        <f t="shared" ref="BI172:BI192" si="28">IF(N172="nulová",J172,0)</f>
        <v>0</v>
      </c>
      <c r="BJ172" s="16" t="s">
        <v>80</v>
      </c>
      <c r="BK172" s="168">
        <f t="shared" ref="BK172:BK192" si="29">ROUND(I172*H172,2)</f>
        <v>0</v>
      </c>
      <c r="BL172" s="16" t="s">
        <v>162</v>
      </c>
      <c r="BM172" s="167" t="s">
        <v>554</v>
      </c>
    </row>
    <row r="173" spans="2:65" s="1" customFormat="1" ht="24" customHeight="1">
      <c r="B173" s="155"/>
      <c r="C173" s="195" t="s">
        <v>193</v>
      </c>
      <c r="D173" s="195" t="s">
        <v>151</v>
      </c>
      <c r="E173" s="196" t="s">
        <v>1435</v>
      </c>
      <c r="F173" s="197" t="s">
        <v>1436</v>
      </c>
      <c r="G173" s="198" t="s">
        <v>198</v>
      </c>
      <c r="H173" s="199">
        <v>45</v>
      </c>
      <c r="I173" s="200"/>
      <c r="J173" s="201">
        <f t="shared" si="20"/>
        <v>0</v>
      </c>
      <c r="K173" s="197" t="s">
        <v>1</v>
      </c>
      <c r="L173" s="202"/>
      <c r="M173" s="203" t="s">
        <v>1</v>
      </c>
      <c r="N173" s="204" t="s">
        <v>36</v>
      </c>
      <c r="O173" s="54"/>
      <c r="P173" s="165">
        <f t="shared" si="21"/>
        <v>0</v>
      </c>
      <c r="Q173" s="165">
        <v>0</v>
      </c>
      <c r="R173" s="165">
        <f t="shared" si="22"/>
        <v>0</v>
      </c>
      <c r="S173" s="165">
        <v>0</v>
      </c>
      <c r="T173" s="166">
        <f t="shared" si="23"/>
        <v>0</v>
      </c>
      <c r="AR173" s="167" t="s">
        <v>184</v>
      </c>
      <c r="AT173" s="167" t="s">
        <v>151</v>
      </c>
      <c r="AU173" s="167" t="s">
        <v>80</v>
      </c>
      <c r="AY173" s="16" t="s">
        <v>134</v>
      </c>
      <c r="BE173" s="168">
        <f t="shared" si="24"/>
        <v>0</v>
      </c>
      <c r="BF173" s="168">
        <f t="shared" si="25"/>
        <v>0</v>
      </c>
      <c r="BG173" s="168">
        <f t="shared" si="26"/>
        <v>0</v>
      </c>
      <c r="BH173" s="168">
        <f t="shared" si="27"/>
        <v>0</v>
      </c>
      <c r="BI173" s="168">
        <f t="shared" si="28"/>
        <v>0</v>
      </c>
      <c r="BJ173" s="16" t="s">
        <v>80</v>
      </c>
      <c r="BK173" s="168">
        <f t="shared" si="29"/>
        <v>0</v>
      </c>
      <c r="BL173" s="16" t="s">
        <v>162</v>
      </c>
      <c r="BM173" s="167" t="s">
        <v>562</v>
      </c>
    </row>
    <row r="174" spans="2:65" s="1" customFormat="1" ht="24" customHeight="1">
      <c r="B174" s="155"/>
      <c r="C174" s="156" t="s">
        <v>195</v>
      </c>
      <c r="D174" s="156" t="s">
        <v>136</v>
      </c>
      <c r="E174" s="157" t="s">
        <v>1437</v>
      </c>
      <c r="F174" s="158" t="s">
        <v>1438</v>
      </c>
      <c r="G174" s="159" t="s">
        <v>198</v>
      </c>
      <c r="H174" s="160">
        <v>4</v>
      </c>
      <c r="I174" s="161"/>
      <c r="J174" s="162">
        <f t="shared" si="20"/>
        <v>0</v>
      </c>
      <c r="K174" s="158" t="s">
        <v>1</v>
      </c>
      <c r="L174" s="31"/>
      <c r="M174" s="163" t="s">
        <v>1</v>
      </c>
      <c r="N174" s="164" t="s">
        <v>36</v>
      </c>
      <c r="O174" s="54"/>
      <c r="P174" s="165">
        <f t="shared" si="21"/>
        <v>0</v>
      </c>
      <c r="Q174" s="165">
        <v>0</v>
      </c>
      <c r="R174" s="165">
        <f t="shared" si="22"/>
        <v>0</v>
      </c>
      <c r="S174" s="165">
        <v>0</v>
      </c>
      <c r="T174" s="166">
        <f t="shared" si="23"/>
        <v>0</v>
      </c>
      <c r="AR174" s="167" t="s">
        <v>162</v>
      </c>
      <c r="AT174" s="167" t="s">
        <v>136</v>
      </c>
      <c r="AU174" s="167" t="s">
        <v>80</v>
      </c>
      <c r="AY174" s="16" t="s">
        <v>134</v>
      </c>
      <c r="BE174" s="168">
        <f t="shared" si="24"/>
        <v>0</v>
      </c>
      <c r="BF174" s="168">
        <f t="shared" si="25"/>
        <v>0</v>
      </c>
      <c r="BG174" s="168">
        <f t="shared" si="26"/>
        <v>0</v>
      </c>
      <c r="BH174" s="168">
        <f t="shared" si="27"/>
        <v>0</v>
      </c>
      <c r="BI174" s="168">
        <f t="shared" si="28"/>
        <v>0</v>
      </c>
      <c r="BJ174" s="16" t="s">
        <v>80</v>
      </c>
      <c r="BK174" s="168">
        <f t="shared" si="29"/>
        <v>0</v>
      </c>
      <c r="BL174" s="16" t="s">
        <v>162</v>
      </c>
      <c r="BM174" s="167" t="s">
        <v>570</v>
      </c>
    </row>
    <row r="175" spans="2:65" s="1" customFormat="1" ht="24" customHeight="1">
      <c r="B175" s="155"/>
      <c r="C175" s="195" t="s">
        <v>197</v>
      </c>
      <c r="D175" s="195" t="s">
        <v>151</v>
      </c>
      <c r="E175" s="196" t="s">
        <v>1439</v>
      </c>
      <c r="F175" s="197" t="s">
        <v>1440</v>
      </c>
      <c r="G175" s="198" t="s">
        <v>198</v>
      </c>
      <c r="H175" s="199">
        <v>4</v>
      </c>
      <c r="I175" s="200"/>
      <c r="J175" s="201">
        <f t="shared" si="20"/>
        <v>0</v>
      </c>
      <c r="K175" s="197" t="s">
        <v>1</v>
      </c>
      <c r="L175" s="202"/>
      <c r="M175" s="203" t="s">
        <v>1</v>
      </c>
      <c r="N175" s="204" t="s">
        <v>36</v>
      </c>
      <c r="O175" s="54"/>
      <c r="P175" s="165">
        <f t="shared" si="21"/>
        <v>0</v>
      </c>
      <c r="Q175" s="165">
        <v>0</v>
      </c>
      <c r="R175" s="165">
        <f t="shared" si="22"/>
        <v>0</v>
      </c>
      <c r="S175" s="165">
        <v>0</v>
      </c>
      <c r="T175" s="166">
        <f t="shared" si="23"/>
        <v>0</v>
      </c>
      <c r="AR175" s="167" t="s">
        <v>184</v>
      </c>
      <c r="AT175" s="167" t="s">
        <v>151</v>
      </c>
      <c r="AU175" s="167" t="s">
        <v>80</v>
      </c>
      <c r="AY175" s="16" t="s">
        <v>134</v>
      </c>
      <c r="BE175" s="168">
        <f t="shared" si="24"/>
        <v>0</v>
      </c>
      <c r="BF175" s="168">
        <f t="shared" si="25"/>
        <v>0</v>
      </c>
      <c r="BG175" s="168">
        <f t="shared" si="26"/>
        <v>0</v>
      </c>
      <c r="BH175" s="168">
        <f t="shared" si="27"/>
        <v>0</v>
      </c>
      <c r="BI175" s="168">
        <f t="shared" si="28"/>
        <v>0</v>
      </c>
      <c r="BJ175" s="16" t="s">
        <v>80</v>
      </c>
      <c r="BK175" s="168">
        <f t="shared" si="29"/>
        <v>0</v>
      </c>
      <c r="BL175" s="16" t="s">
        <v>162</v>
      </c>
      <c r="BM175" s="167" t="s">
        <v>579</v>
      </c>
    </row>
    <row r="176" spans="2:65" s="1" customFormat="1" ht="24" customHeight="1">
      <c r="B176" s="155"/>
      <c r="C176" s="156" t="s">
        <v>199</v>
      </c>
      <c r="D176" s="156" t="s">
        <v>136</v>
      </c>
      <c r="E176" s="157" t="s">
        <v>1441</v>
      </c>
      <c r="F176" s="158" t="s">
        <v>1442</v>
      </c>
      <c r="G176" s="159" t="s">
        <v>198</v>
      </c>
      <c r="H176" s="160">
        <v>45</v>
      </c>
      <c r="I176" s="161"/>
      <c r="J176" s="162">
        <f t="shared" si="20"/>
        <v>0</v>
      </c>
      <c r="K176" s="158" t="s">
        <v>1</v>
      </c>
      <c r="L176" s="31"/>
      <c r="M176" s="163" t="s">
        <v>1</v>
      </c>
      <c r="N176" s="164" t="s">
        <v>36</v>
      </c>
      <c r="O176" s="54"/>
      <c r="P176" s="165">
        <f t="shared" si="21"/>
        <v>0</v>
      </c>
      <c r="Q176" s="165">
        <v>0</v>
      </c>
      <c r="R176" s="165">
        <f t="shared" si="22"/>
        <v>0</v>
      </c>
      <c r="S176" s="165">
        <v>0</v>
      </c>
      <c r="T176" s="166">
        <f t="shared" si="23"/>
        <v>0</v>
      </c>
      <c r="AR176" s="167" t="s">
        <v>162</v>
      </c>
      <c r="AT176" s="167" t="s">
        <v>136</v>
      </c>
      <c r="AU176" s="167" t="s">
        <v>80</v>
      </c>
      <c r="AY176" s="16" t="s">
        <v>134</v>
      </c>
      <c r="BE176" s="168">
        <f t="shared" si="24"/>
        <v>0</v>
      </c>
      <c r="BF176" s="168">
        <f t="shared" si="25"/>
        <v>0</v>
      </c>
      <c r="BG176" s="168">
        <f t="shared" si="26"/>
        <v>0</v>
      </c>
      <c r="BH176" s="168">
        <f t="shared" si="27"/>
        <v>0</v>
      </c>
      <c r="BI176" s="168">
        <f t="shared" si="28"/>
        <v>0</v>
      </c>
      <c r="BJ176" s="16" t="s">
        <v>80</v>
      </c>
      <c r="BK176" s="168">
        <f t="shared" si="29"/>
        <v>0</v>
      </c>
      <c r="BL176" s="16" t="s">
        <v>162</v>
      </c>
      <c r="BM176" s="167" t="s">
        <v>588</v>
      </c>
    </row>
    <row r="177" spans="2:65" s="1" customFormat="1" ht="48" customHeight="1">
      <c r="B177" s="155"/>
      <c r="C177" s="195" t="s">
        <v>202</v>
      </c>
      <c r="D177" s="195" t="s">
        <v>151</v>
      </c>
      <c r="E177" s="196" t="s">
        <v>1443</v>
      </c>
      <c r="F177" s="197" t="s">
        <v>1444</v>
      </c>
      <c r="G177" s="198" t="s">
        <v>198</v>
      </c>
      <c r="H177" s="199">
        <v>45</v>
      </c>
      <c r="I177" s="200"/>
      <c r="J177" s="201">
        <f t="shared" si="20"/>
        <v>0</v>
      </c>
      <c r="K177" s="197" t="s">
        <v>1</v>
      </c>
      <c r="L177" s="202"/>
      <c r="M177" s="203" t="s">
        <v>1</v>
      </c>
      <c r="N177" s="204" t="s">
        <v>36</v>
      </c>
      <c r="O177" s="54"/>
      <c r="P177" s="165">
        <f t="shared" si="21"/>
        <v>0</v>
      </c>
      <c r="Q177" s="165">
        <v>0</v>
      </c>
      <c r="R177" s="165">
        <f t="shared" si="22"/>
        <v>0</v>
      </c>
      <c r="S177" s="165">
        <v>0</v>
      </c>
      <c r="T177" s="166">
        <f t="shared" si="23"/>
        <v>0</v>
      </c>
      <c r="AR177" s="167" t="s">
        <v>184</v>
      </c>
      <c r="AT177" s="167" t="s">
        <v>151</v>
      </c>
      <c r="AU177" s="167" t="s">
        <v>80</v>
      </c>
      <c r="AY177" s="16" t="s">
        <v>134</v>
      </c>
      <c r="BE177" s="168">
        <f t="shared" si="24"/>
        <v>0</v>
      </c>
      <c r="BF177" s="168">
        <f t="shared" si="25"/>
        <v>0</v>
      </c>
      <c r="BG177" s="168">
        <f t="shared" si="26"/>
        <v>0</v>
      </c>
      <c r="BH177" s="168">
        <f t="shared" si="27"/>
        <v>0</v>
      </c>
      <c r="BI177" s="168">
        <f t="shared" si="28"/>
        <v>0</v>
      </c>
      <c r="BJ177" s="16" t="s">
        <v>80</v>
      </c>
      <c r="BK177" s="168">
        <f t="shared" si="29"/>
        <v>0</v>
      </c>
      <c r="BL177" s="16" t="s">
        <v>162</v>
      </c>
      <c r="BM177" s="167" t="s">
        <v>598</v>
      </c>
    </row>
    <row r="178" spans="2:65" s="1" customFormat="1" ht="24" customHeight="1">
      <c r="B178" s="155"/>
      <c r="C178" s="156" t="s">
        <v>209</v>
      </c>
      <c r="D178" s="156" t="s">
        <v>136</v>
      </c>
      <c r="E178" s="157" t="s">
        <v>1445</v>
      </c>
      <c r="F178" s="158" t="s">
        <v>1446</v>
      </c>
      <c r="G178" s="159" t="s">
        <v>1144</v>
      </c>
      <c r="H178" s="160">
        <v>45</v>
      </c>
      <c r="I178" s="161"/>
      <c r="J178" s="162">
        <f t="shared" si="20"/>
        <v>0</v>
      </c>
      <c r="K178" s="158" t="s">
        <v>1</v>
      </c>
      <c r="L178" s="31"/>
      <c r="M178" s="163" t="s">
        <v>1</v>
      </c>
      <c r="N178" s="164" t="s">
        <v>36</v>
      </c>
      <c r="O178" s="54"/>
      <c r="P178" s="165">
        <f t="shared" si="21"/>
        <v>0</v>
      </c>
      <c r="Q178" s="165">
        <v>0</v>
      </c>
      <c r="R178" s="165">
        <f t="shared" si="22"/>
        <v>0</v>
      </c>
      <c r="S178" s="165">
        <v>0</v>
      </c>
      <c r="T178" s="166">
        <f t="shared" si="23"/>
        <v>0</v>
      </c>
      <c r="AR178" s="167" t="s">
        <v>162</v>
      </c>
      <c r="AT178" s="167" t="s">
        <v>136</v>
      </c>
      <c r="AU178" s="167" t="s">
        <v>80</v>
      </c>
      <c r="AY178" s="16" t="s">
        <v>134</v>
      </c>
      <c r="BE178" s="168">
        <f t="shared" si="24"/>
        <v>0</v>
      </c>
      <c r="BF178" s="168">
        <f t="shared" si="25"/>
        <v>0</v>
      </c>
      <c r="BG178" s="168">
        <f t="shared" si="26"/>
        <v>0</v>
      </c>
      <c r="BH178" s="168">
        <f t="shared" si="27"/>
        <v>0</v>
      </c>
      <c r="BI178" s="168">
        <f t="shared" si="28"/>
        <v>0</v>
      </c>
      <c r="BJ178" s="16" t="s">
        <v>80</v>
      </c>
      <c r="BK178" s="168">
        <f t="shared" si="29"/>
        <v>0</v>
      </c>
      <c r="BL178" s="16" t="s">
        <v>162</v>
      </c>
      <c r="BM178" s="167" t="s">
        <v>608</v>
      </c>
    </row>
    <row r="179" spans="2:65" s="1" customFormat="1" ht="16.5" customHeight="1">
      <c r="B179" s="155"/>
      <c r="C179" s="195" t="s">
        <v>211</v>
      </c>
      <c r="D179" s="195" t="s">
        <v>151</v>
      </c>
      <c r="E179" s="196" t="s">
        <v>1447</v>
      </c>
      <c r="F179" s="197" t="s">
        <v>1448</v>
      </c>
      <c r="G179" s="198" t="s">
        <v>198</v>
      </c>
      <c r="H179" s="199">
        <v>45</v>
      </c>
      <c r="I179" s="200"/>
      <c r="J179" s="201">
        <f t="shared" si="20"/>
        <v>0</v>
      </c>
      <c r="K179" s="197" t="s">
        <v>1</v>
      </c>
      <c r="L179" s="202"/>
      <c r="M179" s="203" t="s">
        <v>1</v>
      </c>
      <c r="N179" s="204" t="s">
        <v>36</v>
      </c>
      <c r="O179" s="54"/>
      <c r="P179" s="165">
        <f t="shared" si="21"/>
        <v>0</v>
      </c>
      <c r="Q179" s="165">
        <v>0</v>
      </c>
      <c r="R179" s="165">
        <f t="shared" si="22"/>
        <v>0</v>
      </c>
      <c r="S179" s="165">
        <v>0</v>
      </c>
      <c r="T179" s="166">
        <f t="shared" si="23"/>
        <v>0</v>
      </c>
      <c r="AR179" s="167" t="s">
        <v>184</v>
      </c>
      <c r="AT179" s="167" t="s">
        <v>151</v>
      </c>
      <c r="AU179" s="167" t="s">
        <v>80</v>
      </c>
      <c r="AY179" s="16" t="s">
        <v>134</v>
      </c>
      <c r="BE179" s="168">
        <f t="shared" si="24"/>
        <v>0</v>
      </c>
      <c r="BF179" s="168">
        <f t="shared" si="25"/>
        <v>0</v>
      </c>
      <c r="BG179" s="168">
        <f t="shared" si="26"/>
        <v>0</v>
      </c>
      <c r="BH179" s="168">
        <f t="shared" si="27"/>
        <v>0</v>
      </c>
      <c r="BI179" s="168">
        <f t="shared" si="28"/>
        <v>0</v>
      </c>
      <c r="BJ179" s="16" t="s">
        <v>80</v>
      </c>
      <c r="BK179" s="168">
        <f t="shared" si="29"/>
        <v>0</v>
      </c>
      <c r="BL179" s="16" t="s">
        <v>162</v>
      </c>
      <c r="BM179" s="167" t="s">
        <v>616</v>
      </c>
    </row>
    <row r="180" spans="2:65" s="1" customFormat="1" ht="16.5" customHeight="1">
      <c r="B180" s="155"/>
      <c r="C180" s="156" t="s">
        <v>217</v>
      </c>
      <c r="D180" s="156" t="s">
        <v>136</v>
      </c>
      <c r="E180" s="157" t="s">
        <v>1449</v>
      </c>
      <c r="F180" s="158" t="s">
        <v>1450</v>
      </c>
      <c r="G180" s="159" t="s">
        <v>198</v>
      </c>
      <c r="H180" s="160">
        <v>3</v>
      </c>
      <c r="I180" s="161"/>
      <c r="J180" s="162">
        <f t="shared" si="20"/>
        <v>0</v>
      </c>
      <c r="K180" s="158" t="s">
        <v>1</v>
      </c>
      <c r="L180" s="31"/>
      <c r="M180" s="163" t="s">
        <v>1</v>
      </c>
      <c r="N180" s="164" t="s">
        <v>36</v>
      </c>
      <c r="O180" s="54"/>
      <c r="P180" s="165">
        <f t="shared" si="21"/>
        <v>0</v>
      </c>
      <c r="Q180" s="165">
        <v>0</v>
      </c>
      <c r="R180" s="165">
        <f t="shared" si="22"/>
        <v>0</v>
      </c>
      <c r="S180" s="165">
        <v>0</v>
      </c>
      <c r="T180" s="166">
        <f t="shared" si="23"/>
        <v>0</v>
      </c>
      <c r="AR180" s="167" t="s">
        <v>162</v>
      </c>
      <c r="AT180" s="167" t="s">
        <v>136</v>
      </c>
      <c r="AU180" s="167" t="s">
        <v>80</v>
      </c>
      <c r="AY180" s="16" t="s">
        <v>134</v>
      </c>
      <c r="BE180" s="168">
        <f t="shared" si="24"/>
        <v>0</v>
      </c>
      <c r="BF180" s="168">
        <f t="shared" si="25"/>
        <v>0</v>
      </c>
      <c r="BG180" s="168">
        <f t="shared" si="26"/>
        <v>0</v>
      </c>
      <c r="BH180" s="168">
        <f t="shared" si="27"/>
        <v>0</v>
      </c>
      <c r="BI180" s="168">
        <f t="shared" si="28"/>
        <v>0</v>
      </c>
      <c r="BJ180" s="16" t="s">
        <v>80</v>
      </c>
      <c r="BK180" s="168">
        <f t="shared" si="29"/>
        <v>0</v>
      </c>
      <c r="BL180" s="16" t="s">
        <v>162</v>
      </c>
      <c r="BM180" s="167" t="s">
        <v>624</v>
      </c>
    </row>
    <row r="181" spans="2:65" s="1" customFormat="1" ht="24" customHeight="1">
      <c r="B181" s="155"/>
      <c r="C181" s="156" t="s">
        <v>218</v>
      </c>
      <c r="D181" s="156" t="s">
        <v>136</v>
      </c>
      <c r="E181" s="157" t="s">
        <v>1451</v>
      </c>
      <c r="F181" s="158" t="s">
        <v>1452</v>
      </c>
      <c r="G181" s="159" t="s">
        <v>198</v>
      </c>
      <c r="H181" s="160">
        <v>3</v>
      </c>
      <c r="I181" s="161"/>
      <c r="J181" s="162">
        <f t="shared" si="20"/>
        <v>0</v>
      </c>
      <c r="K181" s="158" t="s">
        <v>1</v>
      </c>
      <c r="L181" s="31"/>
      <c r="M181" s="163" t="s">
        <v>1</v>
      </c>
      <c r="N181" s="164" t="s">
        <v>36</v>
      </c>
      <c r="O181" s="54"/>
      <c r="P181" s="165">
        <f t="shared" si="21"/>
        <v>0</v>
      </c>
      <c r="Q181" s="165">
        <v>0</v>
      </c>
      <c r="R181" s="165">
        <f t="shared" si="22"/>
        <v>0</v>
      </c>
      <c r="S181" s="165">
        <v>0</v>
      </c>
      <c r="T181" s="166">
        <f t="shared" si="23"/>
        <v>0</v>
      </c>
      <c r="AR181" s="167" t="s">
        <v>162</v>
      </c>
      <c r="AT181" s="167" t="s">
        <v>136</v>
      </c>
      <c r="AU181" s="167" t="s">
        <v>80</v>
      </c>
      <c r="AY181" s="16" t="s">
        <v>134</v>
      </c>
      <c r="BE181" s="168">
        <f t="shared" si="24"/>
        <v>0</v>
      </c>
      <c r="BF181" s="168">
        <f t="shared" si="25"/>
        <v>0</v>
      </c>
      <c r="BG181" s="168">
        <f t="shared" si="26"/>
        <v>0</v>
      </c>
      <c r="BH181" s="168">
        <f t="shared" si="27"/>
        <v>0</v>
      </c>
      <c r="BI181" s="168">
        <f t="shared" si="28"/>
        <v>0</v>
      </c>
      <c r="BJ181" s="16" t="s">
        <v>80</v>
      </c>
      <c r="BK181" s="168">
        <f t="shared" si="29"/>
        <v>0</v>
      </c>
      <c r="BL181" s="16" t="s">
        <v>162</v>
      </c>
      <c r="BM181" s="167" t="s">
        <v>634</v>
      </c>
    </row>
    <row r="182" spans="2:65" s="1" customFormat="1" ht="24" customHeight="1">
      <c r="B182" s="155"/>
      <c r="C182" s="156" t="s">
        <v>422</v>
      </c>
      <c r="D182" s="156" t="s">
        <v>136</v>
      </c>
      <c r="E182" s="157" t="s">
        <v>1453</v>
      </c>
      <c r="F182" s="158" t="s">
        <v>1454</v>
      </c>
      <c r="G182" s="159" t="s">
        <v>198</v>
      </c>
      <c r="H182" s="160">
        <v>4</v>
      </c>
      <c r="I182" s="161"/>
      <c r="J182" s="162">
        <f t="shared" si="20"/>
        <v>0</v>
      </c>
      <c r="K182" s="158" t="s">
        <v>1</v>
      </c>
      <c r="L182" s="31"/>
      <c r="M182" s="163" t="s">
        <v>1</v>
      </c>
      <c r="N182" s="164" t="s">
        <v>36</v>
      </c>
      <c r="O182" s="54"/>
      <c r="P182" s="165">
        <f t="shared" si="21"/>
        <v>0</v>
      </c>
      <c r="Q182" s="165">
        <v>0</v>
      </c>
      <c r="R182" s="165">
        <f t="shared" si="22"/>
        <v>0</v>
      </c>
      <c r="S182" s="165">
        <v>0</v>
      </c>
      <c r="T182" s="166">
        <f t="shared" si="23"/>
        <v>0</v>
      </c>
      <c r="AR182" s="167" t="s">
        <v>162</v>
      </c>
      <c r="AT182" s="167" t="s">
        <v>136</v>
      </c>
      <c r="AU182" s="167" t="s">
        <v>80</v>
      </c>
      <c r="AY182" s="16" t="s">
        <v>134</v>
      </c>
      <c r="BE182" s="168">
        <f t="shared" si="24"/>
        <v>0</v>
      </c>
      <c r="BF182" s="168">
        <f t="shared" si="25"/>
        <v>0</v>
      </c>
      <c r="BG182" s="168">
        <f t="shared" si="26"/>
        <v>0</v>
      </c>
      <c r="BH182" s="168">
        <f t="shared" si="27"/>
        <v>0</v>
      </c>
      <c r="BI182" s="168">
        <f t="shared" si="28"/>
        <v>0</v>
      </c>
      <c r="BJ182" s="16" t="s">
        <v>80</v>
      </c>
      <c r="BK182" s="168">
        <f t="shared" si="29"/>
        <v>0</v>
      </c>
      <c r="BL182" s="16" t="s">
        <v>162</v>
      </c>
      <c r="BM182" s="167" t="s">
        <v>642</v>
      </c>
    </row>
    <row r="183" spans="2:65" s="1" customFormat="1" ht="16.5" customHeight="1">
      <c r="B183" s="155"/>
      <c r="C183" s="195" t="s">
        <v>428</v>
      </c>
      <c r="D183" s="195" t="s">
        <v>151</v>
      </c>
      <c r="E183" s="196" t="s">
        <v>1455</v>
      </c>
      <c r="F183" s="197" t="s">
        <v>1456</v>
      </c>
      <c r="G183" s="198" t="s">
        <v>198</v>
      </c>
      <c r="H183" s="199">
        <v>4</v>
      </c>
      <c r="I183" s="200"/>
      <c r="J183" s="201">
        <f t="shared" si="20"/>
        <v>0</v>
      </c>
      <c r="K183" s="197" t="s">
        <v>1</v>
      </c>
      <c r="L183" s="202"/>
      <c r="M183" s="203" t="s">
        <v>1</v>
      </c>
      <c r="N183" s="204" t="s">
        <v>36</v>
      </c>
      <c r="O183" s="54"/>
      <c r="P183" s="165">
        <f t="shared" si="21"/>
        <v>0</v>
      </c>
      <c r="Q183" s="165">
        <v>0</v>
      </c>
      <c r="R183" s="165">
        <f t="shared" si="22"/>
        <v>0</v>
      </c>
      <c r="S183" s="165">
        <v>0</v>
      </c>
      <c r="T183" s="166">
        <f t="shared" si="23"/>
        <v>0</v>
      </c>
      <c r="AR183" s="167" t="s">
        <v>184</v>
      </c>
      <c r="AT183" s="167" t="s">
        <v>151</v>
      </c>
      <c r="AU183" s="167" t="s">
        <v>80</v>
      </c>
      <c r="AY183" s="16" t="s">
        <v>134</v>
      </c>
      <c r="BE183" s="168">
        <f t="shared" si="24"/>
        <v>0</v>
      </c>
      <c r="BF183" s="168">
        <f t="shared" si="25"/>
        <v>0</v>
      </c>
      <c r="BG183" s="168">
        <f t="shared" si="26"/>
        <v>0</v>
      </c>
      <c r="BH183" s="168">
        <f t="shared" si="27"/>
        <v>0</v>
      </c>
      <c r="BI183" s="168">
        <f t="shared" si="28"/>
        <v>0</v>
      </c>
      <c r="BJ183" s="16" t="s">
        <v>80</v>
      </c>
      <c r="BK183" s="168">
        <f t="shared" si="29"/>
        <v>0</v>
      </c>
      <c r="BL183" s="16" t="s">
        <v>162</v>
      </c>
      <c r="BM183" s="167" t="s">
        <v>651</v>
      </c>
    </row>
    <row r="184" spans="2:65" s="1" customFormat="1" ht="16.5" customHeight="1">
      <c r="B184" s="155"/>
      <c r="C184" s="156" t="s">
        <v>433</v>
      </c>
      <c r="D184" s="156" t="s">
        <v>136</v>
      </c>
      <c r="E184" s="157" t="s">
        <v>1457</v>
      </c>
      <c r="F184" s="158" t="s">
        <v>1458</v>
      </c>
      <c r="G184" s="159" t="s">
        <v>198</v>
      </c>
      <c r="H184" s="160">
        <v>2</v>
      </c>
      <c r="I184" s="161"/>
      <c r="J184" s="162">
        <f t="shared" si="20"/>
        <v>0</v>
      </c>
      <c r="K184" s="158" t="s">
        <v>1</v>
      </c>
      <c r="L184" s="31"/>
      <c r="M184" s="163" t="s">
        <v>1</v>
      </c>
      <c r="N184" s="164" t="s">
        <v>36</v>
      </c>
      <c r="O184" s="54"/>
      <c r="P184" s="165">
        <f t="shared" si="21"/>
        <v>0</v>
      </c>
      <c r="Q184" s="165">
        <v>0</v>
      </c>
      <c r="R184" s="165">
        <f t="shared" si="22"/>
        <v>0</v>
      </c>
      <c r="S184" s="165">
        <v>0</v>
      </c>
      <c r="T184" s="166">
        <f t="shared" si="23"/>
        <v>0</v>
      </c>
      <c r="AR184" s="167" t="s">
        <v>162</v>
      </c>
      <c r="AT184" s="167" t="s">
        <v>136</v>
      </c>
      <c r="AU184" s="167" t="s">
        <v>80</v>
      </c>
      <c r="AY184" s="16" t="s">
        <v>134</v>
      </c>
      <c r="BE184" s="168">
        <f t="shared" si="24"/>
        <v>0</v>
      </c>
      <c r="BF184" s="168">
        <f t="shared" si="25"/>
        <v>0</v>
      </c>
      <c r="BG184" s="168">
        <f t="shared" si="26"/>
        <v>0</v>
      </c>
      <c r="BH184" s="168">
        <f t="shared" si="27"/>
        <v>0</v>
      </c>
      <c r="BI184" s="168">
        <f t="shared" si="28"/>
        <v>0</v>
      </c>
      <c r="BJ184" s="16" t="s">
        <v>80</v>
      </c>
      <c r="BK184" s="168">
        <f t="shared" si="29"/>
        <v>0</v>
      </c>
      <c r="BL184" s="16" t="s">
        <v>162</v>
      </c>
      <c r="BM184" s="167" t="s">
        <v>663</v>
      </c>
    </row>
    <row r="185" spans="2:65" s="1" customFormat="1" ht="24" customHeight="1">
      <c r="B185" s="155"/>
      <c r="C185" s="195" t="s">
        <v>438</v>
      </c>
      <c r="D185" s="195" t="s">
        <v>151</v>
      </c>
      <c r="E185" s="196" t="s">
        <v>1459</v>
      </c>
      <c r="F185" s="197" t="s">
        <v>1460</v>
      </c>
      <c r="G185" s="198" t="s">
        <v>198</v>
      </c>
      <c r="H185" s="199">
        <v>2</v>
      </c>
      <c r="I185" s="200"/>
      <c r="J185" s="201">
        <f t="shared" si="20"/>
        <v>0</v>
      </c>
      <c r="K185" s="197" t="s">
        <v>1</v>
      </c>
      <c r="L185" s="202"/>
      <c r="M185" s="203" t="s">
        <v>1</v>
      </c>
      <c r="N185" s="204" t="s">
        <v>36</v>
      </c>
      <c r="O185" s="54"/>
      <c r="P185" s="165">
        <f t="shared" si="21"/>
        <v>0</v>
      </c>
      <c r="Q185" s="165">
        <v>0</v>
      </c>
      <c r="R185" s="165">
        <f t="shared" si="22"/>
        <v>0</v>
      </c>
      <c r="S185" s="165">
        <v>0</v>
      </c>
      <c r="T185" s="166">
        <f t="shared" si="23"/>
        <v>0</v>
      </c>
      <c r="AR185" s="167" t="s">
        <v>184</v>
      </c>
      <c r="AT185" s="167" t="s">
        <v>151</v>
      </c>
      <c r="AU185" s="167" t="s">
        <v>80</v>
      </c>
      <c r="AY185" s="16" t="s">
        <v>134</v>
      </c>
      <c r="BE185" s="168">
        <f t="shared" si="24"/>
        <v>0</v>
      </c>
      <c r="BF185" s="168">
        <f t="shared" si="25"/>
        <v>0</v>
      </c>
      <c r="BG185" s="168">
        <f t="shared" si="26"/>
        <v>0</v>
      </c>
      <c r="BH185" s="168">
        <f t="shared" si="27"/>
        <v>0</v>
      </c>
      <c r="BI185" s="168">
        <f t="shared" si="28"/>
        <v>0</v>
      </c>
      <c r="BJ185" s="16" t="s">
        <v>80</v>
      </c>
      <c r="BK185" s="168">
        <f t="shared" si="29"/>
        <v>0</v>
      </c>
      <c r="BL185" s="16" t="s">
        <v>162</v>
      </c>
      <c r="BM185" s="167" t="s">
        <v>673</v>
      </c>
    </row>
    <row r="186" spans="2:65" s="1" customFormat="1" ht="24" customHeight="1">
      <c r="B186" s="155"/>
      <c r="C186" s="156" t="s">
        <v>441</v>
      </c>
      <c r="D186" s="156" t="s">
        <v>136</v>
      </c>
      <c r="E186" s="157" t="s">
        <v>1461</v>
      </c>
      <c r="F186" s="158" t="s">
        <v>1462</v>
      </c>
      <c r="G186" s="159" t="s">
        <v>198</v>
      </c>
      <c r="H186" s="160">
        <v>2</v>
      </c>
      <c r="I186" s="161"/>
      <c r="J186" s="162">
        <f t="shared" si="20"/>
        <v>0</v>
      </c>
      <c r="K186" s="158" t="s">
        <v>1</v>
      </c>
      <c r="L186" s="31"/>
      <c r="M186" s="163" t="s">
        <v>1</v>
      </c>
      <c r="N186" s="164" t="s">
        <v>36</v>
      </c>
      <c r="O186" s="54"/>
      <c r="P186" s="165">
        <f t="shared" si="21"/>
        <v>0</v>
      </c>
      <c r="Q186" s="165">
        <v>0</v>
      </c>
      <c r="R186" s="165">
        <f t="shared" si="22"/>
        <v>0</v>
      </c>
      <c r="S186" s="165">
        <v>0</v>
      </c>
      <c r="T186" s="166">
        <f t="shared" si="23"/>
        <v>0</v>
      </c>
      <c r="AR186" s="167" t="s">
        <v>162</v>
      </c>
      <c r="AT186" s="167" t="s">
        <v>136</v>
      </c>
      <c r="AU186" s="167" t="s">
        <v>80</v>
      </c>
      <c r="AY186" s="16" t="s">
        <v>134</v>
      </c>
      <c r="BE186" s="168">
        <f t="shared" si="24"/>
        <v>0</v>
      </c>
      <c r="BF186" s="168">
        <f t="shared" si="25"/>
        <v>0</v>
      </c>
      <c r="BG186" s="168">
        <f t="shared" si="26"/>
        <v>0</v>
      </c>
      <c r="BH186" s="168">
        <f t="shared" si="27"/>
        <v>0</v>
      </c>
      <c r="BI186" s="168">
        <f t="shared" si="28"/>
        <v>0</v>
      </c>
      <c r="BJ186" s="16" t="s">
        <v>80</v>
      </c>
      <c r="BK186" s="168">
        <f t="shared" si="29"/>
        <v>0</v>
      </c>
      <c r="BL186" s="16" t="s">
        <v>162</v>
      </c>
      <c r="BM186" s="167" t="s">
        <v>684</v>
      </c>
    </row>
    <row r="187" spans="2:65" s="1" customFormat="1" ht="24" customHeight="1">
      <c r="B187" s="155"/>
      <c r="C187" s="195" t="s">
        <v>445</v>
      </c>
      <c r="D187" s="195" t="s">
        <v>151</v>
      </c>
      <c r="E187" s="196" t="s">
        <v>1463</v>
      </c>
      <c r="F187" s="197" t="s">
        <v>1464</v>
      </c>
      <c r="G187" s="198" t="s">
        <v>198</v>
      </c>
      <c r="H187" s="199">
        <v>2</v>
      </c>
      <c r="I187" s="200"/>
      <c r="J187" s="201">
        <f t="shared" si="20"/>
        <v>0</v>
      </c>
      <c r="K187" s="197" t="s">
        <v>1</v>
      </c>
      <c r="L187" s="202"/>
      <c r="M187" s="203" t="s">
        <v>1</v>
      </c>
      <c r="N187" s="204" t="s">
        <v>36</v>
      </c>
      <c r="O187" s="54"/>
      <c r="P187" s="165">
        <f t="shared" si="21"/>
        <v>0</v>
      </c>
      <c r="Q187" s="165">
        <v>0</v>
      </c>
      <c r="R187" s="165">
        <f t="shared" si="22"/>
        <v>0</v>
      </c>
      <c r="S187" s="165">
        <v>0</v>
      </c>
      <c r="T187" s="166">
        <f t="shared" si="23"/>
        <v>0</v>
      </c>
      <c r="AR187" s="167" t="s">
        <v>184</v>
      </c>
      <c r="AT187" s="167" t="s">
        <v>151</v>
      </c>
      <c r="AU187" s="167" t="s">
        <v>80</v>
      </c>
      <c r="AY187" s="16" t="s">
        <v>134</v>
      </c>
      <c r="BE187" s="168">
        <f t="shared" si="24"/>
        <v>0</v>
      </c>
      <c r="BF187" s="168">
        <f t="shared" si="25"/>
        <v>0</v>
      </c>
      <c r="BG187" s="168">
        <f t="shared" si="26"/>
        <v>0</v>
      </c>
      <c r="BH187" s="168">
        <f t="shared" si="27"/>
        <v>0</v>
      </c>
      <c r="BI187" s="168">
        <f t="shared" si="28"/>
        <v>0</v>
      </c>
      <c r="BJ187" s="16" t="s">
        <v>80</v>
      </c>
      <c r="BK187" s="168">
        <f t="shared" si="29"/>
        <v>0</v>
      </c>
      <c r="BL187" s="16" t="s">
        <v>162</v>
      </c>
      <c r="BM187" s="167" t="s">
        <v>692</v>
      </c>
    </row>
    <row r="188" spans="2:65" s="1" customFormat="1" ht="24" customHeight="1">
      <c r="B188" s="155"/>
      <c r="C188" s="156" t="s">
        <v>449</v>
      </c>
      <c r="D188" s="156" t="s">
        <v>136</v>
      </c>
      <c r="E188" s="157" t="s">
        <v>1465</v>
      </c>
      <c r="F188" s="158" t="s">
        <v>1466</v>
      </c>
      <c r="G188" s="159" t="s">
        <v>198</v>
      </c>
      <c r="H188" s="160">
        <v>11</v>
      </c>
      <c r="I188" s="161"/>
      <c r="J188" s="162">
        <f t="shared" si="20"/>
        <v>0</v>
      </c>
      <c r="K188" s="158" t="s">
        <v>1</v>
      </c>
      <c r="L188" s="31"/>
      <c r="M188" s="163" t="s">
        <v>1</v>
      </c>
      <c r="N188" s="164" t="s">
        <v>36</v>
      </c>
      <c r="O188" s="54"/>
      <c r="P188" s="165">
        <f t="shared" si="21"/>
        <v>0</v>
      </c>
      <c r="Q188" s="165">
        <v>0</v>
      </c>
      <c r="R188" s="165">
        <f t="shared" si="22"/>
        <v>0</v>
      </c>
      <c r="S188" s="165">
        <v>0</v>
      </c>
      <c r="T188" s="166">
        <f t="shared" si="23"/>
        <v>0</v>
      </c>
      <c r="AR188" s="167" t="s">
        <v>162</v>
      </c>
      <c r="AT188" s="167" t="s">
        <v>136</v>
      </c>
      <c r="AU188" s="167" t="s">
        <v>80</v>
      </c>
      <c r="AY188" s="16" t="s">
        <v>134</v>
      </c>
      <c r="BE188" s="168">
        <f t="shared" si="24"/>
        <v>0</v>
      </c>
      <c r="BF188" s="168">
        <f t="shared" si="25"/>
        <v>0</v>
      </c>
      <c r="BG188" s="168">
        <f t="shared" si="26"/>
        <v>0</v>
      </c>
      <c r="BH188" s="168">
        <f t="shared" si="27"/>
        <v>0</v>
      </c>
      <c r="BI188" s="168">
        <f t="shared" si="28"/>
        <v>0</v>
      </c>
      <c r="BJ188" s="16" t="s">
        <v>80</v>
      </c>
      <c r="BK188" s="168">
        <f t="shared" si="29"/>
        <v>0</v>
      </c>
      <c r="BL188" s="16" t="s">
        <v>162</v>
      </c>
      <c r="BM188" s="167" t="s">
        <v>701</v>
      </c>
    </row>
    <row r="189" spans="2:65" s="1" customFormat="1" ht="24" customHeight="1">
      <c r="B189" s="155"/>
      <c r="C189" s="195" t="s">
        <v>453</v>
      </c>
      <c r="D189" s="195" t="s">
        <v>151</v>
      </c>
      <c r="E189" s="196" t="s">
        <v>1467</v>
      </c>
      <c r="F189" s="197" t="s">
        <v>1468</v>
      </c>
      <c r="G189" s="198" t="s">
        <v>198</v>
      </c>
      <c r="H189" s="199">
        <v>11</v>
      </c>
      <c r="I189" s="200"/>
      <c r="J189" s="201">
        <f t="shared" si="20"/>
        <v>0</v>
      </c>
      <c r="K189" s="197" t="s">
        <v>1</v>
      </c>
      <c r="L189" s="202"/>
      <c r="M189" s="203" t="s">
        <v>1</v>
      </c>
      <c r="N189" s="204" t="s">
        <v>36</v>
      </c>
      <c r="O189" s="54"/>
      <c r="P189" s="165">
        <f t="shared" si="21"/>
        <v>0</v>
      </c>
      <c r="Q189" s="165">
        <v>0</v>
      </c>
      <c r="R189" s="165">
        <f t="shared" si="22"/>
        <v>0</v>
      </c>
      <c r="S189" s="165">
        <v>0</v>
      </c>
      <c r="T189" s="166">
        <f t="shared" si="23"/>
        <v>0</v>
      </c>
      <c r="AR189" s="167" t="s">
        <v>184</v>
      </c>
      <c r="AT189" s="167" t="s">
        <v>151</v>
      </c>
      <c r="AU189" s="167" t="s">
        <v>80</v>
      </c>
      <c r="AY189" s="16" t="s">
        <v>134</v>
      </c>
      <c r="BE189" s="168">
        <f t="shared" si="24"/>
        <v>0</v>
      </c>
      <c r="BF189" s="168">
        <f t="shared" si="25"/>
        <v>0</v>
      </c>
      <c r="BG189" s="168">
        <f t="shared" si="26"/>
        <v>0</v>
      </c>
      <c r="BH189" s="168">
        <f t="shared" si="27"/>
        <v>0</v>
      </c>
      <c r="BI189" s="168">
        <f t="shared" si="28"/>
        <v>0</v>
      </c>
      <c r="BJ189" s="16" t="s">
        <v>80</v>
      </c>
      <c r="BK189" s="168">
        <f t="shared" si="29"/>
        <v>0</v>
      </c>
      <c r="BL189" s="16" t="s">
        <v>162</v>
      </c>
      <c r="BM189" s="167" t="s">
        <v>711</v>
      </c>
    </row>
    <row r="190" spans="2:65" s="1" customFormat="1" ht="24" customHeight="1">
      <c r="B190" s="155"/>
      <c r="C190" s="156" t="s">
        <v>457</v>
      </c>
      <c r="D190" s="156" t="s">
        <v>136</v>
      </c>
      <c r="E190" s="157" t="s">
        <v>1469</v>
      </c>
      <c r="F190" s="158" t="s">
        <v>1470</v>
      </c>
      <c r="G190" s="159" t="s">
        <v>198</v>
      </c>
      <c r="H190" s="160">
        <v>4</v>
      </c>
      <c r="I190" s="161"/>
      <c r="J190" s="162">
        <f t="shared" si="20"/>
        <v>0</v>
      </c>
      <c r="K190" s="158" t="s">
        <v>1</v>
      </c>
      <c r="L190" s="31"/>
      <c r="M190" s="163" t="s">
        <v>1</v>
      </c>
      <c r="N190" s="164" t="s">
        <v>36</v>
      </c>
      <c r="O190" s="54"/>
      <c r="P190" s="165">
        <f t="shared" si="21"/>
        <v>0</v>
      </c>
      <c r="Q190" s="165">
        <v>0</v>
      </c>
      <c r="R190" s="165">
        <f t="shared" si="22"/>
        <v>0</v>
      </c>
      <c r="S190" s="165">
        <v>0</v>
      </c>
      <c r="T190" s="166">
        <f t="shared" si="23"/>
        <v>0</v>
      </c>
      <c r="AR190" s="167" t="s">
        <v>162</v>
      </c>
      <c r="AT190" s="167" t="s">
        <v>136</v>
      </c>
      <c r="AU190" s="167" t="s">
        <v>80</v>
      </c>
      <c r="AY190" s="16" t="s">
        <v>134</v>
      </c>
      <c r="BE190" s="168">
        <f t="shared" si="24"/>
        <v>0</v>
      </c>
      <c r="BF190" s="168">
        <f t="shared" si="25"/>
        <v>0</v>
      </c>
      <c r="BG190" s="168">
        <f t="shared" si="26"/>
        <v>0</v>
      </c>
      <c r="BH190" s="168">
        <f t="shared" si="27"/>
        <v>0</v>
      </c>
      <c r="BI190" s="168">
        <f t="shared" si="28"/>
        <v>0</v>
      </c>
      <c r="BJ190" s="16" t="s">
        <v>80</v>
      </c>
      <c r="BK190" s="168">
        <f t="shared" si="29"/>
        <v>0</v>
      </c>
      <c r="BL190" s="16" t="s">
        <v>162</v>
      </c>
      <c r="BM190" s="167" t="s">
        <v>724</v>
      </c>
    </row>
    <row r="191" spans="2:65" s="1" customFormat="1" ht="24" customHeight="1">
      <c r="B191" s="155"/>
      <c r="C191" s="195" t="s">
        <v>461</v>
      </c>
      <c r="D191" s="195" t="s">
        <v>151</v>
      </c>
      <c r="E191" s="196" t="s">
        <v>1471</v>
      </c>
      <c r="F191" s="197" t="s">
        <v>1472</v>
      </c>
      <c r="G191" s="198" t="s">
        <v>198</v>
      </c>
      <c r="H191" s="199">
        <v>4</v>
      </c>
      <c r="I191" s="200"/>
      <c r="J191" s="201">
        <f t="shared" si="20"/>
        <v>0</v>
      </c>
      <c r="K191" s="197" t="s">
        <v>1</v>
      </c>
      <c r="L191" s="202"/>
      <c r="M191" s="203" t="s">
        <v>1</v>
      </c>
      <c r="N191" s="204" t="s">
        <v>36</v>
      </c>
      <c r="O191" s="54"/>
      <c r="P191" s="165">
        <f t="shared" si="21"/>
        <v>0</v>
      </c>
      <c r="Q191" s="165">
        <v>0</v>
      </c>
      <c r="R191" s="165">
        <f t="shared" si="22"/>
        <v>0</v>
      </c>
      <c r="S191" s="165">
        <v>0</v>
      </c>
      <c r="T191" s="166">
        <f t="shared" si="23"/>
        <v>0</v>
      </c>
      <c r="AR191" s="167" t="s">
        <v>184</v>
      </c>
      <c r="AT191" s="167" t="s">
        <v>151</v>
      </c>
      <c r="AU191" s="167" t="s">
        <v>80</v>
      </c>
      <c r="AY191" s="16" t="s">
        <v>134</v>
      </c>
      <c r="BE191" s="168">
        <f t="shared" si="24"/>
        <v>0</v>
      </c>
      <c r="BF191" s="168">
        <f t="shared" si="25"/>
        <v>0</v>
      </c>
      <c r="BG191" s="168">
        <f t="shared" si="26"/>
        <v>0</v>
      </c>
      <c r="BH191" s="168">
        <f t="shared" si="27"/>
        <v>0</v>
      </c>
      <c r="BI191" s="168">
        <f t="shared" si="28"/>
        <v>0</v>
      </c>
      <c r="BJ191" s="16" t="s">
        <v>80</v>
      </c>
      <c r="BK191" s="168">
        <f t="shared" si="29"/>
        <v>0</v>
      </c>
      <c r="BL191" s="16" t="s">
        <v>162</v>
      </c>
      <c r="BM191" s="167" t="s">
        <v>736</v>
      </c>
    </row>
    <row r="192" spans="2:65" s="1" customFormat="1" ht="16.5" customHeight="1">
      <c r="B192" s="155"/>
      <c r="C192" s="156" t="s">
        <v>465</v>
      </c>
      <c r="D192" s="156" t="s">
        <v>136</v>
      </c>
      <c r="E192" s="157" t="s">
        <v>1473</v>
      </c>
      <c r="F192" s="158" t="s">
        <v>1474</v>
      </c>
      <c r="G192" s="159" t="s">
        <v>152</v>
      </c>
      <c r="H192" s="160">
        <v>4.2999999999999997E-2</v>
      </c>
      <c r="I192" s="161"/>
      <c r="J192" s="162">
        <f t="shared" si="20"/>
        <v>0</v>
      </c>
      <c r="K192" s="158" t="s">
        <v>1</v>
      </c>
      <c r="L192" s="31"/>
      <c r="M192" s="163" t="s">
        <v>1</v>
      </c>
      <c r="N192" s="164" t="s">
        <v>36</v>
      </c>
      <c r="O192" s="54"/>
      <c r="P192" s="165">
        <f t="shared" si="21"/>
        <v>0</v>
      </c>
      <c r="Q192" s="165">
        <v>0</v>
      </c>
      <c r="R192" s="165">
        <f t="shared" si="22"/>
        <v>0</v>
      </c>
      <c r="S192" s="165">
        <v>0</v>
      </c>
      <c r="T192" s="166">
        <f t="shared" si="23"/>
        <v>0</v>
      </c>
      <c r="AR192" s="167" t="s">
        <v>162</v>
      </c>
      <c r="AT192" s="167" t="s">
        <v>136</v>
      </c>
      <c r="AU192" s="167" t="s">
        <v>80</v>
      </c>
      <c r="AY192" s="16" t="s">
        <v>134</v>
      </c>
      <c r="BE192" s="168">
        <f t="shared" si="24"/>
        <v>0</v>
      </c>
      <c r="BF192" s="168">
        <f t="shared" si="25"/>
        <v>0</v>
      </c>
      <c r="BG192" s="168">
        <f t="shared" si="26"/>
        <v>0</v>
      </c>
      <c r="BH192" s="168">
        <f t="shared" si="27"/>
        <v>0</v>
      </c>
      <c r="BI192" s="168">
        <f t="shared" si="28"/>
        <v>0</v>
      </c>
      <c r="BJ192" s="16" t="s">
        <v>80</v>
      </c>
      <c r="BK192" s="168">
        <f t="shared" si="29"/>
        <v>0</v>
      </c>
      <c r="BL192" s="16" t="s">
        <v>162</v>
      </c>
      <c r="BM192" s="167" t="s">
        <v>748</v>
      </c>
    </row>
    <row r="193" spans="2:65" s="11" customFormat="1" ht="22.95" customHeight="1">
      <c r="B193" s="142"/>
      <c r="D193" s="143" t="s">
        <v>69</v>
      </c>
      <c r="E193" s="153" t="s">
        <v>1475</v>
      </c>
      <c r="F193" s="153" t="s">
        <v>1476</v>
      </c>
      <c r="I193" s="145"/>
      <c r="J193" s="154">
        <f>BK193</f>
        <v>0</v>
      </c>
      <c r="L193" s="142"/>
      <c r="M193" s="147"/>
      <c r="N193" s="148"/>
      <c r="O193" s="148"/>
      <c r="P193" s="149">
        <f>SUM(P194:P229)</f>
        <v>0</v>
      </c>
      <c r="Q193" s="148"/>
      <c r="R193" s="149">
        <f>SUM(R194:R229)</f>
        <v>0</v>
      </c>
      <c r="S193" s="148"/>
      <c r="T193" s="150">
        <f>SUM(T194:T229)</f>
        <v>0</v>
      </c>
      <c r="AR193" s="143" t="s">
        <v>80</v>
      </c>
      <c r="AT193" s="151" t="s">
        <v>69</v>
      </c>
      <c r="AU193" s="151" t="s">
        <v>74</v>
      </c>
      <c r="AY193" s="143" t="s">
        <v>134</v>
      </c>
      <c r="BK193" s="152">
        <f>SUM(BK194:BK229)</f>
        <v>0</v>
      </c>
    </row>
    <row r="194" spans="2:65" s="1" customFormat="1" ht="16.5" customHeight="1">
      <c r="B194" s="155"/>
      <c r="C194" s="156" t="s">
        <v>471</v>
      </c>
      <c r="D194" s="156" t="s">
        <v>136</v>
      </c>
      <c r="E194" s="157" t="s">
        <v>1477</v>
      </c>
      <c r="F194" s="158" t="s">
        <v>1478</v>
      </c>
      <c r="G194" s="159" t="s">
        <v>1479</v>
      </c>
      <c r="H194" s="160">
        <v>1</v>
      </c>
      <c r="I194" s="161"/>
      <c r="J194" s="162">
        <f t="shared" ref="J194:J229" si="30">ROUND(I194*H194,2)</f>
        <v>0</v>
      </c>
      <c r="K194" s="158" t="s">
        <v>1</v>
      </c>
      <c r="L194" s="31"/>
      <c r="M194" s="163" t="s">
        <v>1</v>
      </c>
      <c r="N194" s="164" t="s">
        <v>36</v>
      </c>
      <c r="O194" s="54"/>
      <c r="P194" s="165">
        <f t="shared" ref="P194:P229" si="31">O194*H194</f>
        <v>0</v>
      </c>
      <c r="Q194" s="165">
        <v>0</v>
      </c>
      <c r="R194" s="165">
        <f t="shared" ref="R194:R229" si="32">Q194*H194</f>
        <v>0</v>
      </c>
      <c r="S194" s="165">
        <v>0</v>
      </c>
      <c r="T194" s="166">
        <f t="shared" ref="T194:T229" si="33">S194*H194</f>
        <v>0</v>
      </c>
      <c r="AR194" s="167" t="s">
        <v>162</v>
      </c>
      <c r="AT194" s="167" t="s">
        <v>136</v>
      </c>
      <c r="AU194" s="167" t="s">
        <v>80</v>
      </c>
      <c r="AY194" s="16" t="s">
        <v>134</v>
      </c>
      <c r="BE194" s="168">
        <f t="shared" ref="BE194:BE229" si="34">IF(N194="základná",J194,0)</f>
        <v>0</v>
      </c>
      <c r="BF194" s="168">
        <f t="shared" ref="BF194:BF229" si="35">IF(N194="znížená",J194,0)</f>
        <v>0</v>
      </c>
      <c r="BG194" s="168">
        <f t="shared" ref="BG194:BG229" si="36">IF(N194="zákl. prenesená",J194,0)</f>
        <v>0</v>
      </c>
      <c r="BH194" s="168">
        <f t="shared" ref="BH194:BH229" si="37">IF(N194="zníž. prenesená",J194,0)</f>
        <v>0</v>
      </c>
      <c r="BI194" s="168">
        <f t="shared" ref="BI194:BI229" si="38">IF(N194="nulová",J194,0)</f>
        <v>0</v>
      </c>
      <c r="BJ194" s="16" t="s">
        <v>80</v>
      </c>
      <c r="BK194" s="168">
        <f t="shared" ref="BK194:BK229" si="39">ROUND(I194*H194,2)</f>
        <v>0</v>
      </c>
      <c r="BL194" s="16" t="s">
        <v>162</v>
      </c>
      <c r="BM194" s="167" t="s">
        <v>759</v>
      </c>
    </row>
    <row r="195" spans="2:65" s="1" customFormat="1" ht="16.5" customHeight="1">
      <c r="B195" s="155"/>
      <c r="C195" s="156" t="s">
        <v>477</v>
      </c>
      <c r="D195" s="156" t="s">
        <v>136</v>
      </c>
      <c r="E195" s="157" t="s">
        <v>1480</v>
      </c>
      <c r="F195" s="158" t="s">
        <v>1481</v>
      </c>
      <c r="G195" s="159" t="s">
        <v>1479</v>
      </c>
      <c r="H195" s="160">
        <v>2</v>
      </c>
      <c r="I195" s="161"/>
      <c r="J195" s="162">
        <f t="shared" si="30"/>
        <v>0</v>
      </c>
      <c r="K195" s="158" t="s">
        <v>1</v>
      </c>
      <c r="L195" s="31"/>
      <c r="M195" s="163" t="s">
        <v>1</v>
      </c>
      <c r="N195" s="164" t="s">
        <v>36</v>
      </c>
      <c r="O195" s="54"/>
      <c r="P195" s="165">
        <f t="shared" si="31"/>
        <v>0</v>
      </c>
      <c r="Q195" s="165">
        <v>0</v>
      </c>
      <c r="R195" s="165">
        <f t="shared" si="32"/>
        <v>0</v>
      </c>
      <c r="S195" s="165">
        <v>0</v>
      </c>
      <c r="T195" s="166">
        <f t="shared" si="33"/>
        <v>0</v>
      </c>
      <c r="AR195" s="167" t="s">
        <v>162</v>
      </c>
      <c r="AT195" s="167" t="s">
        <v>136</v>
      </c>
      <c r="AU195" s="167" t="s">
        <v>80</v>
      </c>
      <c r="AY195" s="16" t="s">
        <v>134</v>
      </c>
      <c r="BE195" s="168">
        <f t="shared" si="34"/>
        <v>0</v>
      </c>
      <c r="BF195" s="168">
        <f t="shared" si="35"/>
        <v>0</v>
      </c>
      <c r="BG195" s="168">
        <f t="shared" si="36"/>
        <v>0</v>
      </c>
      <c r="BH195" s="168">
        <f t="shared" si="37"/>
        <v>0</v>
      </c>
      <c r="BI195" s="168">
        <f t="shared" si="38"/>
        <v>0</v>
      </c>
      <c r="BJ195" s="16" t="s">
        <v>80</v>
      </c>
      <c r="BK195" s="168">
        <f t="shared" si="39"/>
        <v>0</v>
      </c>
      <c r="BL195" s="16" t="s">
        <v>162</v>
      </c>
      <c r="BM195" s="167" t="s">
        <v>769</v>
      </c>
    </row>
    <row r="196" spans="2:65" s="1" customFormat="1" ht="16.5" customHeight="1">
      <c r="B196" s="155"/>
      <c r="C196" s="156" t="s">
        <v>483</v>
      </c>
      <c r="D196" s="156" t="s">
        <v>136</v>
      </c>
      <c r="E196" s="157" t="s">
        <v>1482</v>
      </c>
      <c r="F196" s="158" t="s">
        <v>1483</v>
      </c>
      <c r="G196" s="159" t="s">
        <v>1479</v>
      </c>
      <c r="H196" s="160">
        <v>2</v>
      </c>
      <c r="I196" s="161"/>
      <c r="J196" s="162">
        <f t="shared" si="30"/>
        <v>0</v>
      </c>
      <c r="K196" s="158" t="s">
        <v>1</v>
      </c>
      <c r="L196" s="31"/>
      <c r="M196" s="163" t="s">
        <v>1</v>
      </c>
      <c r="N196" s="164" t="s">
        <v>36</v>
      </c>
      <c r="O196" s="54"/>
      <c r="P196" s="165">
        <f t="shared" si="31"/>
        <v>0</v>
      </c>
      <c r="Q196" s="165">
        <v>0</v>
      </c>
      <c r="R196" s="165">
        <f t="shared" si="32"/>
        <v>0</v>
      </c>
      <c r="S196" s="165">
        <v>0</v>
      </c>
      <c r="T196" s="166">
        <f t="shared" si="33"/>
        <v>0</v>
      </c>
      <c r="AR196" s="167" t="s">
        <v>162</v>
      </c>
      <c r="AT196" s="167" t="s">
        <v>136</v>
      </c>
      <c r="AU196" s="167" t="s">
        <v>80</v>
      </c>
      <c r="AY196" s="16" t="s">
        <v>134</v>
      </c>
      <c r="BE196" s="168">
        <f t="shared" si="34"/>
        <v>0</v>
      </c>
      <c r="BF196" s="168">
        <f t="shared" si="35"/>
        <v>0</v>
      </c>
      <c r="BG196" s="168">
        <f t="shared" si="36"/>
        <v>0</v>
      </c>
      <c r="BH196" s="168">
        <f t="shared" si="37"/>
        <v>0</v>
      </c>
      <c r="BI196" s="168">
        <f t="shared" si="38"/>
        <v>0</v>
      </c>
      <c r="BJ196" s="16" t="s">
        <v>80</v>
      </c>
      <c r="BK196" s="168">
        <f t="shared" si="39"/>
        <v>0</v>
      </c>
      <c r="BL196" s="16" t="s">
        <v>162</v>
      </c>
      <c r="BM196" s="167" t="s">
        <v>780</v>
      </c>
    </row>
    <row r="197" spans="2:65" s="1" customFormat="1" ht="16.5" customHeight="1">
      <c r="B197" s="155"/>
      <c r="C197" s="156" t="s">
        <v>487</v>
      </c>
      <c r="D197" s="156" t="s">
        <v>136</v>
      </c>
      <c r="E197" s="157" t="s">
        <v>1484</v>
      </c>
      <c r="F197" s="158" t="s">
        <v>1485</v>
      </c>
      <c r="G197" s="159" t="s">
        <v>1479</v>
      </c>
      <c r="H197" s="160">
        <v>1</v>
      </c>
      <c r="I197" s="161"/>
      <c r="J197" s="162">
        <f t="shared" si="30"/>
        <v>0</v>
      </c>
      <c r="K197" s="158" t="s">
        <v>1</v>
      </c>
      <c r="L197" s="31"/>
      <c r="M197" s="163" t="s">
        <v>1</v>
      </c>
      <c r="N197" s="164" t="s">
        <v>36</v>
      </c>
      <c r="O197" s="54"/>
      <c r="P197" s="165">
        <f t="shared" si="31"/>
        <v>0</v>
      </c>
      <c r="Q197" s="165">
        <v>0</v>
      </c>
      <c r="R197" s="165">
        <f t="shared" si="32"/>
        <v>0</v>
      </c>
      <c r="S197" s="165">
        <v>0</v>
      </c>
      <c r="T197" s="166">
        <f t="shared" si="33"/>
        <v>0</v>
      </c>
      <c r="AR197" s="167" t="s">
        <v>162</v>
      </c>
      <c r="AT197" s="167" t="s">
        <v>136</v>
      </c>
      <c r="AU197" s="167" t="s">
        <v>80</v>
      </c>
      <c r="AY197" s="16" t="s">
        <v>134</v>
      </c>
      <c r="BE197" s="168">
        <f t="shared" si="34"/>
        <v>0</v>
      </c>
      <c r="BF197" s="168">
        <f t="shared" si="35"/>
        <v>0</v>
      </c>
      <c r="BG197" s="168">
        <f t="shared" si="36"/>
        <v>0</v>
      </c>
      <c r="BH197" s="168">
        <f t="shared" si="37"/>
        <v>0</v>
      </c>
      <c r="BI197" s="168">
        <f t="shared" si="38"/>
        <v>0</v>
      </c>
      <c r="BJ197" s="16" t="s">
        <v>80</v>
      </c>
      <c r="BK197" s="168">
        <f t="shared" si="39"/>
        <v>0</v>
      </c>
      <c r="BL197" s="16" t="s">
        <v>162</v>
      </c>
      <c r="BM197" s="167" t="s">
        <v>908</v>
      </c>
    </row>
    <row r="198" spans="2:65" s="1" customFormat="1" ht="16.5" customHeight="1">
      <c r="B198" s="155"/>
      <c r="C198" s="195" t="s">
        <v>493</v>
      </c>
      <c r="D198" s="195" t="s">
        <v>151</v>
      </c>
      <c r="E198" s="196" t="s">
        <v>1486</v>
      </c>
      <c r="F198" s="197" t="s">
        <v>1487</v>
      </c>
      <c r="G198" s="198" t="s">
        <v>198</v>
      </c>
      <c r="H198" s="199">
        <v>2</v>
      </c>
      <c r="I198" s="200"/>
      <c r="J198" s="201">
        <f t="shared" si="30"/>
        <v>0</v>
      </c>
      <c r="K198" s="197" t="s">
        <v>1</v>
      </c>
      <c r="L198" s="202"/>
      <c r="M198" s="203" t="s">
        <v>1</v>
      </c>
      <c r="N198" s="204" t="s">
        <v>36</v>
      </c>
      <c r="O198" s="54"/>
      <c r="P198" s="165">
        <f t="shared" si="31"/>
        <v>0</v>
      </c>
      <c r="Q198" s="165">
        <v>0</v>
      </c>
      <c r="R198" s="165">
        <f t="shared" si="32"/>
        <v>0</v>
      </c>
      <c r="S198" s="165">
        <v>0</v>
      </c>
      <c r="T198" s="166">
        <f t="shared" si="33"/>
        <v>0</v>
      </c>
      <c r="AR198" s="167" t="s">
        <v>184</v>
      </c>
      <c r="AT198" s="167" t="s">
        <v>151</v>
      </c>
      <c r="AU198" s="167" t="s">
        <v>80</v>
      </c>
      <c r="AY198" s="16" t="s">
        <v>134</v>
      </c>
      <c r="BE198" s="168">
        <f t="shared" si="34"/>
        <v>0</v>
      </c>
      <c r="BF198" s="168">
        <f t="shared" si="35"/>
        <v>0</v>
      </c>
      <c r="BG198" s="168">
        <f t="shared" si="36"/>
        <v>0</v>
      </c>
      <c r="BH198" s="168">
        <f t="shared" si="37"/>
        <v>0</v>
      </c>
      <c r="BI198" s="168">
        <f t="shared" si="38"/>
        <v>0</v>
      </c>
      <c r="BJ198" s="16" t="s">
        <v>80</v>
      </c>
      <c r="BK198" s="168">
        <f t="shared" si="39"/>
        <v>0</v>
      </c>
      <c r="BL198" s="16" t="s">
        <v>162</v>
      </c>
      <c r="BM198" s="167" t="s">
        <v>911</v>
      </c>
    </row>
    <row r="199" spans="2:65" s="1" customFormat="1" ht="16.5" customHeight="1">
      <c r="B199" s="155"/>
      <c r="C199" s="195" t="s">
        <v>497</v>
      </c>
      <c r="D199" s="195" t="s">
        <v>151</v>
      </c>
      <c r="E199" s="196" t="s">
        <v>1488</v>
      </c>
      <c r="F199" s="197" t="s">
        <v>1489</v>
      </c>
      <c r="G199" s="198" t="s">
        <v>198</v>
      </c>
      <c r="H199" s="199">
        <v>2</v>
      </c>
      <c r="I199" s="200"/>
      <c r="J199" s="201">
        <f t="shared" si="30"/>
        <v>0</v>
      </c>
      <c r="K199" s="197" t="s">
        <v>1</v>
      </c>
      <c r="L199" s="202"/>
      <c r="M199" s="203" t="s">
        <v>1</v>
      </c>
      <c r="N199" s="204" t="s">
        <v>36</v>
      </c>
      <c r="O199" s="54"/>
      <c r="P199" s="165">
        <f t="shared" si="31"/>
        <v>0</v>
      </c>
      <c r="Q199" s="165">
        <v>0</v>
      </c>
      <c r="R199" s="165">
        <f t="shared" si="32"/>
        <v>0</v>
      </c>
      <c r="S199" s="165">
        <v>0</v>
      </c>
      <c r="T199" s="166">
        <f t="shared" si="33"/>
        <v>0</v>
      </c>
      <c r="AR199" s="167" t="s">
        <v>184</v>
      </c>
      <c r="AT199" s="167" t="s">
        <v>151</v>
      </c>
      <c r="AU199" s="167" t="s">
        <v>80</v>
      </c>
      <c r="AY199" s="16" t="s">
        <v>134</v>
      </c>
      <c r="BE199" s="168">
        <f t="shared" si="34"/>
        <v>0</v>
      </c>
      <c r="BF199" s="168">
        <f t="shared" si="35"/>
        <v>0</v>
      </c>
      <c r="BG199" s="168">
        <f t="shared" si="36"/>
        <v>0</v>
      </c>
      <c r="BH199" s="168">
        <f t="shared" si="37"/>
        <v>0</v>
      </c>
      <c r="BI199" s="168">
        <f t="shared" si="38"/>
        <v>0</v>
      </c>
      <c r="BJ199" s="16" t="s">
        <v>80</v>
      </c>
      <c r="BK199" s="168">
        <f t="shared" si="39"/>
        <v>0</v>
      </c>
      <c r="BL199" s="16" t="s">
        <v>162</v>
      </c>
      <c r="BM199" s="167" t="s">
        <v>916</v>
      </c>
    </row>
    <row r="200" spans="2:65" s="1" customFormat="1" ht="16.5" customHeight="1">
      <c r="B200" s="155"/>
      <c r="C200" s="195" t="s">
        <v>503</v>
      </c>
      <c r="D200" s="195" t="s">
        <v>151</v>
      </c>
      <c r="E200" s="196" t="s">
        <v>1490</v>
      </c>
      <c r="F200" s="197" t="s">
        <v>1491</v>
      </c>
      <c r="G200" s="198" t="s">
        <v>198</v>
      </c>
      <c r="H200" s="199">
        <v>2</v>
      </c>
      <c r="I200" s="200"/>
      <c r="J200" s="201">
        <f t="shared" si="30"/>
        <v>0</v>
      </c>
      <c r="K200" s="197" t="s">
        <v>1</v>
      </c>
      <c r="L200" s="202"/>
      <c r="M200" s="203" t="s">
        <v>1</v>
      </c>
      <c r="N200" s="204" t="s">
        <v>36</v>
      </c>
      <c r="O200" s="54"/>
      <c r="P200" s="165">
        <f t="shared" si="31"/>
        <v>0</v>
      </c>
      <c r="Q200" s="165">
        <v>0</v>
      </c>
      <c r="R200" s="165">
        <f t="shared" si="32"/>
        <v>0</v>
      </c>
      <c r="S200" s="165">
        <v>0</v>
      </c>
      <c r="T200" s="166">
        <f t="shared" si="33"/>
        <v>0</v>
      </c>
      <c r="AR200" s="167" t="s">
        <v>184</v>
      </c>
      <c r="AT200" s="167" t="s">
        <v>151</v>
      </c>
      <c r="AU200" s="167" t="s">
        <v>80</v>
      </c>
      <c r="AY200" s="16" t="s">
        <v>134</v>
      </c>
      <c r="BE200" s="168">
        <f t="shared" si="34"/>
        <v>0</v>
      </c>
      <c r="BF200" s="168">
        <f t="shared" si="35"/>
        <v>0</v>
      </c>
      <c r="BG200" s="168">
        <f t="shared" si="36"/>
        <v>0</v>
      </c>
      <c r="BH200" s="168">
        <f t="shared" si="37"/>
        <v>0</v>
      </c>
      <c r="BI200" s="168">
        <f t="shared" si="38"/>
        <v>0</v>
      </c>
      <c r="BJ200" s="16" t="s">
        <v>80</v>
      </c>
      <c r="BK200" s="168">
        <f t="shared" si="39"/>
        <v>0</v>
      </c>
      <c r="BL200" s="16" t="s">
        <v>162</v>
      </c>
      <c r="BM200" s="167" t="s">
        <v>919</v>
      </c>
    </row>
    <row r="201" spans="2:65" s="1" customFormat="1" ht="16.5" customHeight="1">
      <c r="B201" s="155"/>
      <c r="C201" s="195" t="s">
        <v>508</v>
      </c>
      <c r="D201" s="195" t="s">
        <v>151</v>
      </c>
      <c r="E201" s="196" t="s">
        <v>1492</v>
      </c>
      <c r="F201" s="197" t="s">
        <v>1493</v>
      </c>
      <c r="G201" s="198" t="s">
        <v>198</v>
      </c>
      <c r="H201" s="199">
        <v>2</v>
      </c>
      <c r="I201" s="200"/>
      <c r="J201" s="201">
        <f t="shared" si="30"/>
        <v>0</v>
      </c>
      <c r="K201" s="197" t="s">
        <v>1</v>
      </c>
      <c r="L201" s="202"/>
      <c r="M201" s="203" t="s">
        <v>1</v>
      </c>
      <c r="N201" s="204" t="s">
        <v>36</v>
      </c>
      <c r="O201" s="54"/>
      <c r="P201" s="165">
        <f t="shared" si="31"/>
        <v>0</v>
      </c>
      <c r="Q201" s="165">
        <v>0</v>
      </c>
      <c r="R201" s="165">
        <f t="shared" si="32"/>
        <v>0</v>
      </c>
      <c r="S201" s="165">
        <v>0</v>
      </c>
      <c r="T201" s="166">
        <f t="shared" si="33"/>
        <v>0</v>
      </c>
      <c r="AR201" s="167" t="s">
        <v>184</v>
      </c>
      <c r="AT201" s="167" t="s">
        <v>151</v>
      </c>
      <c r="AU201" s="167" t="s">
        <v>80</v>
      </c>
      <c r="AY201" s="16" t="s">
        <v>134</v>
      </c>
      <c r="BE201" s="168">
        <f t="shared" si="34"/>
        <v>0</v>
      </c>
      <c r="BF201" s="168">
        <f t="shared" si="35"/>
        <v>0</v>
      </c>
      <c r="BG201" s="168">
        <f t="shared" si="36"/>
        <v>0</v>
      </c>
      <c r="BH201" s="168">
        <f t="shared" si="37"/>
        <v>0</v>
      </c>
      <c r="BI201" s="168">
        <f t="shared" si="38"/>
        <v>0</v>
      </c>
      <c r="BJ201" s="16" t="s">
        <v>80</v>
      </c>
      <c r="BK201" s="168">
        <f t="shared" si="39"/>
        <v>0</v>
      </c>
      <c r="BL201" s="16" t="s">
        <v>162</v>
      </c>
      <c r="BM201" s="167" t="s">
        <v>922</v>
      </c>
    </row>
    <row r="202" spans="2:65" s="1" customFormat="1" ht="24" customHeight="1">
      <c r="B202" s="155"/>
      <c r="C202" s="195" t="s">
        <v>513</v>
      </c>
      <c r="D202" s="195" t="s">
        <v>151</v>
      </c>
      <c r="E202" s="196" t="s">
        <v>1494</v>
      </c>
      <c r="F202" s="197" t="s">
        <v>1495</v>
      </c>
      <c r="G202" s="198" t="s">
        <v>198</v>
      </c>
      <c r="H202" s="199">
        <v>2</v>
      </c>
      <c r="I202" s="200"/>
      <c r="J202" s="201">
        <f t="shared" si="30"/>
        <v>0</v>
      </c>
      <c r="K202" s="197" t="s">
        <v>1</v>
      </c>
      <c r="L202" s="202"/>
      <c r="M202" s="203" t="s">
        <v>1</v>
      </c>
      <c r="N202" s="204" t="s">
        <v>36</v>
      </c>
      <c r="O202" s="54"/>
      <c r="P202" s="165">
        <f t="shared" si="31"/>
        <v>0</v>
      </c>
      <c r="Q202" s="165">
        <v>0</v>
      </c>
      <c r="R202" s="165">
        <f t="shared" si="32"/>
        <v>0</v>
      </c>
      <c r="S202" s="165">
        <v>0</v>
      </c>
      <c r="T202" s="166">
        <f t="shared" si="33"/>
        <v>0</v>
      </c>
      <c r="AR202" s="167" t="s">
        <v>184</v>
      </c>
      <c r="AT202" s="167" t="s">
        <v>151</v>
      </c>
      <c r="AU202" s="167" t="s">
        <v>80</v>
      </c>
      <c r="AY202" s="16" t="s">
        <v>134</v>
      </c>
      <c r="BE202" s="168">
        <f t="shared" si="34"/>
        <v>0</v>
      </c>
      <c r="BF202" s="168">
        <f t="shared" si="35"/>
        <v>0</v>
      </c>
      <c r="BG202" s="168">
        <f t="shared" si="36"/>
        <v>0</v>
      </c>
      <c r="BH202" s="168">
        <f t="shared" si="37"/>
        <v>0</v>
      </c>
      <c r="BI202" s="168">
        <f t="shared" si="38"/>
        <v>0</v>
      </c>
      <c r="BJ202" s="16" t="s">
        <v>80</v>
      </c>
      <c r="BK202" s="168">
        <f t="shared" si="39"/>
        <v>0</v>
      </c>
      <c r="BL202" s="16" t="s">
        <v>162</v>
      </c>
      <c r="BM202" s="167" t="s">
        <v>925</v>
      </c>
    </row>
    <row r="203" spans="2:65" s="1" customFormat="1" ht="16.5" customHeight="1">
      <c r="B203" s="155"/>
      <c r="C203" s="195" t="s">
        <v>518</v>
      </c>
      <c r="D203" s="195" t="s">
        <v>151</v>
      </c>
      <c r="E203" s="196" t="s">
        <v>1496</v>
      </c>
      <c r="F203" s="197" t="s">
        <v>1497</v>
      </c>
      <c r="G203" s="198" t="s">
        <v>198</v>
      </c>
      <c r="H203" s="199">
        <v>2</v>
      </c>
      <c r="I203" s="200"/>
      <c r="J203" s="201">
        <f t="shared" si="30"/>
        <v>0</v>
      </c>
      <c r="K203" s="197" t="s">
        <v>1</v>
      </c>
      <c r="L203" s="202"/>
      <c r="M203" s="203" t="s">
        <v>1</v>
      </c>
      <c r="N203" s="204" t="s">
        <v>36</v>
      </c>
      <c r="O203" s="54"/>
      <c r="P203" s="165">
        <f t="shared" si="31"/>
        <v>0</v>
      </c>
      <c r="Q203" s="165">
        <v>0</v>
      </c>
      <c r="R203" s="165">
        <f t="shared" si="32"/>
        <v>0</v>
      </c>
      <c r="S203" s="165">
        <v>0</v>
      </c>
      <c r="T203" s="166">
        <f t="shared" si="33"/>
        <v>0</v>
      </c>
      <c r="AR203" s="167" t="s">
        <v>184</v>
      </c>
      <c r="AT203" s="167" t="s">
        <v>151</v>
      </c>
      <c r="AU203" s="167" t="s">
        <v>80</v>
      </c>
      <c r="AY203" s="16" t="s">
        <v>134</v>
      </c>
      <c r="BE203" s="168">
        <f t="shared" si="34"/>
        <v>0</v>
      </c>
      <c r="BF203" s="168">
        <f t="shared" si="35"/>
        <v>0</v>
      </c>
      <c r="BG203" s="168">
        <f t="shared" si="36"/>
        <v>0</v>
      </c>
      <c r="BH203" s="168">
        <f t="shared" si="37"/>
        <v>0</v>
      </c>
      <c r="BI203" s="168">
        <f t="shared" si="38"/>
        <v>0</v>
      </c>
      <c r="BJ203" s="16" t="s">
        <v>80</v>
      </c>
      <c r="BK203" s="168">
        <f t="shared" si="39"/>
        <v>0</v>
      </c>
      <c r="BL203" s="16" t="s">
        <v>162</v>
      </c>
      <c r="BM203" s="167" t="s">
        <v>928</v>
      </c>
    </row>
    <row r="204" spans="2:65" s="1" customFormat="1" ht="16.5" customHeight="1">
      <c r="B204" s="155"/>
      <c r="C204" s="195" t="s">
        <v>523</v>
      </c>
      <c r="D204" s="195" t="s">
        <v>151</v>
      </c>
      <c r="E204" s="196" t="s">
        <v>1498</v>
      </c>
      <c r="F204" s="197" t="s">
        <v>1499</v>
      </c>
      <c r="G204" s="198" t="s">
        <v>198</v>
      </c>
      <c r="H204" s="199">
        <v>1</v>
      </c>
      <c r="I204" s="200"/>
      <c r="J204" s="201">
        <f t="shared" si="30"/>
        <v>0</v>
      </c>
      <c r="K204" s="197" t="s">
        <v>1</v>
      </c>
      <c r="L204" s="202"/>
      <c r="M204" s="203" t="s">
        <v>1</v>
      </c>
      <c r="N204" s="204" t="s">
        <v>36</v>
      </c>
      <c r="O204" s="54"/>
      <c r="P204" s="165">
        <f t="shared" si="31"/>
        <v>0</v>
      </c>
      <c r="Q204" s="165">
        <v>0</v>
      </c>
      <c r="R204" s="165">
        <f t="shared" si="32"/>
        <v>0</v>
      </c>
      <c r="S204" s="165">
        <v>0</v>
      </c>
      <c r="T204" s="166">
        <f t="shared" si="33"/>
        <v>0</v>
      </c>
      <c r="AR204" s="167" t="s">
        <v>184</v>
      </c>
      <c r="AT204" s="167" t="s">
        <v>151</v>
      </c>
      <c r="AU204" s="167" t="s">
        <v>80</v>
      </c>
      <c r="AY204" s="16" t="s">
        <v>134</v>
      </c>
      <c r="BE204" s="168">
        <f t="shared" si="34"/>
        <v>0</v>
      </c>
      <c r="BF204" s="168">
        <f t="shared" si="35"/>
        <v>0</v>
      </c>
      <c r="BG204" s="168">
        <f t="shared" si="36"/>
        <v>0</v>
      </c>
      <c r="BH204" s="168">
        <f t="shared" si="37"/>
        <v>0</v>
      </c>
      <c r="BI204" s="168">
        <f t="shared" si="38"/>
        <v>0</v>
      </c>
      <c r="BJ204" s="16" t="s">
        <v>80</v>
      </c>
      <c r="BK204" s="168">
        <f t="shared" si="39"/>
        <v>0</v>
      </c>
      <c r="BL204" s="16" t="s">
        <v>162</v>
      </c>
      <c r="BM204" s="167" t="s">
        <v>931</v>
      </c>
    </row>
    <row r="205" spans="2:65" s="1" customFormat="1" ht="16.5" customHeight="1">
      <c r="B205" s="155"/>
      <c r="C205" s="195" t="s">
        <v>529</v>
      </c>
      <c r="D205" s="195" t="s">
        <v>151</v>
      </c>
      <c r="E205" s="196" t="s">
        <v>1500</v>
      </c>
      <c r="F205" s="197" t="s">
        <v>1499</v>
      </c>
      <c r="G205" s="198" t="s">
        <v>198</v>
      </c>
      <c r="H205" s="199">
        <v>1</v>
      </c>
      <c r="I205" s="200"/>
      <c r="J205" s="201">
        <f t="shared" si="30"/>
        <v>0</v>
      </c>
      <c r="K205" s="197" t="s">
        <v>1</v>
      </c>
      <c r="L205" s="202"/>
      <c r="M205" s="203" t="s">
        <v>1</v>
      </c>
      <c r="N205" s="204" t="s">
        <v>36</v>
      </c>
      <c r="O205" s="54"/>
      <c r="P205" s="165">
        <f t="shared" si="31"/>
        <v>0</v>
      </c>
      <c r="Q205" s="165">
        <v>0</v>
      </c>
      <c r="R205" s="165">
        <f t="shared" si="32"/>
        <v>0</v>
      </c>
      <c r="S205" s="165">
        <v>0</v>
      </c>
      <c r="T205" s="166">
        <f t="shared" si="33"/>
        <v>0</v>
      </c>
      <c r="AR205" s="167" t="s">
        <v>184</v>
      </c>
      <c r="AT205" s="167" t="s">
        <v>151</v>
      </c>
      <c r="AU205" s="167" t="s">
        <v>80</v>
      </c>
      <c r="AY205" s="16" t="s">
        <v>134</v>
      </c>
      <c r="BE205" s="168">
        <f t="shared" si="34"/>
        <v>0</v>
      </c>
      <c r="BF205" s="168">
        <f t="shared" si="35"/>
        <v>0</v>
      </c>
      <c r="BG205" s="168">
        <f t="shared" si="36"/>
        <v>0</v>
      </c>
      <c r="BH205" s="168">
        <f t="shared" si="37"/>
        <v>0</v>
      </c>
      <c r="BI205" s="168">
        <f t="shared" si="38"/>
        <v>0</v>
      </c>
      <c r="BJ205" s="16" t="s">
        <v>80</v>
      </c>
      <c r="BK205" s="168">
        <f t="shared" si="39"/>
        <v>0</v>
      </c>
      <c r="BL205" s="16" t="s">
        <v>162</v>
      </c>
      <c r="BM205" s="167" t="s">
        <v>934</v>
      </c>
    </row>
    <row r="206" spans="2:65" s="1" customFormat="1" ht="24" customHeight="1">
      <c r="B206" s="155"/>
      <c r="C206" s="195" t="s">
        <v>534</v>
      </c>
      <c r="D206" s="195" t="s">
        <v>151</v>
      </c>
      <c r="E206" s="196" t="s">
        <v>1501</v>
      </c>
      <c r="F206" s="197" t="s">
        <v>1502</v>
      </c>
      <c r="G206" s="198" t="s">
        <v>198</v>
      </c>
      <c r="H206" s="199">
        <v>1</v>
      </c>
      <c r="I206" s="200"/>
      <c r="J206" s="201">
        <f t="shared" si="30"/>
        <v>0</v>
      </c>
      <c r="K206" s="197" t="s">
        <v>1</v>
      </c>
      <c r="L206" s="202"/>
      <c r="M206" s="203" t="s">
        <v>1</v>
      </c>
      <c r="N206" s="204" t="s">
        <v>36</v>
      </c>
      <c r="O206" s="54"/>
      <c r="P206" s="165">
        <f t="shared" si="31"/>
        <v>0</v>
      </c>
      <c r="Q206" s="165">
        <v>0</v>
      </c>
      <c r="R206" s="165">
        <f t="shared" si="32"/>
        <v>0</v>
      </c>
      <c r="S206" s="165">
        <v>0</v>
      </c>
      <c r="T206" s="166">
        <f t="shared" si="33"/>
        <v>0</v>
      </c>
      <c r="AR206" s="167" t="s">
        <v>184</v>
      </c>
      <c r="AT206" s="167" t="s">
        <v>151</v>
      </c>
      <c r="AU206" s="167" t="s">
        <v>80</v>
      </c>
      <c r="AY206" s="16" t="s">
        <v>134</v>
      </c>
      <c r="BE206" s="168">
        <f t="shared" si="34"/>
        <v>0</v>
      </c>
      <c r="BF206" s="168">
        <f t="shared" si="35"/>
        <v>0</v>
      </c>
      <c r="BG206" s="168">
        <f t="shared" si="36"/>
        <v>0</v>
      </c>
      <c r="BH206" s="168">
        <f t="shared" si="37"/>
        <v>0</v>
      </c>
      <c r="BI206" s="168">
        <f t="shared" si="38"/>
        <v>0</v>
      </c>
      <c r="BJ206" s="16" t="s">
        <v>80</v>
      </c>
      <c r="BK206" s="168">
        <f t="shared" si="39"/>
        <v>0</v>
      </c>
      <c r="BL206" s="16" t="s">
        <v>162</v>
      </c>
      <c r="BM206" s="167" t="s">
        <v>937</v>
      </c>
    </row>
    <row r="207" spans="2:65" s="1" customFormat="1" ht="16.5" customHeight="1">
      <c r="B207" s="155"/>
      <c r="C207" s="195" t="s">
        <v>538</v>
      </c>
      <c r="D207" s="195" t="s">
        <v>151</v>
      </c>
      <c r="E207" s="196" t="s">
        <v>1503</v>
      </c>
      <c r="F207" s="197" t="s">
        <v>1504</v>
      </c>
      <c r="G207" s="198" t="s">
        <v>198</v>
      </c>
      <c r="H207" s="199">
        <v>1</v>
      </c>
      <c r="I207" s="200"/>
      <c r="J207" s="201">
        <f t="shared" si="30"/>
        <v>0</v>
      </c>
      <c r="K207" s="197" t="s">
        <v>1</v>
      </c>
      <c r="L207" s="202"/>
      <c r="M207" s="203" t="s">
        <v>1</v>
      </c>
      <c r="N207" s="204" t="s">
        <v>36</v>
      </c>
      <c r="O207" s="54"/>
      <c r="P207" s="165">
        <f t="shared" si="31"/>
        <v>0</v>
      </c>
      <c r="Q207" s="165">
        <v>0</v>
      </c>
      <c r="R207" s="165">
        <f t="shared" si="32"/>
        <v>0</v>
      </c>
      <c r="S207" s="165">
        <v>0</v>
      </c>
      <c r="T207" s="166">
        <f t="shared" si="33"/>
        <v>0</v>
      </c>
      <c r="AR207" s="167" t="s">
        <v>184</v>
      </c>
      <c r="AT207" s="167" t="s">
        <v>151</v>
      </c>
      <c r="AU207" s="167" t="s">
        <v>80</v>
      </c>
      <c r="AY207" s="16" t="s">
        <v>134</v>
      </c>
      <c r="BE207" s="168">
        <f t="shared" si="34"/>
        <v>0</v>
      </c>
      <c r="BF207" s="168">
        <f t="shared" si="35"/>
        <v>0</v>
      </c>
      <c r="BG207" s="168">
        <f t="shared" si="36"/>
        <v>0</v>
      </c>
      <c r="BH207" s="168">
        <f t="shared" si="37"/>
        <v>0</v>
      </c>
      <c r="BI207" s="168">
        <f t="shared" si="38"/>
        <v>0</v>
      </c>
      <c r="BJ207" s="16" t="s">
        <v>80</v>
      </c>
      <c r="BK207" s="168">
        <f t="shared" si="39"/>
        <v>0</v>
      </c>
      <c r="BL207" s="16" t="s">
        <v>162</v>
      </c>
      <c r="BM207" s="167" t="s">
        <v>940</v>
      </c>
    </row>
    <row r="208" spans="2:65" s="1" customFormat="1" ht="16.5" customHeight="1">
      <c r="B208" s="155"/>
      <c r="C208" s="195" t="s">
        <v>542</v>
      </c>
      <c r="D208" s="195" t="s">
        <v>151</v>
      </c>
      <c r="E208" s="196" t="s">
        <v>1505</v>
      </c>
      <c r="F208" s="197" t="s">
        <v>1506</v>
      </c>
      <c r="G208" s="198" t="s">
        <v>198</v>
      </c>
      <c r="H208" s="199">
        <v>1</v>
      </c>
      <c r="I208" s="200"/>
      <c r="J208" s="201">
        <f t="shared" si="30"/>
        <v>0</v>
      </c>
      <c r="K208" s="197" t="s">
        <v>1</v>
      </c>
      <c r="L208" s="202"/>
      <c r="M208" s="203" t="s">
        <v>1</v>
      </c>
      <c r="N208" s="204" t="s">
        <v>36</v>
      </c>
      <c r="O208" s="54"/>
      <c r="P208" s="165">
        <f t="shared" si="31"/>
        <v>0</v>
      </c>
      <c r="Q208" s="165">
        <v>0</v>
      </c>
      <c r="R208" s="165">
        <f t="shared" si="32"/>
        <v>0</v>
      </c>
      <c r="S208" s="165">
        <v>0</v>
      </c>
      <c r="T208" s="166">
        <f t="shared" si="33"/>
        <v>0</v>
      </c>
      <c r="AR208" s="167" t="s">
        <v>184</v>
      </c>
      <c r="AT208" s="167" t="s">
        <v>151</v>
      </c>
      <c r="AU208" s="167" t="s">
        <v>80</v>
      </c>
      <c r="AY208" s="16" t="s">
        <v>134</v>
      </c>
      <c r="BE208" s="168">
        <f t="shared" si="34"/>
        <v>0</v>
      </c>
      <c r="BF208" s="168">
        <f t="shared" si="35"/>
        <v>0</v>
      </c>
      <c r="BG208" s="168">
        <f t="shared" si="36"/>
        <v>0</v>
      </c>
      <c r="BH208" s="168">
        <f t="shared" si="37"/>
        <v>0</v>
      </c>
      <c r="BI208" s="168">
        <f t="shared" si="38"/>
        <v>0</v>
      </c>
      <c r="BJ208" s="16" t="s">
        <v>80</v>
      </c>
      <c r="BK208" s="168">
        <f t="shared" si="39"/>
        <v>0</v>
      </c>
      <c r="BL208" s="16" t="s">
        <v>162</v>
      </c>
      <c r="BM208" s="167" t="s">
        <v>943</v>
      </c>
    </row>
    <row r="209" spans="2:65" s="1" customFormat="1" ht="16.5" customHeight="1">
      <c r="B209" s="155"/>
      <c r="C209" s="195" t="s">
        <v>546</v>
      </c>
      <c r="D209" s="195" t="s">
        <v>151</v>
      </c>
      <c r="E209" s="196" t="s">
        <v>1507</v>
      </c>
      <c r="F209" s="197" t="s">
        <v>1508</v>
      </c>
      <c r="G209" s="198" t="s">
        <v>198</v>
      </c>
      <c r="H209" s="199">
        <v>1</v>
      </c>
      <c r="I209" s="200"/>
      <c r="J209" s="201">
        <f t="shared" si="30"/>
        <v>0</v>
      </c>
      <c r="K209" s="197" t="s">
        <v>1</v>
      </c>
      <c r="L209" s="202"/>
      <c r="M209" s="203" t="s">
        <v>1</v>
      </c>
      <c r="N209" s="204" t="s">
        <v>36</v>
      </c>
      <c r="O209" s="54"/>
      <c r="P209" s="165">
        <f t="shared" si="31"/>
        <v>0</v>
      </c>
      <c r="Q209" s="165">
        <v>0</v>
      </c>
      <c r="R209" s="165">
        <f t="shared" si="32"/>
        <v>0</v>
      </c>
      <c r="S209" s="165">
        <v>0</v>
      </c>
      <c r="T209" s="166">
        <f t="shared" si="33"/>
        <v>0</v>
      </c>
      <c r="AR209" s="167" t="s">
        <v>184</v>
      </c>
      <c r="AT209" s="167" t="s">
        <v>151</v>
      </c>
      <c r="AU209" s="167" t="s">
        <v>80</v>
      </c>
      <c r="AY209" s="16" t="s">
        <v>134</v>
      </c>
      <c r="BE209" s="168">
        <f t="shared" si="34"/>
        <v>0</v>
      </c>
      <c r="BF209" s="168">
        <f t="shared" si="35"/>
        <v>0</v>
      </c>
      <c r="BG209" s="168">
        <f t="shared" si="36"/>
        <v>0</v>
      </c>
      <c r="BH209" s="168">
        <f t="shared" si="37"/>
        <v>0</v>
      </c>
      <c r="BI209" s="168">
        <f t="shared" si="38"/>
        <v>0</v>
      </c>
      <c r="BJ209" s="16" t="s">
        <v>80</v>
      </c>
      <c r="BK209" s="168">
        <f t="shared" si="39"/>
        <v>0</v>
      </c>
      <c r="BL209" s="16" t="s">
        <v>162</v>
      </c>
      <c r="BM209" s="167" t="s">
        <v>946</v>
      </c>
    </row>
    <row r="210" spans="2:65" s="1" customFormat="1" ht="16.5" customHeight="1">
      <c r="B210" s="155"/>
      <c r="C210" s="195" t="s">
        <v>550</v>
      </c>
      <c r="D210" s="195" t="s">
        <v>151</v>
      </c>
      <c r="E210" s="196" t="s">
        <v>1509</v>
      </c>
      <c r="F210" s="197" t="s">
        <v>1510</v>
      </c>
      <c r="G210" s="198" t="s">
        <v>198</v>
      </c>
      <c r="H210" s="199">
        <v>1</v>
      </c>
      <c r="I210" s="200"/>
      <c r="J210" s="201">
        <f t="shared" si="30"/>
        <v>0</v>
      </c>
      <c r="K210" s="197" t="s">
        <v>1</v>
      </c>
      <c r="L210" s="202"/>
      <c r="M210" s="203" t="s">
        <v>1</v>
      </c>
      <c r="N210" s="204" t="s">
        <v>36</v>
      </c>
      <c r="O210" s="54"/>
      <c r="P210" s="165">
        <f t="shared" si="31"/>
        <v>0</v>
      </c>
      <c r="Q210" s="165">
        <v>0</v>
      </c>
      <c r="R210" s="165">
        <f t="shared" si="32"/>
        <v>0</v>
      </c>
      <c r="S210" s="165">
        <v>0</v>
      </c>
      <c r="T210" s="166">
        <f t="shared" si="33"/>
        <v>0</v>
      </c>
      <c r="AR210" s="167" t="s">
        <v>184</v>
      </c>
      <c r="AT210" s="167" t="s">
        <v>151</v>
      </c>
      <c r="AU210" s="167" t="s">
        <v>80</v>
      </c>
      <c r="AY210" s="16" t="s">
        <v>134</v>
      </c>
      <c r="BE210" s="168">
        <f t="shared" si="34"/>
        <v>0</v>
      </c>
      <c r="BF210" s="168">
        <f t="shared" si="35"/>
        <v>0</v>
      </c>
      <c r="BG210" s="168">
        <f t="shared" si="36"/>
        <v>0</v>
      </c>
      <c r="BH210" s="168">
        <f t="shared" si="37"/>
        <v>0</v>
      </c>
      <c r="BI210" s="168">
        <f t="shared" si="38"/>
        <v>0</v>
      </c>
      <c r="BJ210" s="16" t="s">
        <v>80</v>
      </c>
      <c r="BK210" s="168">
        <f t="shared" si="39"/>
        <v>0</v>
      </c>
      <c r="BL210" s="16" t="s">
        <v>162</v>
      </c>
      <c r="BM210" s="167" t="s">
        <v>949</v>
      </c>
    </row>
    <row r="211" spans="2:65" s="1" customFormat="1" ht="16.5" customHeight="1">
      <c r="B211" s="155"/>
      <c r="C211" s="195" t="s">
        <v>554</v>
      </c>
      <c r="D211" s="195" t="s">
        <v>151</v>
      </c>
      <c r="E211" s="196" t="s">
        <v>1507</v>
      </c>
      <c r="F211" s="197" t="s">
        <v>1508</v>
      </c>
      <c r="G211" s="198" t="s">
        <v>198</v>
      </c>
      <c r="H211" s="199">
        <v>1</v>
      </c>
      <c r="I211" s="200"/>
      <c r="J211" s="201">
        <f t="shared" si="30"/>
        <v>0</v>
      </c>
      <c r="K211" s="197" t="s">
        <v>1</v>
      </c>
      <c r="L211" s="202"/>
      <c r="M211" s="203" t="s">
        <v>1</v>
      </c>
      <c r="N211" s="204" t="s">
        <v>36</v>
      </c>
      <c r="O211" s="54"/>
      <c r="P211" s="165">
        <f t="shared" si="31"/>
        <v>0</v>
      </c>
      <c r="Q211" s="165">
        <v>0</v>
      </c>
      <c r="R211" s="165">
        <f t="shared" si="32"/>
        <v>0</v>
      </c>
      <c r="S211" s="165">
        <v>0</v>
      </c>
      <c r="T211" s="166">
        <f t="shared" si="33"/>
        <v>0</v>
      </c>
      <c r="AR211" s="167" t="s">
        <v>184</v>
      </c>
      <c r="AT211" s="167" t="s">
        <v>151</v>
      </c>
      <c r="AU211" s="167" t="s">
        <v>80</v>
      </c>
      <c r="AY211" s="16" t="s">
        <v>134</v>
      </c>
      <c r="BE211" s="168">
        <f t="shared" si="34"/>
        <v>0</v>
      </c>
      <c r="BF211" s="168">
        <f t="shared" si="35"/>
        <v>0</v>
      </c>
      <c r="BG211" s="168">
        <f t="shared" si="36"/>
        <v>0</v>
      </c>
      <c r="BH211" s="168">
        <f t="shared" si="37"/>
        <v>0</v>
      </c>
      <c r="BI211" s="168">
        <f t="shared" si="38"/>
        <v>0</v>
      </c>
      <c r="BJ211" s="16" t="s">
        <v>80</v>
      </c>
      <c r="BK211" s="168">
        <f t="shared" si="39"/>
        <v>0</v>
      </c>
      <c r="BL211" s="16" t="s">
        <v>162</v>
      </c>
      <c r="BM211" s="167" t="s">
        <v>952</v>
      </c>
    </row>
    <row r="212" spans="2:65" s="1" customFormat="1" ht="16.5" customHeight="1">
      <c r="B212" s="155"/>
      <c r="C212" s="195" t="s">
        <v>558</v>
      </c>
      <c r="D212" s="195" t="s">
        <v>151</v>
      </c>
      <c r="E212" s="196" t="s">
        <v>1511</v>
      </c>
      <c r="F212" s="197" t="s">
        <v>1512</v>
      </c>
      <c r="G212" s="198" t="s">
        <v>198</v>
      </c>
      <c r="H212" s="199">
        <v>1</v>
      </c>
      <c r="I212" s="200"/>
      <c r="J212" s="201">
        <f t="shared" si="30"/>
        <v>0</v>
      </c>
      <c r="K212" s="197" t="s">
        <v>1</v>
      </c>
      <c r="L212" s="202"/>
      <c r="M212" s="203" t="s">
        <v>1</v>
      </c>
      <c r="N212" s="204" t="s">
        <v>36</v>
      </c>
      <c r="O212" s="54"/>
      <c r="P212" s="165">
        <f t="shared" si="31"/>
        <v>0</v>
      </c>
      <c r="Q212" s="165">
        <v>0</v>
      </c>
      <c r="R212" s="165">
        <f t="shared" si="32"/>
        <v>0</v>
      </c>
      <c r="S212" s="165">
        <v>0</v>
      </c>
      <c r="T212" s="166">
        <f t="shared" si="33"/>
        <v>0</v>
      </c>
      <c r="AR212" s="167" t="s">
        <v>184</v>
      </c>
      <c r="AT212" s="167" t="s">
        <v>151</v>
      </c>
      <c r="AU212" s="167" t="s">
        <v>80</v>
      </c>
      <c r="AY212" s="16" t="s">
        <v>134</v>
      </c>
      <c r="BE212" s="168">
        <f t="shared" si="34"/>
        <v>0</v>
      </c>
      <c r="BF212" s="168">
        <f t="shared" si="35"/>
        <v>0</v>
      </c>
      <c r="BG212" s="168">
        <f t="shared" si="36"/>
        <v>0</v>
      </c>
      <c r="BH212" s="168">
        <f t="shared" si="37"/>
        <v>0</v>
      </c>
      <c r="BI212" s="168">
        <f t="shared" si="38"/>
        <v>0</v>
      </c>
      <c r="BJ212" s="16" t="s">
        <v>80</v>
      </c>
      <c r="BK212" s="168">
        <f t="shared" si="39"/>
        <v>0</v>
      </c>
      <c r="BL212" s="16" t="s">
        <v>162</v>
      </c>
      <c r="BM212" s="167" t="s">
        <v>955</v>
      </c>
    </row>
    <row r="213" spans="2:65" s="1" customFormat="1" ht="16.5" customHeight="1">
      <c r="B213" s="155"/>
      <c r="C213" s="195" t="s">
        <v>562</v>
      </c>
      <c r="D213" s="195" t="s">
        <v>151</v>
      </c>
      <c r="E213" s="196" t="s">
        <v>1513</v>
      </c>
      <c r="F213" s="197" t="s">
        <v>1514</v>
      </c>
      <c r="G213" s="198" t="s">
        <v>198</v>
      </c>
      <c r="H213" s="199">
        <v>1</v>
      </c>
      <c r="I213" s="200"/>
      <c r="J213" s="201">
        <f t="shared" si="30"/>
        <v>0</v>
      </c>
      <c r="K213" s="197" t="s">
        <v>1</v>
      </c>
      <c r="L213" s="202"/>
      <c r="M213" s="203" t="s">
        <v>1</v>
      </c>
      <c r="N213" s="204" t="s">
        <v>36</v>
      </c>
      <c r="O213" s="54"/>
      <c r="P213" s="165">
        <f t="shared" si="31"/>
        <v>0</v>
      </c>
      <c r="Q213" s="165">
        <v>0</v>
      </c>
      <c r="R213" s="165">
        <f t="shared" si="32"/>
        <v>0</v>
      </c>
      <c r="S213" s="165">
        <v>0</v>
      </c>
      <c r="T213" s="166">
        <f t="shared" si="33"/>
        <v>0</v>
      </c>
      <c r="AR213" s="167" t="s">
        <v>184</v>
      </c>
      <c r="AT213" s="167" t="s">
        <v>151</v>
      </c>
      <c r="AU213" s="167" t="s">
        <v>80</v>
      </c>
      <c r="AY213" s="16" t="s">
        <v>134</v>
      </c>
      <c r="BE213" s="168">
        <f t="shared" si="34"/>
        <v>0</v>
      </c>
      <c r="BF213" s="168">
        <f t="shared" si="35"/>
        <v>0</v>
      </c>
      <c r="BG213" s="168">
        <f t="shared" si="36"/>
        <v>0</v>
      </c>
      <c r="BH213" s="168">
        <f t="shared" si="37"/>
        <v>0</v>
      </c>
      <c r="BI213" s="168">
        <f t="shared" si="38"/>
        <v>0</v>
      </c>
      <c r="BJ213" s="16" t="s">
        <v>80</v>
      </c>
      <c r="BK213" s="168">
        <f t="shared" si="39"/>
        <v>0</v>
      </c>
      <c r="BL213" s="16" t="s">
        <v>162</v>
      </c>
      <c r="BM213" s="167" t="s">
        <v>958</v>
      </c>
    </row>
    <row r="214" spans="2:65" s="1" customFormat="1" ht="16.5" customHeight="1">
      <c r="B214" s="155"/>
      <c r="C214" s="195" t="s">
        <v>566</v>
      </c>
      <c r="D214" s="195" t="s">
        <v>151</v>
      </c>
      <c r="E214" s="196" t="s">
        <v>1515</v>
      </c>
      <c r="F214" s="197" t="s">
        <v>1516</v>
      </c>
      <c r="G214" s="198" t="s">
        <v>198</v>
      </c>
      <c r="H214" s="199">
        <v>1</v>
      </c>
      <c r="I214" s="200"/>
      <c r="J214" s="201">
        <f t="shared" si="30"/>
        <v>0</v>
      </c>
      <c r="K214" s="197" t="s">
        <v>1</v>
      </c>
      <c r="L214" s="202"/>
      <c r="M214" s="203" t="s">
        <v>1</v>
      </c>
      <c r="N214" s="204" t="s">
        <v>36</v>
      </c>
      <c r="O214" s="54"/>
      <c r="P214" s="165">
        <f t="shared" si="31"/>
        <v>0</v>
      </c>
      <c r="Q214" s="165">
        <v>0</v>
      </c>
      <c r="R214" s="165">
        <f t="shared" si="32"/>
        <v>0</v>
      </c>
      <c r="S214" s="165">
        <v>0</v>
      </c>
      <c r="T214" s="166">
        <f t="shared" si="33"/>
        <v>0</v>
      </c>
      <c r="AR214" s="167" t="s">
        <v>184</v>
      </c>
      <c r="AT214" s="167" t="s">
        <v>151</v>
      </c>
      <c r="AU214" s="167" t="s">
        <v>80</v>
      </c>
      <c r="AY214" s="16" t="s">
        <v>134</v>
      </c>
      <c r="BE214" s="168">
        <f t="shared" si="34"/>
        <v>0</v>
      </c>
      <c r="BF214" s="168">
        <f t="shared" si="35"/>
        <v>0</v>
      </c>
      <c r="BG214" s="168">
        <f t="shared" si="36"/>
        <v>0</v>
      </c>
      <c r="BH214" s="168">
        <f t="shared" si="37"/>
        <v>0</v>
      </c>
      <c r="BI214" s="168">
        <f t="shared" si="38"/>
        <v>0</v>
      </c>
      <c r="BJ214" s="16" t="s">
        <v>80</v>
      </c>
      <c r="BK214" s="168">
        <f t="shared" si="39"/>
        <v>0</v>
      </c>
      <c r="BL214" s="16" t="s">
        <v>162</v>
      </c>
      <c r="BM214" s="167" t="s">
        <v>961</v>
      </c>
    </row>
    <row r="215" spans="2:65" s="1" customFormat="1" ht="16.5" customHeight="1">
      <c r="B215" s="155"/>
      <c r="C215" s="195" t="s">
        <v>570</v>
      </c>
      <c r="D215" s="195" t="s">
        <v>151</v>
      </c>
      <c r="E215" s="196" t="s">
        <v>1517</v>
      </c>
      <c r="F215" s="197" t="s">
        <v>1518</v>
      </c>
      <c r="G215" s="198" t="s">
        <v>198</v>
      </c>
      <c r="H215" s="199">
        <v>1</v>
      </c>
      <c r="I215" s="200"/>
      <c r="J215" s="201">
        <f t="shared" si="30"/>
        <v>0</v>
      </c>
      <c r="K215" s="197" t="s">
        <v>1</v>
      </c>
      <c r="L215" s="202"/>
      <c r="M215" s="203" t="s">
        <v>1</v>
      </c>
      <c r="N215" s="204" t="s">
        <v>36</v>
      </c>
      <c r="O215" s="54"/>
      <c r="P215" s="165">
        <f t="shared" si="31"/>
        <v>0</v>
      </c>
      <c r="Q215" s="165">
        <v>0</v>
      </c>
      <c r="R215" s="165">
        <f t="shared" si="32"/>
        <v>0</v>
      </c>
      <c r="S215" s="165">
        <v>0</v>
      </c>
      <c r="T215" s="166">
        <f t="shared" si="33"/>
        <v>0</v>
      </c>
      <c r="AR215" s="167" t="s">
        <v>184</v>
      </c>
      <c r="AT215" s="167" t="s">
        <v>151</v>
      </c>
      <c r="AU215" s="167" t="s">
        <v>80</v>
      </c>
      <c r="AY215" s="16" t="s">
        <v>134</v>
      </c>
      <c r="BE215" s="168">
        <f t="shared" si="34"/>
        <v>0</v>
      </c>
      <c r="BF215" s="168">
        <f t="shared" si="35"/>
        <v>0</v>
      </c>
      <c r="BG215" s="168">
        <f t="shared" si="36"/>
        <v>0</v>
      </c>
      <c r="BH215" s="168">
        <f t="shared" si="37"/>
        <v>0</v>
      </c>
      <c r="BI215" s="168">
        <f t="shared" si="38"/>
        <v>0</v>
      </c>
      <c r="BJ215" s="16" t="s">
        <v>80</v>
      </c>
      <c r="BK215" s="168">
        <f t="shared" si="39"/>
        <v>0</v>
      </c>
      <c r="BL215" s="16" t="s">
        <v>162</v>
      </c>
      <c r="BM215" s="167" t="s">
        <v>964</v>
      </c>
    </row>
    <row r="216" spans="2:65" s="1" customFormat="1" ht="16.5" customHeight="1">
      <c r="B216" s="155"/>
      <c r="C216" s="195" t="s">
        <v>575</v>
      </c>
      <c r="D216" s="195" t="s">
        <v>151</v>
      </c>
      <c r="E216" s="196" t="s">
        <v>1519</v>
      </c>
      <c r="F216" s="197" t="s">
        <v>1520</v>
      </c>
      <c r="G216" s="198" t="s">
        <v>198</v>
      </c>
      <c r="H216" s="199">
        <v>6</v>
      </c>
      <c r="I216" s="200"/>
      <c r="J216" s="201">
        <f t="shared" si="30"/>
        <v>0</v>
      </c>
      <c r="K216" s="197" t="s">
        <v>1</v>
      </c>
      <c r="L216" s="202"/>
      <c r="M216" s="203" t="s">
        <v>1</v>
      </c>
      <c r="N216" s="204" t="s">
        <v>36</v>
      </c>
      <c r="O216" s="54"/>
      <c r="P216" s="165">
        <f t="shared" si="31"/>
        <v>0</v>
      </c>
      <c r="Q216" s="165">
        <v>0</v>
      </c>
      <c r="R216" s="165">
        <f t="shared" si="32"/>
        <v>0</v>
      </c>
      <c r="S216" s="165">
        <v>0</v>
      </c>
      <c r="T216" s="166">
        <f t="shared" si="33"/>
        <v>0</v>
      </c>
      <c r="AR216" s="167" t="s">
        <v>184</v>
      </c>
      <c r="AT216" s="167" t="s">
        <v>151</v>
      </c>
      <c r="AU216" s="167" t="s">
        <v>80</v>
      </c>
      <c r="AY216" s="16" t="s">
        <v>134</v>
      </c>
      <c r="BE216" s="168">
        <f t="shared" si="34"/>
        <v>0</v>
      </c>
      <c r="BF216" s="168">
        <f t="shared" si="35"/>
        <v>0</v>
      </c>
      <c r="BG216" s="168">
        <f t="shared" si="36"/>
        <v>0</v>
      </c>
      <c r="BH216" s="168">
        <f t="shared" si="37"/>
        <v>0</v>
      </c>
      <c r="BI216" s="168">
        <f t="shared" si="38"/>
        <v>0</v>
      </c>
      <c r="BJ216" s="16" t="s">
        <v>80</v>
      </c>
      <c r="BK216" s="168">
        <f t="shared" si="39"/>
        <v>0</v>
      </c>
      <c r="BL216" s="16" t="s">
        <v>162</v>
      </c>
      <c r="BM216" s="167" t="s">
        <v>967</v>
      </c>
    </row>
    <row r="217" spans="2:65" s="1" customFormat="1" ht="24" customHeight="1">
      <c r="B217" s="155"/>
      <c r="C217" s="195" t="s">
        <v>579</v>
      </c>
      <c r="D217" s="195" t="s">
        <v>151</v>
      </c>
      <c r="E217" s="196" t="s">
        <v>1521</v>
      </c>
      <c r="F217" s="197" t="s">
        <v>1522</v>
      </c>
      <c r="G217" s="198" t="s">
        <v>198</v>
      </c>
      <c r="H217" s="199">
        <v>4</v>
      </c>
      <c r="I217" s="200"/>
      <c r="J217" s="201">
        <f t="shared" si="30"/>
        <v>0</v>
      </c>
      <c r="K217" s="197" t="s">
        <v>1</v>
      </c>
      <c r="L217" s="202"/>
      <c r="M217" s="203" t="s">
        <v>1</v>
      </c>
      <c r="N217" s="204" t="s">
        <v>36</v>
      </c>
      <c r="O217" s="54"/>
      <c r="P217" s="165">
        <f t="shared" si="31"/>
        <v>0</v>
      </c>
      <c r="Q217" s="165">
        <v>0</v>
      </c>
      <c r="R217" s="165">
        <f t="shared" si="32"/>
        <v>0</v>
      </c>
      <c r="S217" s="165">
        <v>0</v>
      </c>
      <c r="T217" s="166">
        <f t="shared" si="33"/>
        <v>0</v>
      </c>
      <c r="AR217" s="167" t="s">
        <v>184</v>
      </c>
      <c r="AT217" s="167" t="s">
        <v>151</v>
      </c>
      <c r="AU217" s="167" t="s">
        <v>80</v>
      </c>
      <c r="AY217" s="16" t="s">
        <v>134</v>
      </c>
      <c r="BE217" s="168">
        <f t="shared" si="34"/>
        <v>0</v>
      </c>
      <c r="BF217" s="168">
        <f t="shared" si="35"/>
        <v>0</v>
      </c>
      <c r="BG217" s="168">
        <f t="shared" si="36"/>
        <v>0</v>
      </c>
      <c r="BH217" s="168">
        <f t="shared" si="37"/>
        <v>0</v>
      </c>
      <c r="BI217" s="168">
        <f t="shared" si="38"/>
        <v>0</v>
      </c>
      <c r="BJ217" s="16" t="s">
        <v>80</v>
      </c>
      <c r="BK217" s="168">
        <f t="shared" si="39"/>
        <v>0</v>
      </c>
      <c r="BL217" s="16" t="s">
        <v>162</v>
      </c>
      <c r="BM217" s="167" t="s">
        <v>970</v>
      </c>
    </row>
    <row r="218" spans="2:65" s="1" customFormat="1" ht="16.5" customHeight="1">
      <c r="B218" s="155"/>
      <c r="C218" s="195" t="s">
        <v>583</v>
      </c>
      <c r="D218" s="195" t="s">
        <v>151</v>
      </c>
      <c r="E218" s="196" t="s">
        <v>1523</v>
      </c>
      <c r="F218" s="197" t="s">
        <v>1524</v>
      </c>
      <c r="G218" s="198" t="s">
        <v>198</v>
      </c>
      <c r="H218" s="199">
        <v>2</v>
      </c>
      <c r="I218" s="200"/>
      <c r="J218" s="201">
        <f t="shared" si="30"/>
        <v>0</v>
      </c>
      <c r="K218" s="197" t="s">
        <v>1</v>
      </c>
      <c r="L218" s="202"/>
      <c r="M218" s="203" t="s">
        <v>1</v>
      </c>
      <c r="N218" s="204" t="s">
        <v>36</v>
      </c>
      <c r="O218" s="54"/>
      <c r="P218" s="165">
        <f t="shared" si="31"/>
        <v>0</v>
      </c>
      <c r="Q218" s="165">
        <v>0</v>
      </c>
      <c r="R218" s="165">
        <f t="shared" si="32"/>
        <v>0</v>
      </c>
      <c r="S218" s="165">
        <v>0</v>
      </c>
      <c r="T218" s="166">
        <f t="shared" si="33"/>
        <v>0</v>
      </c>
      <c r="AR218" s="167" t="s">
        <v>184</v>
      </c>
      <c r="AT218" s="167" t="s">
        <v>151</v>
      </c>
      <c r="AU218" s="167" t="s">
        <v>80</v>
      </c>
      <c r="AY218" s="16" t="s">
        <v>134</v>
      </c>
      <c r="BE218" s="168">
        <f t="shared" si="34"/>
        <v>0</v>
      </c>
      <c r="BF218" s="168">
        <f t="shared" si="35"/>
        <v>0</v>
      </c>
      <c r="BG218" s="168">
        <f t="shared" si="36"/>
        <v>0</v>
      </c>
      <c r="BH218" s="168">
        <f t="shared" si="37"/>
        <v>0</v>
      </c>
      <c r="BI218" s="168">
        <f t="shared" si="38"/>
        <v>0</v>
      </c>
      <c r="BJ218" s="16" t="s">
        <v>80</v>
      </c>
      <c r="BK218" s="168">
        <f t="shared" si="39"/>
        <v>0</v>
      </c>
      <c r="BL218" s="16" t="s">
        <v>162</v>
      </c>
      <c r="BM218" s="167" t="s">
        <v>973</v>
      </c>
    </row>
    <row r="219" spans="2:65" s="1" customFormat="1" ht="16.5" customHeight="1">
      <c r="B219" s="155"/>
      <c r="C219" s="195" t="s">
        <v>588</v>
      </c>
      <c r="D219" s="195" t="s">
        <v>151</v>
      </c>
      <c r="E219" s="196" t="s">
        <v>1525</v>
      </c>
      <c r="F219" s="197" t="s">
        <v>1526</v>
      </c>
      <c r="G219" s="198" t="s">
        <v>198</v>
      </c>
      <c r="H219" s="199">
        <v>2</v>
      </c>
      <c r="I219" s="200"/>
      <c r="J219" s="201">
        <f t="shared" si="30"/>
        <v>0</v>
      </c>
      <c r="K219" s="197" t="s">
        <v>1</v>
      </c>
      <c r="L219" s="202"/>
      <c r="M219" s="203" t="s">
        <v>1</v>
      </c>
      <c r="N219" s="204" t="s">
        <v>36</v>
      </c>
      <c r="O219" s="54"/>
      <c r="P219" s="165">
        <f t="shared" si="31"/>
        <v>0</v>
      </c>
      <c r="Q219" s="165">
        <v>0</v>
      </c>
      <c r="R219" s="165">
        <f t="shared" si="32"/>
        <v>0</v>
      </c>
      <c r="S219" s="165">
        <v>0</v>
      </c>
      <c r="T219" s="166">
        <f t="shared" si="33"/>
        <v>0</v>
      </c>
      <c r="AR219" s="167" t="s">
        <v>184</v>
      </c>
      <c r="AT219" s="167" t="s">
        <v>151</v>
      </c>
      <c r="AU219" s="167" t="s">
        <v>80</v>
      </c>
      <c r="AY219" s="16" t="s">
        <v>134</v>
      </c>
      <c r="BE219" s="168">
        <f t="shared" si="34"/>
        <v>0</v>
      </c>
      <c r="BF219" s="168">
        <f t="shared" si="35"/>
        <v>0</v>
      </c>
      <c r="BG219" s="168">
        <f t="shared" si="36"/>
        <v>0</v>
      </c>
      <c r="BH219" s="168">
        <f t="shared" si="37"/>
        <v>0</v>
      </c>
      <c r="BI219" s="168">
        <f t="shared" si="38"/>
        <v>0</v>
      </c>
      <c r="BJ219" s="16" t="s">
        <v>80</v>
      </c>
      <c r="BK219" s="168">
        <f t="shared" si="39"/>
        <v>0</v>
      </c>
      <c r="BL219" s="16" t="s">
        <v>162</v>
      </c>
      <c r="BM219" s="167" t="s">
        <v>976</v>
      </c>
    </row>
    <row r="220" spans="2:65" s="1" customFormat="1" ht="16.5" customHeight="1">
      <c r="B220" s="155"/>
      <c r="C220" s="195" t="s">
        <v>592</v>
      </c>
      <c r="D220" s="195" t="s">
        <v>151</v>
      </c>
      <c r="E220" s="196" t="s">
        <v>1527</v>
      </c>
      <c r="F220" s="197" t="s">
        <v>1528</v>
      </c>
      <c r="G220" s="198" t="s">
        <v>198</v>
      </c>
      <c r="H220" s="199">
        <v>1</v>
      </c>
      <c r="I220" s="200"/>
      <c r="J220" s="201">
        <f t="shared" si="30"/>
        <v>0</v>
      </c>
      <c r="K220" s="197" t="s">
        <v>1</v>
      </c>
      <c r="L220" s="202"/>
      <c r="M220" s="203" t="s">
        <v>1</v>
      </c>
      <c r="N220" s="204" t="s">
        <v>36</v>
      </c>
      <c r="O220" s="54"/>
      <c r="P220" s="165">
        <f t="shared" si="31"/>
        <v>0</v>
      </c>
      <c r="Q220" s="165">
        <v>0</v>
      </c>
      <c r="R220" s="165">
        <f t="shared" si="32"/>
        <v>0</v>
      </c>
      <c r="S220" s="165">
        <v>0</v>
      </c>
      <c r="T220" s="166">
        <f t="shared" si="33"/>
        <v>0</v>
      </c>
      <c r="AR220" s="167" t="s">
        <v>184</v>
      </c>
      <c r="AT220" s="167" t="s">
        <v>151</v>
      </c>
      <c r="AU220" s="167" t="s">
        <v>80</v>
      </c>
      <c r="AY220" s="16" t="s">
        <v>134</v>
      </c>
      <c r="BE220" s="168">
        <f t="shared" si="34"/>
        <v>0</v>
      </c>
      <c r="BF220" s="168">
        <f t="shared" si="35"/>
        <v>0</v>
      </c>
      <c r="BG220" s="168">
        <f t="shared" si="36"/>
        <v>0</v>
      </c>
      <c r="BH220" s="168">
        <f t="shared" si="37"/>
        <v>0</v>
      </c>
      <c r="BI220" s="168">
        <f t="shared" si="38"/>
        <v>0</v>
      </c>
      <c r="BJ220" s="16" t="s">
        <v>80</v>
      </c>
      <c r="BK220" s="168">
        <f t="shared" si="39"/>
        <v>0</v>
      </c>
      <c r="BL220" s="16" t="s">
        <v>162</v>
      </c>
      <c r="BM220" s="167" t="s">
        <v>979</v>
      </c>
    </row>
    <row r="221" spans="2:65" s="1" customFormat="1" ht="16.5" customHeight="1">
      <c r="B221" s="155"/>
      <c r="C221" s="195" t="s">
        <v>598</v>
      </c>
      <c r="D221" s="195" t="s">
        <v>151</v>
      </c>
      <c r="E221" s="196" t="s">
        <v>1529</v>
      </c>
      <c r="F221" s="197" t="s">
        <v>1530</v>
      </c>
      <c r="G221" s="198" t="s">
        <v>198</v>
      </c>
      <c r="H221" s="199">
        <v>1</v>
      </c>
      <c r="I221" s="200"/>
      <c r="J221" s="201">
        <f t="shared" si="30"/>
        <v>0</v>
      </c>
      <c r="K221" s="197" t="s">
        <v>1</v>
      </c>
      <c r="L221" s="202"/>
      <c r="M221" s="203" t="s">
        <v>1</v>
      </c>
      <c r="N221" s="204" t="s">
        <v>36</v>
      </c>
      <c r="O221" s="54"/>
      <c r="P221" s="165">
        <f t="shared" si="31"/>
        <v>0</v>
      </c>
      <c r="Q221" s="165">
        <v>0</v>
      </c>
      <c r="R221" s="165">
        <f t="shared" si="32"/>
        <v>0</v>
      </c>
      <c r="S221" s="165">
        <v>0</v>
      </c>
      <c r="T221" s="166">
        <f t="shared" si="33"/>
        <v>0</v>
      </c>
      <c r="AR221" s="167" t="s">
        <v>184</v>
      </c>
      <c r="AT221" s="167" t="s">
        <v>151</v>
      </c>
      <c r="AU221" s="167" t="s">
        <v>80</v>
      </c>
      <c r="AY221" s="16" t="s">
        <v>134</v>
      </c>
      <c r="BE221" s="168">
        <f t="shared" si="34"/>
        <v>0</v>
      </c>
      <c r="BF221" s="168">
        <f t="shared" si="35"/>
        <v>0</v>
      </c>
      <c r="BG221" s="168">
        <f t="shared" si="36"/>
        <v>0</v>
      </c>
      <c r="BH221" s="168">
        <f t="shared" si="37"/>
        <v>0</v>
      </c>
      <c r="BI221" s="168">
        <f t="shared" si="38"/>
        <v>0</v>
      </c>
      <c r="BJ221" s="16" t="s">
        <v>80</v>
      </c>
      <c r="BK221" s="168">
        <f t="shared" si="39"/>
        <v>0</v>
      </c>
      <c r="BL221" s="16" t="s">
        <v>162</v>
      </c>
      <c r="BM221" s="167" t="s">
        <v>982</v>
      </c>
    </row>
    <row r="222" spans="2:65" s="1" customFormat="1" ht="16.5" customHeight="1">
      <c r="B222" s="155"/>
      <c r="C222" s="195" t="s">
        <v>604</v>
      </c>
      <c r="D222" s="195" t="s">
        <v>151</v>
      </c>
      <c r="E222" s="196" t="s">
        <v>1531</v>
      </c>
      <c r="F222" s="197" t="s">
        <v>1532</v>
      </c>
      <c r="G222" s="198" t="s">
        <v>198</v>
      </c>
      <c r="H222" s="199">
        <v>1</v>
      </c>
      <c r="I222" s="200"/>
      <c r="J222" s="201">
        <f t="shared" si="30"/>
        <v>0</v>
      </c>
      <c r="K222" s="197" t="s">
        <v>1</v>
      </c>
      <c r="L222" s="202"/>
      <c r="M222" s="203" t="s">
        <v>1</v>
      </c>
      <c r="N222" s="204" t="s">
        <v>36</v>
      </c>
      <c r="O222" s="54"/>
      <c r="P222" s="165">
        <f t="shared" si="31"/>
        <v>0</v>
      </c>
      <c r="Q222" s="165">
        <v>0</v>
      </c>
      <c r="R222" s="165">
        <f t="shared" si="32"/>
        <v>0</v>
      </c>
      <c r="S222" s="165">
        <v>0</v>
      </c>
      <c r="T222" s="166">
        <f t="shared" si="33"/>
        <v>0</v>
      </c>
      <c r="AR222" s="167" t="s">
        <v>184</v>
      </c>
      <c r="AT222" s="167" t="s">
        <v>151</v>
      </c>
      <c r="AU222" s="167" t="s">
        <v>80</v>
      </c>
      <c r="AY222" s="16" t="s">
        <v>134</v>
      </c>
      <c r="BE222" s="168">
        <f t="shared" si="34"/>
        <v>0</v>
      </c>
      <c r="BF222" s="168">
        <f t="shared" si="35"/>
        <v>0</v>
      </c>
      <c r="BG222" s="168">
        <f t="shared" si="36"/>
        <v>0</v>
      </c>
      <c r="BH222" s="168">
        <f t="shared" si="37"/>
        <v>0</v>
      </c>
      <c r="BI222" s="168">
        <f t="shared" si="38"/>
        <v>0</v>
      </c>
      <c r="BJ222" s="16" t="s">
        <v>80</v>
      </c>
      <c r="BK222" s="168">
        <f t="shared" si="39"/>
        <v>0</v>
      </c>
      <c r="BL222" s="16" t="s">
        <v>162</v>
      </c>
      <c r="BM222" s="167" t="s">
        <v>985</v>
      </c>
    </row>
    <row r="223" spans="2:65" s="1" customFormat="1" ht="16.5" customHeight="1">
      <c r="B223" s="155"/>
      <c r="C223" s="195" t="s">
        <v>608</v>
      </c>
      <c r="D223" s="195" t="s">
        <v>151</v>
      </c>
      <c r="E223" s="196" t="s">
        <v>1533</v>
      </c>
      <c r="F223" s="197" t="s">
        <v>1534</v>
      </c>
      <c r="G223" s="198" t="s">
        <v>198</v>
      </c>
      <c r="H223" s="199">
        <v>1</v>
      </c>
      <c r="I223" s="200"/>
      <c r="J223" s="201">
        <f t="shared" si="30"/>
        <v>0</v>
      </c>
      <c r="K223" s="197" t="s">
        <v>1</v>
      </c>
      <c r="L223" s="202"/>
      <c r="M223" s="203" t="s">
        <v>1</v>
      </c>
      <c r="N223" s="204" t="s">
        <v>36</v>
      </c>
      <c r="O223" s="54"/>
      <c r="P223" s="165">
        <f t="shared" si="31"/>
        <v>0</v>
      </c>
      <c r="Q223" s="165">
        <v>0</v>
      </c>
      <c r="R223" s="165">
        <f t="shared" si="32"/>
        <v>0</v>
      </c>
      <c r="S223" s="165">
        <v>0</v>
      </c>
      <c r="T223" s="166">
        <f t="shared" si="33"/>
        <v>0</v>
      </c>
      <c r="AR223" s="167" t="s">
        <v>184</v>
      </c>
      <c r="AT223" s="167" t="s">
        <v>151</v>
      </c>
      <c r="AU223" s="167" t="s">
        <v>80</v>
      </c>
      <c r="AY223" s="16" t="s">
        <v>134</v>
      </c>
      <c r="BE223" s="168">
        <f t="shared" si="34"/>
        <v>0</v>
      </c>
      <c r="BF223" s="168">
        <f t="shared" si="35"/>
        <v>0</v>
      </c>
      <c r="BG223" s="168">
        <f t="shared" si="36"/>
        <v>0</v>
      </c>
      <c r="BH223" s="168">
        <f t="shared" si="37"/>
        <v>0</v>
      </c>
      <c r="BI223" s="168">
        <f t="shared" si="38"/>
        <v>0</v>
      </c>
      <c r="BJ223" s="16" t="s">
        <v>80</v>
      </c>
      <c r="BK223" s="168">
        <f t="shared" si="39"/>
        <v>0</v>
      </c>
      <c r="BL223" s="16" t="s">
        <v>162</v>
      </c>
      <c r="BM223" s="167" t="s">
        <v>988</v>
      </c>
    </row>
    <row r="224" spans="2:65" s="1" customFormat="1" ht="16.5" customHeight="1">
      <c r="B224" s="155"/>
      <c r="C224" s="195" t="s">
        <v>612</v>
      </c>
      <c r="D224" s="195" t="s">
        <v>151</v>
      </c>
      <c r="E224" s="196" t="s">
        <v>1535</v>
      </c>
      <c r="F224" s="197" t="s">
        <v>1536</v>
      </c>
      <c r="G224" s="198" t="s">
        <v>198</v>
      </c>
      <c r="H224" s="199">
        <v>1</v>
      </c>
      <c r="I224" s="200"/>
      <c r="J224" s="201">
        <f t="shared" si="30"/>
        <v>0</v>
      </c>
      <c r="K224" s="197" t="s">
        <v>1</v>
      </c>
      <c r="L224" s="202"/>
      <c r="M224" s="203" t="s">
        <v>1</v>
      </c>
      <c r="N224" s="204" t="s">
        <v>36</v>
      </c>
      <c r="O224" s="54"/>
      <c r="P224" s="165">
        <f t="shared" si="31"/>
        <v>0</v>
      </c>
      <c r="Q224" s="165">
        <v>0</v>
      </c>
      <c r="R224" s="165">
        <f t="shared" si="32"/>
        <v>0</v>
      </c>
      <c r="S224" s="165">
        <v>0</v>
      </c>
      <c r="T224" s="166">
        <f t="shared" si="33"/>
        <v>0</v>
      </c>
      <c r="AR224" s="167" t="s">
        <v>184</v>
      </c>
      <c r="AT224" s="167" t="s">
        <v>151</v>
      </c>
      <c r="AU224" s="167" t="s">
        <v>80</v>
      </c>
      <c r="AY224" s="16" t="s">
        <v>134</v>
      </c>
      <c r="BE224" s="168">
        <f t="shared" si="34"/>
        <v>0</v>
      </c>
      <c r="BF224" s="168">
        <f t="shared" si="35"/>
        <v>0</v>
      </c>
      <c r="BG224" s="168">
        <f t="shared" si="36"/>
        <v>0</v>
      </c>
      <c r="BH224" s="168">
        <f t="shared" si="37"/>
        <v>0</v>
      </c>
      <c r="BI224" s="168">
        <f t="shared" si="38"/>
        <v>0</v>
      </c>
      <c r="BJ224" s="16" t="s">
        <v>80</v>
      </c>
      <c r="BK224" s="168">
        <f t="shared" si="39"/>
        <v>0</v>
      </c>
      <c r="BL224" s="16" t="s">
        <v>162</v>
      </c>
      <c r="BM224" s="167" t="s">
        <v>991</v>
      </c>
    </row>
    <row r="225" spans="2:65" s="1" customFormat="1" ht="16.5" customHeight="1">
      <c r="B225" s="155"/>
      <c r="C225" s="195" t="s">
        <v>616</v>
      </c>
      <c r="D225" s="195" t="s">
        <v>151</v>
      </c>
      <c r="E225" s="196" t="s">
        <v>1537</v>
      </c>
      <c r="F225" s="197" t="s">
        <v>1538</v>
      </c>
      <c r="G225" s="198" t="s">
        <v>198</v>
      </c>
      <c r="H225" s="199">
        <v>3</v>
      </c>
      <c r="I225" s="200"/>
      <c r="J225" s="201">
        <f t="shared" si="30"/>
        <v>0</v>
      </c>
      <c r="K225" s="197" t="s">
        <v>1</v>
      </c>
      <c r="L225" s="202"/>
      <c r="M225" s="203" t="s">
        <v>1</v>
      </c>
      <c r="N225" s="204" t="s">
        <v>36</v>
      </c>
      <c r="O225" s="54"/>
      <c r="P225" s="165">
        <f t="shared" si="31"/>
        <v>0</v>
      </c>
      <c r="Q225" s="165">
        <v>0</v>
      </c>
      <c r="R225" s="165">
        <f t="shared" si="32"/>
        <v>0</v>
      </c>
      <c r="S225" s="165">
        <v>0</v>
      </c>
      <c r="T225" s="166">
        <f t="shared" si="33"/>
        <v>0</v>
      </c>
      <c r="AR225" s="167" t="s">
        <v>184</v>
      </c>
      <c r="AT225" s="167" t="s">
        <v>151</v>
      </c>
      <c r="AU225" s="167" t="s">
        <v>80</v>
      </c>
      <c r="AY225" s="16" t="s">
        <v>134</v>
      </c>
      <c r="BE225" s="168">
        <f t="shared" si="34"/>
        <v>0</v>
      </c>
      <c r="BF225" s="168">
        <f t="shared" si="35"/>
        <v>0</v>
      </c>
      <c r="BG225" s="168">
        <f t="shared" si="36"/>
        <v>0</v>
      </c>
      <c r="BH225" s="168">
        <f t="shared" si="37"/>
        <v>0</v>
      </c>
      <c r="BI225" s="168">
        <f t="shared" si="38"/>
        <v>0</v>
      </c>
      <c r="BJ225" s="16" t="s">
        <v>80</v>
      </c>
      <c r="BK225" s="168">
        <f t="shared" si="39"/>
        <v>0</v>
      </c>
      <c r="BL225" s="16" t="s">
        <v>162</v>
      </c>
      <c r="BM225" s="167" t="s">
        <v>994</v>
      </c>
    </row>
    <row r="226" spans="2:65" s="1" customFormat="1" ht="16.5" customHeight="1">
      <c r="B226" s="155"/>
      <c r="C226" s="195" t="s">
        <v>620</v>
      </c>
      <c r="D226" s="195" t="s">
        <v>151</v>
      </c>
      <c r="E226" s="196" t="s">
        <v>1539</v>
      </c>
      <c r="F226" s="197" t="s">
        <v>1540</v>
      </c>
      <c r="G226" s="198" t="s">
        <v>198</v>
      </c>
      <c r="H226" s="199">
        <v>1</v>
      </c>
      <c r="I226" s="200"/>
      <c r="J226" s="201">
        <f t="shared" si="30"/>
        <v>0</v>
      </c>
      <c r="K226" s="197" t="s">
        <v>1</v>
      </c>
      <c r="L226" s="202"/>
      <c r="M226" s="203" t="s">
        <v>1</v>
      </c>
      <c r="N226" s="204" t="s">
        <v>36</v>
      </c>
      <c r="O226" s="54"/>
      <c r="P226" s="165">
        <f t="shared" si="31"/>
        <v>0</v>
      </c>
      <c r="Q226" s="165">
        <v>0</v>
      </c>
      <c r="R226" s="165">
        <f t="shared" si="32"/>
        <v>0</v>
      </c>
      <c r="S226" s="165">
        <v>0</v>
      </c>
      <c r="T226" s="166">
        <f t="shared" si="33"/>
        <v>0</v>
      </c>
      <c r="AR226" s="167" t="s">
        <v>184</v>
      </c>
      <c r="AT226" s="167" t="s">
        <v>151</v>
      </c>
      <c r="AU226" s="167" t="s">
        <v>80</v>
      </c>
      <c r="AY226" s="16" t="s">
        <v>134</v>
      </c>
      <c r="BE226" s="168">
        <f t="shared" si="34"/>
        <v>0</v>
      </c>
      <c r="BF226" s="168">
        <f t="shared" si="35"/>
        <v>0</v>
      </c>
      <c r="BG226" s="168">
        <f t="shared" si="36"/>
        <v>0</v>
      </c>
      <c r="BH226" s="168">
        <f t="shared" si="37"/>
        <v>0</v>
      </c>
      <c r="BI226" s="168">
        <f t="shared" si="38"/>
        <v>0</v>
      </c>
      <c r="BJ226" s="16" t="s">
        <v>80</v>
      </c>
      <c r="BK226" s="168">
        <f t="shared" si="39"/>
        <v>0</v>
      </c>
      <c r="BL226" s="16" t="s">
        <v>162</v>
      </c>
      <c r="BM226" s="167" t="s">
        <v>997</v>
      </c>
    </row>
    <row r="227" spans="2:65" s="1" customFormat="1" ht="16.5" customHeight="1">
      <c r="B227" s="155"/>
      <c r="C227" s="195" t="s">
        <v>624</v>
      </c>
      <c r="D227" s="195" t="s">
        <v>151</v>
      </c>
      <c r="E227" s="196" t="s">
        <v>1541</v>
      </c>
      <c r="F227" s="197" t="s">
        <v>1542</v>
      </c>
      <c r="G227" s="198" t="s">
        <v>198</v>
      </c>
      <c r="H227" s="199">
        <v>1</v>
      </c>
      <c r="I227" s="200"/>
      <c r="J227" s="201">
        <f t="shared" si="30"/>
        <v>0</v>
      </c>
      <c r="K227" s="197" t="s">
        <v>1</v>
      </c>
      <c r="L227" s="202"/>
      <c r="M227" s="203" t="s">
        <v>1</v>
      </c>
      <c r="N227" s="204" t="s">
        <v>36</v>
      </c>
      <c r="O227" s="54"/>
      <c r="P227" s="165">
        <f t="shared" si="31"/>
        <v>0</v>
      </c>
      <c r="Q227" s="165">
        <v>0</v>
      </c>
      <c r="R227" s="165">
        <f t="shared" si="32"/>
        <v>0</v>
      </c>
      <c r="S227" s="165">
        <v>0</v>
      </c>
      <c r="T227" s="166">
        <f t="shared" si="33"/>
        <v>0</v>
      </c>
      <c r="AR227" s="167" t="s">
        <v>184</v>
      </c>
      <c r="AT227" s="167" t="s">
        <v>151</v>
      </c>
      <c r="AU227" s="167" t="s">
        <v>80</v>
      </c>
      <c r="AY227" s="16" t="s">
        <v>134</v>
      </c>
      <c r="BE227" s="168">
        <f t="shared" si="34"/>
        <v>0</v>
      </c>
      <c r="BF227" s="168">
        <f t="shared" si="35"/>
        <v>0</v>
      </c>
      <c r="BG227" s="168">
        <f t="shared" si="36"/>
        <v>0</v>
      </c>
      <c r="BH227" s="168">
        <f t="shared" si="37"/>
        <v>0</v>
      </c>
      <c r="BI227" s="168">
        <f t="shared" si="38"/>
        <v>0</v>
      </c>
      <c r="BJ227" s="16" t="s">
        <v>80</v>
      </c>
      <c r="BK227" s="168">
        <f t="shared" si="39"/>
        <v>0</v>
      </c>
      <c r="BL227" s="16" t="s">
        <v>162</v>
      </c>
      <c r="BM227" s="167" t="s">
        <v>1000</v>
      </c>
    </row>
    <row r="228" spans="2:65" s="1" customFormat="1" ht="16.5" customHeight="1">
      <c r="B228" s="155"/>
      <c r="C228" s="195" t="s">
        <v>629</v>
      </c>
      <c r="D228" s="195" t="s">
        <v>151</v>
      </c>
      <c r="E228" s="196" t="s">
        <v>1543</v>
      </c>
      <c r="F228" s="197" t="s">
        <v>1544</v>
      </c>
      <c r="G228" s="198" t="s">
        <v>198</v>
      </c>
      <c r="H228" s="199">
        <v>1</v>
      </c>
      <c r="I228" s="200"/>
      <c r="J228" s="201">
        <f t="shared" si="30"/>
        <v>0</v>
      </c>
      <c r="K228" s="197" t="s">
        <v>1</v>
      </c>
      <c r="L228" s="202"/>
      <c r="M228" s="203" t="s">
        <v>1</v>
      </c>
      <c r="N228" s="204" t="s">
        <v>36</v>
      </c>
      <c r="O228" s="54"/>
      <c r="P228" s="165">
        <f t="shared" si="31"/>
        <v>0</v>
      </c>
      <c r="Q228" s="165">
        <v>0</v>
      </c>
      <c r="R228" s="165">
        <f t="shared" si="32"/>
        <v>0</v>
      </c>
      <c r="S228" s="165">
        <v>0</v>
      </c>
      <c r="T228" s="166">
        <f t="shared" si="33"/>
        <v>0</v>
      </c>
      <c r="AR228" s="167" t="s">
        <v>184</v>
      </c>
      <c r="AT228" s="167" t="s">
        <v>151</v>
      </c>
      <c r="AU228" s="167" t="s">
        <v>80</v>
      </c>
      <c r="AY228" s="16" t="s">
        <v>134</v>
      </c>
      <c r="BE228" s="168">
        <f t="shared" si="34"/>
        <v>0</v>
      </c>
      <c r="BF228" s="168">
        <f t="shared" si="35"/>
        <v>0</v>
      </c>
      <c r="BG228" s="168">
        <f t="shared" si="36"/>
        <v>0</v>
      </c>
      <c r="BH228" s="168">
        <f t="shared" si="37"/>
        <v>0</v>
      </c>
      <c r="BI228" s="168">
        <f t="shared" si="38"/>
        <v>0</v>
      </c>
      <c r="BJ228" s="16" t="s">
        <v>80</v>
      </c>
      <c r="BK228" s="168">
        <f t="shared" si="39"/>
        <v>0</v>
      </c>
      <c r="BL228" s="16" t="s">
        <v>162</v>
      </c>
      <c r="BM228" s="167" t="s">
        <v>1003</v>
      </c>
    </row>
    <row r="229" spans="2:65" s="1" customFormat="1" ht="24" customHeight="1">
      <c r="B229" s="155"/>
      <c r="C229" s="156" t="s">
        <v>634</v>
      </c>
      <c r="D229" s="156" t="s">
        <v>136</v>
      </c>
      <c r="E229" s="157" t="s">
        <v>1545</v>
      </c>
      <c r="F229" s="158" t="s">
        <v>1546</v>
      </c>
      <c r="G229" s="159" t="s">
        <v>152</v>
      </c>
      <c r="H229" s="160">
        <v>0.1</v>
      </c>
      <c r="I229" s="161"/>
      <c r="J229" s="162">
        <f t="shared" si="30"/>
        <v>0</v>
      </c>
      <c r="K229" s="158" t="s">
        <v>1</v>
      </c>
      <c r="L229" s="31"/>
      <c r="M229" s="163" t="s">
        <v>1</v>
      </c>
      <c r="N229" s="164" t="s">
        <v>36</v>
      </c>
      <c r="O229" s="54"/>
      <c r="P229" s="165">
        <f t="shared" si="31"/>
        <v>0</v>
      </c>
      <c r="Q229" s="165">
        <v>0</v>
      </c>
      <c r="R229" s="165">
        <f t="shared" si="32"/>
        <v>0</v>
      </c>
      <c r="S229" s="165">
        <v>0</v>
      </c>
      <c r="T229" s="166">
        <f t="shared" si="33"/>
        <v>0</v>
      </c>
      <c r="AR229" s="167" t="s">
        <v>162</v>
      </c>
      <c r="AT229" s="167" t="s">
        <v>136</v>
      </c>
      <c r="AU229" s="167" t="s">
        <v>80</v>
      </c>
      <c r="AY229" s="16" t="s">
        <v>134</v>
      </c>
      <c r="BE229" s="168">
        <f t="shared" si="34"/>
        <v>0</v>
      </c>
      <c r="BF229" s="168">
        <f t="shared" si="35"/>
        <v>0</v>
      </c>
      <c r="BG229" s="168">
        <f t="shared" si="36"/>
        <v>0</v>
      </c>
      <c r="BH229" s="168">
        <f t="shared" si="37"/>
        <v>0</v>
      </c>
      <c r="BI229" s="168">
        <f t="shared" si="38"/>
        <v>0</v>
      </c>
      <c r="BJ229" s="16" t="s">
        <v>80</v>
      </c>
      <c r="BK229" s="168">
        <f t="shared" si="39"/>
        <v>0</v>
      </c>
      <c r="BL229" s="16" t="s">
        <v>162</v>
      </c>
      <c r="BM229" s="167" t="s">
        <v>1006</v>
      </c>
    </row>
    <row r="230" spans="2:65" s="11" customFormat="1" ht="22.95" customHeight="1">
      <c r="B230" s="142"/>
      <c r="D230" s="143" t="s">
        <v>69</v>
      </c>
      <c r="E230" s="153" t="s">
        <v>1547</v>
      </c>
      <c r="F230" s="153" t="s">
        <v>1548</v>
      </c>
      <c r="I230" s="145"/>
      <c r="J230" s="154">
        <f>BK230</f>
        <v>0</v>
      </c>
      <c r="L230" s="142"/>
      <c r="M230" s="147"/>
      <c r="N230" s="148"/>
      <c r="O230" s="148"/>
      <c r="P230" s="149">
        <f>SUM(P231:P242)</f>
        <v>0</v>
      </c>
      <c r="Q230" s="148"/>
      <c r="R230" s="149">
        <f>SUM(R231:R242)</f>
        <v>0</v>
      </c>
      <c r="S230" s="148"/>
      <c r="T230" s="150">
        <f>SUM(T231:T242)</f>
        <v>0</v>
      </c>
      <c r="AR230" s="143" t="s">
        <v>80</v>
      </c>
      <c r="AT230" s="151" t="s">
        <v>69</v>
      </c>
      <c r="AU230" s="151" t="s">
        <v>74</v>
      </c>
      <c r="AY230" s="143" t="s">
        <v>134</v>
      </c>
      <c r="BK230" s="152">
        <f>SUM(BK231:BK242)</f>
        <v>0</v>
      </c>
    </row>
    <row r="231" spans="2:65" s="1" customFormat="1" ht="24" customHeight="1">
      <c r="B231" s="155"/>
      <c r="C231" s="156" t="s">
        <v>638</v>
      </c>
      <c r="D231" s="156" t="s">
        <v>136</v>
      </c>
      <c r="E231" s="157" t="s">
        <v>1549</v>
      </c>
      <c r="F231" s="158" t="s">
        <v>1550</v>
      </c>
      <c r="G231" s="159" t="s">
        <v>198</v>
      </c>
      <c r="H231" s="160">
        <v>45</v>
      </c>
      <c r="I231" s="161"/>
      <c r="J231" s="162">
        <f t="shared" ref="J231:J242" si="40">ROUND(I231*H231,2)</f>
        <v>0</v>
      </c>
      <c r="K231" s="158" t="s">
        <v>1</v>
      </c>
      <c r="L231" s="31"/>
      <c r="M231" s="163" t="s">
        <v>1</v>
      </c>
      <c r="N231" s="164" t="s">
        <v>36</v>
      </c>
      <c r="O231" s="54"/>
      <c r="P231" s="165">
        <f t="shared" ref="P231:P242" si="41">O231*H231</f>
        <v>0</v>
      </c>
      <c r="Q231" s="165">
        <v>0</v>
      </c>
      <c r="R231" s="165">
        <f t="shared" ref="R231:R242" si="42">Q231*H231</f>
        <v>0</v>
      </c>
      <c r="S231" s="165">
        <v>0</v>
      </c>
      <c r="T231" s="166">
        <f t="shared" ref="T231:T242" si="43">S231*H231</f>
        <v>0</v>
      </c>
      <c r="AR231" s="167" t="s">
        <v>162</v>
      </c>
      <c r="AT231" s="167" t="s">
        <v>136</v>
      </c>
      <c r="AU231" s="167" t="s">
        <v>80</v>
      </c>
      <c r="AY231" s="16" t="s">
        <v>134</v>
      </c>
      <c r="BE231" s="168">
        <f t="shared" ref="BE231:BE242" si="44">IF(N231="základná",J231,0)</f>
        <v>0</v>
      </c>
      <c r="BF231" s="168">
        <f t="shared" ref="BF231:BF242" si="45">IF(N231="znížená",J231,0)</f>
        <v>0</v>
      </c>
      <c r="BG231" s="168">
        <f t="shared" ref="BG231:BG242" si="46">IF(N231="zákl. prenesená",J231,0)</f>
        <v>0</v>
      </c>
      <c r="BH231" s="168">
        <f t="shared" ref="BH231:BH242" si="47">IF(N231="zníž. prenesená",J231,0)</f>
        <v>0</v>
      </c>
      <c r="BI231" s="168">
        <f t="shared" ref="BI231:BI242" si="48">IF(N231="nulová",J231,0)</f>
        <v>0</v>
      </c>
      <c r="BJ231" s="16" t="s">
        <v>80</v>
      </c>
      <c r="BK231" s="168">
        <f t="shared" ref="BK231:BK242" si="49">ROUND(I231*H231,2)</f>
        <v>0</v>
      </c>
      <c r="BL231" s="16" t="s">
        <v>162</v>
      </c>
      <c r="BM231" s="167" t="s">
        <v>1011</v>
      </c>
    </row>
    <row r="232" spans="2:65" s="1" customFormat="1" ht="24" customHeight="1">
      <c r="B232" s="155"/>
      <c r="C232" s="156" t="s">
        <v>642</v>
      </c>
      <c r="D232" s="156" t="s">
        <v>136</v>
      </c>
      <c r="E232" s="157" t="s">
        <v>1551</v>
      </c>
      <c r="F232" s="158" t="s">
        <v>1552</v>
      </c>
      <c r="G232" s="159" t="s">
        <v>198</v>
      </c>
      <c r="H232" s="160">
        <v>45</v>
      </c>
      <c r="I232" s="161"/>
      <c r="J232" s="162">
        <f t="shared" si="40"/>
        <v>0</v>
      </c>
      <c r="K232" s="158" t="s">
        <v>1</v>
      </c>
      <c r="L232" s="31"/>
      <c r="M232" s="163" t="s">
        <v>1</v>
      </c>
      <c r="N232" s="164" t="s">
        <v>36</v>
      </c>
      <c r="O232" s="54"/>
      <c r="P232" s="165">
        <f t="shared" si="41"/>
        <v>0</v>
      </c>
      <c r="Q232" s="165">
        <v>0</v>
      </c>
      <c r="R232" s="165">
        <f t="shared" si="42"/>
        <v>0</v>
      </c>
      <c r="S232" s="165">
        <v>0</v>
      </c>
      <c r="T232" s="166">
        <f t="shared" si="43"/>
        <v>0</v>
      </c>
      <c r="AR232" s="167" t="s">
        <v>162</v>
      </c>
      <c r="AT232" s="167" t="s">
        <v>136</v>
      </c>
      <c r="AU232" s="167" t="s">
        <v>80</v>
      </c>
      <c r="AY232" s="16" t="s">
        <v>134</v>
      </c>
      <c r="BE232" s="168">
        <f t="shared" si="44"/>
        <v>0</v>
      </c>
      <c r="BF232" s="168">
        <f t="shared" si="45"/>
        <v>0</v>
      </c>
      <c r="BG232" s="168">
        <f t="shared" si="46"/>
        <v>0</v>
      </c>
      <c r="BH232" s="168">
        <f t="shared" si="47"/>
        <v>0</v>
      </c>
      <c r="BI232" s="168">
        <f t="shared" si="48"/>
        <v>0</v>
      </c>
      <c r="BJ232" s="16" t="s">
        <v>80</v>
      </c>
      <c r="BK232" s="168">
        <f t="shared" si="49"/>
        <v>0</v>
      </c>
      <c r="BL232" s="16" t="s">
        <v>162</v>
      </c>
      <c r="BM232" s="167" t="s">
        <v>1014</v>
      </c>
    </row>
    <row r="233" spans="2:65" s="1" customFormat="1" ht="24" customHeight="1">
      <c r="B233" s="155"/>
      <c r="C233" s="195" t="s">
        <v>647</v>
      </c>
      <c r="D233" s="195" t="s">
        <v>151</v>
      </c>
      <c r="E233" s="196" t="s">
        <v>1553</v>
      </c>
      <c r="F233" s="197" t="s">
        <v>1554</v>
      </c>
      <c r="G233" s="198" t="s">
        <v>198</v>
      </c>
      <c r="H233" s="199">
        <v>2</v>
      </c>
      <c r="I233" s="200"/>
      <c r="J233" s="201">
        <f t="shared" si="40"/>
        <v>0</v>
      </c>
      <c r="K233" s="197" t="s">
        <v>1</v>
      </c>
      <c r="L233" s="202"/>
      <c r="M233" s="203" t="s">
        <v>1</v>
      </c>
      <c r="N233" s="204" t="s">
        <v>36</v>
      </c>
      <c r="O233" s="54"/>
      <c r="P233" s="165">
        <f t="shared" si="41"/>
        <v>0</v>
      </c>
      <c r="Q233" s="165">
        <v>0</v>
      </c>
      <c r="R233" s="165">
        <f t="shared" si="42"/>
        <v>0</v>
      </c>
      <c r="S233" s="165">
        <v>0</v>
      </c>
      <c r="T233" s="166">
        <f t="shared" si="43"/>
        <v>0</v>
      </c>
      <c r="AR233" s="167" t="s">
        <v>184</v>
      </c>
      <c r="AT233" s="167" t="s">
        <v>151</v>
      </c>
      <c r="AU233" s="167" t="s">
        <v>80</v>
      </c>
      <c r="AY233" s="16" t="s">
        <v>134</v>
      </c>
      <c r="BE233" s="168">
        <f t="shared" si="44"/>
        <v>0</v>
      </c>
      <c r="BF233" s="168">
        <f t="shared" si="45"/>
        <v>0</v>
      </c>
      <c r="BG233" s="168">
        <f t="shared" si="46"/>
        <v>0</v>
      </c>
      <c r="BH233" s="168">
        <f t="shared" si="47"/>
        <v>0</v>
      </c>
      <c r="BI233" s="168">
        <f t="shared" si="48"/>
        <v>0</v>
      </c>
      <c r="BJ233" s="16" t="s">
        <v>80</v>
      </c>
      <c r="BK233" s="168">
        <f t="shared" si="49"/>
        <v>0</v>
      </c>
      <c r="BL233" s="16" t="s">
        <v>162</v>
      </c>
      <c r="BM233" s="167" t="s">
        <v>1017</v>
      </c>
    </row>
    <row r="234" spans="2:65" s="1" customFormat="1" ht="24" customHeight="1">
      <c r="B234" s="155"/>
      <c r="C234" s="195" t="s">
        <v>651</v>
      </c>
      <c r="D234" s="195" t="s">
        <v>151</v>
      </c>
      <c r="E234" s="196" t="s">
        <v>1555</v>
      </c>
      <c r="F234" s="197" t="s">
        <v>1556</v>
      </c>
      <c r="G234" s="198" t="s">
        <v>198</v>
      </c>
      <c r="H234" s="199">
        <v>6</v>
      </c>
      <c r="I234" s="200"/>
      <c r="J234" s="201">
        <f t="shared" si="40"/>
        <v>0</v>
      </c>
      <c r="K234" s="197" t="s">
        <v>1</v>
      </c>
      <c r="L234" s="202"/>
      <c r="M234" s="203" t="s">
        <v>1</v>
      </c>
      <c r="N234" s="204" t="s">
        <v>36</v>
      </c>
      <c r="O234" s="54"/>
      <c r="P234" s="165">
        <f t="shared" si="41"/>
        <v>0</v>
      </c>
      <c r="Q234" s="165">
        <v>0</v>
      </c>
      <c r="R234" s="165">
        <f t="shared" si="42"/>
        <v>0</v>
      </c>
      <c r="S234" s="165">
        <v>0</v>
      </c>
      <c r="T234" s="166">
        <f t="shared" si="43"/>
        <v>0</v>
      </c>
      <c r="AR234" s="167" t="s">
        <v>184</v>
      </c>
      <c r="AT234" s="167" t="s">
        <v>151</v>
      </c>
      <c r="AU234" s="167" t="s">
        <v>80</v>
      </c>
      <c r="AY234" s="16" t="s">
        <v>134</v>
      </c>
      <c r="BE234" s="168">
        <f t="shared" si="44"/>
        <v>0</v>
      </c>
      <c r="BF234" s="168">
        <f t="shared" si="45"/>
        <v>0</v>
      </c>
      <c r="BG234" s="168">
        <f t="shared" si="46"/>
        <v>0</v>
      </c>
      <c r="BH234" s="168">
        <f t="shared" si="47"/>
        <v>0</v>
      </c>
      <c r="BI234" s="168">
        <f t="shared" si="48"/>
        <v>0</v>
      </c>
      <c r="BJ234" s="16" t="s">
        <v>80</v>
      </c>
      <c r="BK234" s="168">
        <f t="shared" si="49"/>
        <v>0</v>
      </c>
      <c r="BL234" s="16" t="s">
        <v>162</v>
      </c>
      <c r="BM234" s="167" t="s">
        <v>1020</v>
      </c>
    </row>
    <row r="235" spans="2:65" s="1" customFormat="1" ht="24" customHeight="1">
      <c r="B235" s="155"/>
      <c r="C235" s="195" t="s">
        <v>200</v>
      </c>
      <c r="D235" s="195" t="s">
        <v>151</v>
      </c>
      <c r="E235" s="196" t="s">
        <v>1557</v>
      </c>
      <c r="F235" s="197" t="s">
        <v>1558</v>
      </c>
      <c r="G235" s="198" t="s">
        <v>198</v>
      </c>
      <c r="H235" s="199">
        <v>5</v>
      </c>
      <c r="I235" s="200"/>
      <c r="J235" s="201">
        <f t="shared" si="40"/>
        <v>0</v>
      </c>
      <c r="K235" s="197" t="s">
        <v>1</v>
      </c>
      <c r="L235" s="202"/>
      <c r="M235" s="203" t="s">
        <v>1</v>
      </c>
      <c r="N235" s="204" t="s">
        <v>36</v>
      </c>
      <c r="O235" s="54"/>
      <c r="P235" s="165">
        <f t="shared" si="41"/>
        <v>0</v>
      </c>
      <c r="Q235" s="165">
        <v>0</v>
      </c>
      <c r="R235" s="165">
        <f t="shared" si="42"/>
        <v>0</v>
      </c>
      <c r="S235" s="165">
        <v>0</v>
      </c>
      <c r="T235" s="166">
        <f t="shared" si="43"/>
        <v>0</v>
      </c>
      <c r="AR235" s="167" t="s">
        <v>184</v>
      </c>
      <c r="AT235" s="167" t="s">
        <v>151</v>
      </c>
      <c r="AU235" s="167" t="s">
        <v>80</v>
      </c>
      <c r="AY235" s="16" t="s">
        <v>134</v>
      </c>
      <c r="BE235" s="168">
        <f t="shared" si="44"/>
        <v>0</v>
      </c>
      <c r="BF235" s="168">
        <f t="shared" si="45"/>
        <v>0</v>
      </c>
      <c r="BG235" s="168">
        <f t="shared" si="46"/>
        <v>0</v>
      </c>
      <c r="BH235" s="168">
        <f t="shared" si="47"/>
        <v>0</v>
      </c>
      <c r="BI235" s="168">
        <f t="shared" si="48"/>
        <v>0</v>
      </c>
      <c r="BJ235" s="16" t="s">
        <v>80</v>
      </c>
      <c r="BK235" s="168">
        <f t="shared" si="49"/>
        <v>0</v>
      </c>
      <c r="BL235" s="16" t="s">
        <v>162</v>
      </c>
      <c r="BM235" s="167" t="s">
        <v>1023</v>
      </c>
    </row>
    <row r="236" spans="2:65" s="1" customFormat="1" ht="24" customHeight="1">
      <c r="B236" s="155"/>
      <c r="C236" s="195" t="s">
        <v>663</v>
      </c>
      <c r="D236" s="195" t="s">
        <v>151</v>
      </c>
      <c r="E236" s="196" t="s">
        <v>1559</v>
      </c>
      <c r="F236" s="197" t="s">
        <v>1560</v>
      </c>
      <c r="G236" s="198" t="s">
        <v>198</v>
      </c>
      <c r="H236" s="199">
        <v>2</v>
      </c>
      <c r="I236" s="200"/>
      <c r="J236" s="201">
        <f t="shared" si="40"/>
        <v>0</v>
      </c>
      <c r="K236" s="197" t="s">
        <v>1</v>
      </c>
      <c r="L236" s="202"/>
      <c r="M236" s="203" t="s">
        <v>1</v>
      </c>
      <c r="N236" s="204" t="s">
        <v>36</v>
      </c>
      <c r="O236" s="54"/>
      <c r="P236" s="165">
        <f t="shared" si="41"/>
        <v>0</v>
      </c>
      <c r="Q236" s="165">
        <v>0</v>
      </c>
      <c r="R236" s="165">
        <f t="shared" si="42"/>
        <v>0</v>
      </c>
      <c r="S236" s="165">
        <v>0</v>
      </c>
      <c r="T236" s="166">
        <f t="shared" si="43"/>
        <v>0</v>
      </c>
      <c r="AR236" s="167" t="s">
        <v>184</v>
      </c>
      <c r="AT236" s="167" t="s">
        <v>151</v>
      </c>
      <c r="AU236" s="167" t="s">
        <v>80</v>
      </c>
      <c r="AY236" s="16" t="s">
        <v>134</v>
      </c>
      <c r="BE236" s="168">
        <f t="shared" si="44"/>
        <v>0</v>
      </c>
      <c r="BF236" s="168">
        <f t="shared" si="45"/>
        <v>0</v>
      </c>
      <c r="BG236" s="168">
        <f t="shared" si="46"/>
        <v>0</v>
      </c>
      <c r="BH236" s="168">
        <f t="shared" si="47"/>
        <v>0</v>
      </c>
      <c r="BI236" s="168">
        <f t="shared" si="48"/>
        <v>0</v>
      </c>
      <c r="BJ236" s="16" t="s">
        <v>80</v>
      </c>
      <c r="BK236" s="168">
        <f t="shared" si="49"/>
        <v>0</v>
      </c>
      <c r="BL236" s="16" t="s">
        <v>162</v>
      </c>
      <c r="BM236" s="167" t="s">
        <v>1026</v>
      </c>
    </row>
    <row r="237" spans="2:65" s="1" customFormat="1" ht="24" customHeight="1">
      <c r="B237" s="155"/>
      <c r="C237" s="195" t="s">
        <v>668</v>
      </c>
      <c r="D237" s="195" t="s">
        <v>151</v>
      </c>
      <c r="E237" s="196" t="s">
        <v>1561</v>
      </c>
      <c r="F237" s="197" t="s">
        <v>1562</v>
      </c>
      <c r="G237" s="198" t="s">
        <v>198</v>
      </c>
      <c r="H237" s="199">
        <v>27</v>
      </c>
      <c r="I237" s="200"/>
      <c r="J237" s="201">
        <f t="shared" si="40"/>
        <v>0</v>
      </c>
      <c r="K237" s="197" t="s">
        <v>1</v>
      </c>
      <c r="L237" s="202"/>
      <c r="M237" s="203" t="s">
        <v>1</v>
      </c>
      <c r="N237" s="204" t="s">
        <v>36</v>
      </c>
      <c r="O237" s="54"/>
      <c r="P237" s="165">
        <f t="shared" si="41"/>
        <v>0</v>
      </c>
      <c r="Q237" s="165">
        <v>0</v>
      </c>
      <c r="R237" s="165">
        <f t="shared" si="42"/>
        <v>0</v>
      </c>
      <c r="S237" s="165">
        <v>0</v>
      </c>
      <c r="T237" s="166">
        <f t="shared" si="43"/>
        <v>0</v>
      </c>
      <c r="AR237" s="167" t="s">
        <v>184</v>
      </c>
      <c r="AT237" s="167" t="s">
        <v>151</v>
      </c>
      <c r="AU237" s="167" t="s">
        <v>80</v>
      </c>
      <c r="AY237" s="16" t="s">
        <v>134</v>
      </c>
      <c r="BE237" s="168">
        <f t="shared" si="44"/>
        <v>0</v>
      </c>
      <c r="BF237" s="168">
        <f t="shared" si="45"/>
        <v>0</v>
      </c>
      <c r="BG237" s="168">
        <f t="shared" si="46"/>
        <v>0</v>
      </c>
      <c r="BH237" s="168">
        <f t="shared" si="47"/>
        <v>0</v>
      </c>
      <c r="BI237" s="168">
        <f t="shared" si="48"/>
        <v>0</v>
      </c>
      <c r="BJ237" s="16" t="s">
        <v>80</v>
      </c>
      <c r="BK237" s="168">
        <f t="shared" si="49"/>
        <v>0</v>
      </c>
      <c r="BL237" s="16" t="s">
        <v>162</v>
      </c>
      <c r="BM237" s="167" t="s">
        <v>1029</v>
      </c>
    </row>
    <row r="238" spans="2:65" s="1" customFormat="1" ht="24" customHeight="1">
      <c r="B238" s="155"/>
      <c r="C238" s="195" t="s">
        <v>673</v>
      </c>
      <c r="D238" s="195" t="s">
        <v>151</v>
      </c>
      <c r="E238" s="196" t="s">
        <v>1563</v>
      </c>
      <c r="F238" s="197" t="s">
        <v>1564</v>
      </c>
      <c r="G238" s="198" t="s">
        <v>198</v>
      </c>
      <c r="H238" s="199">
        <v>2</v>
      </c>
      <c r="I238" s="200"/>
      <c r="J238" s="201">
        <f t="shared" si="40"/>
        <v>0</v>
      </c>
      <c r="K238" s="197" t="s">
        <v>1</v>
      </c>
      <c r="L238" s="202"/>
      <c r="M238" s="203" t="s">
        <v>1</v>
      </c>
      <c r="N238" s="204" t="s">
        <v>36</v>
      </c>
      <c r="O238" s="54"/>
      <c r="P238" s="165">
        <f t="shared" si="41"/>
        <v>0</v>
      </c>
      <c r="Q238" s="165">
        <v>0</v>
      </c>
      <c r="R238" s="165">
        <f t="shared" si="42"/>
        <v>0</v>
      </c>
      <c r="S238" s="165">
        <v>0</v>
      </c>
      <c r="T238" s="166">
        <f t="shared" si="43"/>
        <v>0</v>
      </c>
      <c r="AR238" s="167" t="s">
        <v>184</v>
      </c>
      <c r="AT238" s="167" t="s">
        <v>151</v>
      </c>
      <c r="AU238" s="167" t="s">
        <v>80</v>
      </c>
      <c r="AY238" s="16" t="s">
        <v>134</v>
      </c>
      <c r="BE238" s="168">
        <f t="shared" si="44"/>
        <v>0</v>
      </c>
      <c r="BF238" s="168">
        <f t="shared" si="45"/>
        <v>0</v>
      </c>
      <c r="BG238" s="168">
        <f t="shared" si="46"/>
        <v>0</v>
      </c>
      <c r="BH238" s="168">
        <f t="shared" si="47"/>
        <v>0</v>
      </c>
      <c r="BI238" s="168">
        <f t="shared" si="48"/>
        <v>0</v>
      </c>
      <c r="BJ238" s="16" t="s">
        <v>80</v>
      </c>
      <c r="BK238" s="168">
        <f t="shared" si="49"/>
        <v>0</v>
      </c>
      <c r="BL238" s="16" t="s">
        <v>162</v>
      </c>
      <c r="BM238" s="167" t="s">
        <v>1032</v>
      </c>
    </row>
    <row r="239" spans="2:65" s="1" customFormat="1" ht="24" customHeight="1">
      <c r="B239" s="155"/>
      <c r="C239" s="195" t="s">
        <v>679</v>
      </c>
      <c r="D239" s="195" t="s">
        <v>151</v>
      </c>
      <c r="E239" s="196" t="s">
        <v>1565</v>
      </c>
      <c r="F239" s="197" t="s">
        <v>1566</v>
      </c>
      <c r="G239" s="198" t="s">
        <v>198</v>
      </c>
      <c r="H239" s="199">
        <v>1</v>
      </c>
      <c r="I239" s="200"/>
      <c r="J239" s="201">
        <f t="shared" si="40"/>
        <v>0</v>
      </c>
      <c r="K239" s="197" t="s">
        <v>1</v>
      </c>
      <c r="L239" s="202"/>
      <c r="M239" s="203" t="s">
        <v>1</v>
      </c>
      <c r="N239" s="204" t="s">
        <v>36</v>
      </c>
      <c r="O239" s="54"/>
      <c r="P239" s="165">
        <f t="shared" si="41"/>
        <v>0</v>
      </c>
      <c r="Q239" s="165">
        <v>0</v>
      </c>
      <c r="R239" s="165">
        <f t="shared" si="42"/>
        <v>0</v>
      </c>
      <c r="S239" s="165">
        <v>0</v>
      </c>
      <c r="T239" s="166">
        <f t="shared" si="43"/>
        <v>0</v>
      </c>
      <c r="AR239" s="167" t="s">
        <v>184</v>
      </c>
      <c r="AT239" s="167" t="s">
        <v>151</v>
      </c>
      <c r="AU239" s="167" t="s">
        <v>80</v>
      </c>
      <c r="AY239" s="16" t="s">
        <v>134</v>
      </c>
      <c r="BE239" s="168">
        <f t="shared" si="44"/>
        <v>0</v>
      </c>
      <c r="BF239" s="168">
        <f t="shared" si="45"/>
        <v>0</v>
      </c>
      <c r="BG239" s="168">
        <f t="shared" si="46"/>
        <v>0</v>
      </c>
      <c r="BH239" s="168">
        <f t="shared" si="47"/>
        <v>0</v>
      </c>
      <c r="BI239" s="168">
        <f t="shared" si="48"/>
        <v>0</v>
      </c>
      <c r="BJ239" s="16" t="s">
        <v>80</v>
      </c>
      <c r="BK239" s="168">
        <f t="shared" si="49"/>
        <v>0</v>
      </c>
      <c r="BL239" s="16" t="s">
        <v>162</v>
      </c>
      <c r="BM239" s="167" t="s">
        <v>1035</v>
      </c>
    </row>
    <row r="240" spans="2:65" s="1" customFormat="1" ht="24" customHeight="1">
      <c r="B240" s="155"/>
      <c r="C240" s="156" t="s">
        <v>684</v>
      </c>
      <c r="D240" s="156" t="s">
        <v>136</v>
      </c>
      <c r="E240" s="157" t="s">
        <v>1567</v>
      </c>
      <c r="F240" s="158" t="s">
        <v>1568</v>
      </c>
      <c r="G240" s="159" t="s">
        <v>146</v>
      </c>
      <c r="H240" s="160">
        <v>50</v>
      </c>
      <c r="I240" s="161"/>
      <c r="J240" s="162">
        <f t="shared" si="40"/>
        <v>0</v>
      </c>
      <c r="K240" s="158" t="s">
        <v>1</v>
      </c>
      <c r="L240" s="31"/>
      <c r="M240" s="163" t="s">
        <v>1</v>
      </c>
      <c r="N240" s="164" t="s">
        <v>36</v>
      </c>
      <c r="O240" s="54"/>
      <c r="P240" s="165">
        <f t="shared" si="41"/>
        <v>0</v>
      </c>
      <c r="Q240" s="165">
        <v>0</v>
      </c>
      <c r="R240" s="165">
        <f t="shared" si="42"/>
        <v>0</v>
      </c>
      <c r="S240" s="165">
        <v>0</v>
      </c>
      <c r="T240" s="166">
        <f t="shared" si="43"/>
        <v>0</v>
      </c>
      <c r="AR240" s="167" t="s">
        <v>162</v>
      </c>
      <c r="AT240" s="167" t="s">
        <v>136</v>
      </c>
      <c r="AU240" s="167" t="s">
        <v>80</v>
      </c>
      <c r="AY240" s="16" t="s">
        <v>134</v>
      </c>
      <c r="BE240" s="168">
        <f t="shared" si="44"/>
        <v>0</v>
      </c>
      <c r="BF240" s="168">
        <f t="shared" si="45"/>
        <v>0</v>
      </c>
      <c r="BG240" s="168">
        <f t="shared" si="46"/>
        <v>0</v>
      </c>
      <c r="BH240" s="168">
        <f t="shared" si="47"/>
        <v>0</v>
      </c>
      <c r="BI240" s="168">
        <f t="shared" si="48"/>
        <v>0</v>
      </c>
      <c r="BJ240" s="16" t="s">
        <v>80</v>
      </c>
      <c r="BK240" s="168">
        <f t="shared" si="49"/>
        <v>0</v>
      </c>
      <c r="BL240" s="16" t="s">
        <v>162</v>
      </c>
      <c r="BM240" s="167" t="s">
        <v>1038</v>
      </c>
    </row>
    <row r="241" spans="2:65" s="1" customFormat="1" ht="24" customHeight="1">
      <c r="B241" s="155"/>
      <c r="C241" s="156" t="s">
        <v>688</v>
      </c>
      <c r="D241" s="156" t="s">
        <v>136</v>
      </c>
      <c r="E241" s="157" t="s">
        <v>1569</v>
      </c>
      <c r="F241" s="158" t="s">
        <v>1570</v>
      </c>
      <c r="G241" s="159" t="s">
        <v>198</v>
      </c>
      <c r="H241" s="160">
        <v>45</v>
      </c>
      <c r="I241" s="161"/>
      <c r="J241" s="162">
        <f t="shared" si="40"/>
        <v>0</v>
      </c>
      <c r="K241" s="158" t="s">
        <v>1</v>
      </c>
      <c r="L241" s="31"/>
      <c r="M241" s="163" t="s">
        <v>1</v>
      </c>
      <c r="N241" s="164" t="s">
        <v>36</v>
      </c>
      <c r="O241" s="54"/>
      <c r="P241" s="165">
        <f t="shared" si="41"/>
        <v>0</v>
      </c>
      <c r="Q241" s="165">
        <v>0</v>
      </c>
      <c r="R241" s="165">
        <f t="shared" si="42"/>
        <v>0</v>
      </c>
      <c r="S241" s="165">
        <v>0</v>
      </c>
      <c r="T241" s="166">
        <f t="shared" si="43"/>
        <v>0</v>
      </c>
      <c r="AR241" s="167" t="s">
        <v>162</v>
      </c>
      <c r="AT241" s="167" t="s">
        <v>136</v>
      </c>
      <c r="AU241" s="167" t="s">
        <v>80</v>
      </c>
      <c r="AY241" s="16" t="s">
        <v>134</v>
      </c>
      <c r="BE241" s="168">
        <f t="shared" si="44"/>
        <v>0</v>
      </c>
      <c r="BF241" s="168">
        <f t="shared" si="45"/>
        <v>0</v>
      </c>
      <c r="BG241" s="168">
        <f t="shared" si="46"/>
        <v>0</v>
      </c>
      <c r="BH241" s="168">
        <f t="shared" si="47"/>
        <v>0</v>
      </c>
      <c r="BI241" s="168">
        <f t="shared" si="48"/>
        <v>0</v>
      </c>
      <c r="BJ241" s="16" t="s">
        <v>80</v>
      </c>
      <c r="BK241" s="168">
        <f t="shared" si="49"/>
        <v>0</v>
      </c>
      <c r="BL241" s="16" t="s">
        <v>162</v>
      </c>
      <c r="BM241" s="167" t="s">
        <v>1041</v>
      </c>
    </row>
    <row r="242" spans="2:65" s="1" customFormat="1" ht="24" customHeight="1">
      <c r="B242" s="155"/>
      <c r="C242" s="156" t="s">
        <v>692</v>
      </c>
      <c r="D242" s="156" t="s">
        <v>136</v>
      </c>
      <c r="E242" s="157" t="s">
        <v>1571</v>
      </c>
      <c r="F242" s="158" t="s">
        <v>1572</v>
      </c>
      <c r="G242" s="159" t="s">
        <v>152</v>
      </c>
      <c r="H242" s="160">
        <v>1.63</v>
      </c>
      <c r="I242" s="161"/>
      <c r="J242" s="162">
        <f t="shared" si="40"/>
        <v>0</v>
      </c>
      <c r="K242" s="158" t="s">
        <v>1</v>
      </c>
      <c r="L242" s="31"/>
      <c r="M242" s="163" t="s">
        <v>1</v>
      </c>
      <c r="N242" s="164" t="s">
        <v>36</v>
      </c>
      <c r="O242" s="54"/>
      <c r="P242" s="165">
        <f t="shared" si="41"/>
        <v>0</v>
      </c>
      <c r="Q242" s="165">
        <v>0</v>
      </c>
      <c r="R242" s="165">
        <f t="shared" si="42"/>
        <v>0</v>
      </c>
      <c r="S242" s="165">
        <v>0</v>
      </c>
      <c r="T242" s="166">
        <f t="shared" si="43"/>
        <v>0</v>
      </c>
      <c r="AR242" s="167" t="s">
        <v>162</v>
      </c>
      <c r="AT242" s="167" t="s">
        <v>136</v>
      </c>
      <c r="AU242" s="167" t="s">
        <v>80</v>
      </c>
      <c r="AY242" s="16" t="s">
        <v>134</v>
      </c>
      <c r="BE242" s="168">
        <f t="shared" si="44"/>
        <v>0</v>
      </c>
      <c r="BF242" s="168">
        <f t="shared" si="45"/>
        <v>0</v>
      </c>
      <c r="BG242" s="168">
        <f t="shared" si="46"/>
        <v>0</v>
      </c>
      <c r="BH242" s="168">
        <f t="shared" si="47"/>
        <v>0</v>
      </c>
      <c r="BI242" s="168">
        <f t="shared" si="48"/>
        <v>0</v>
      </c>
      <c r="BJ242" s="16" t="s">
        <v>80</v>
      </c>
      <c r="BK242" s="168">
        <f t="shared" si="49"/>
        <v>0</v>
      </c>
      <c r="BL242" s="16" t="s">
        <v>162</v>
      </c>
      <c r="BM242" s="167" t="s">
        <v>1044</v>
      </c>
    </row>
    <row r="243" spans="2:65" s="11" customFormat="1" ht="22.95" customHeight="1">
      <c r="B243" s="142"/>
      <c r="D243" s="143" t="s">
        <v>69</v>
      </c>
      <c r="E243" s="153" t="s">
        <v>215</v>
      </c>
      <c r="F243" s="153" t="s">
        <v>216</v>
      </c>
      <c r="I243" s="145"/>
      <c r="J243" s="154">
        <f>BK243</f>
        <v>0</v>
      </c>
      <c r="L243" s="142"/>
      <c r="M243" s="147"/>
      <c r="N243" s="148"/>
      <c r="O243" s="148"/>
      <c r="P243" s="149">
        <f>SUM(P244:P248)</f>
        <v>0</v>
      </c>
      <c r="Q243" s="148"/>
      <c r="R243" s="149">
        <f>SUM(R244:R248)</f>
        <v>0</v>
      </c>
      <c r="S243" s="148"/>
      <c r="T243" s="150">
        <f>SUM(T244:T248)</f>
        <v>0</v>
      </c>
      <c r="AR243" s="143" t="s">
        <v>80</v>
      </c>
      <c r="AT243" s="151" t="s">
        <v>69</v>
      </c>
      <c r="AU243" s="151" t="s">
        <v>74</v>
      </c>
      <c r="AY243" s="143" t="s">
        <v>134</v>
      </c>
      <c r="BK243" s="152">
        <f>SUM(BK244:BK248)</f>
        <v>0</v>
      </c>
    </row>
    <row r="244" spans="2:65" s="1" customFormat="1" ht="16.5" customHeight="1">
      <c r="B244" s="155"/>
      <c r="C244" s="156" t="s">
        <v>696</v>
      </c>
      <c r="D244" s="156" t="s">
        <v>136</v>
      </c>
      <c r="E244" s="157" t="s">
        <v>1320</v>
      </c>
      <c r="F244" s="158" t="s">
        <v>1321</v>
      </c>
      <c r="G244" s="159" t="s">
        <v>654</v>
      </c>
      <c r="H244" s="160">
        <v>50</v>
      </c>
      <c r="I244" s="161"/>
      <c r="J244" s="162">
        <f>ROUND(I244*H244,2)</f>
        <v>0</v>
      </c>
      <c r="K244" s="158" t="s">
        <v>1</v>
      </c>
      <c r="L244" s="31"/>
      <c r="M244" s="163" t="s">
        <v>1</v>
      </c>
      <c r="N244" s="164" t="s">
        <v>36</v>
      </c>
      <c r="O244" s="54"/>
      <c r="P244" s="165">
        <f>O244*H244</f>
        <v>0</v>
      </c>
      <c r="Q244" s="165">
        <v>0</v>
      </c>
      <c r="R244" s="165">
        <f>Q244*H244</f>
        <v>0</v>
      </c>
      <c r="S244" s="165">
        <v>0</v>
      </c>
      <c r="T244" s="166">
        <f>S244*H244</f>
        <v>0</v>
      </c>
      <c r="AR244" s="167" t="s">
        <v>162</v>
      </c>
      <c r="AT244" s="167" t="s">
        <v>136</v>
      </c>
      <c r="AU244" s="167" t="s">
        <v>80</v>
      </c>
      <c r="AY244" s="16" t="s">
        <v>134</v>
      </c>
      <c r="BE244" s="168">
        <f>IF(N244="základná",J244,0)</f>
        <v>0</v>
      </c>
      <c r="BF244" s="168">
        <f>IF(N244="znížená",J244,0)</f>
        <v>0</v>
      </c>
      <c r="BG244" s="168">
        <f>IF(N244="zákl. prenesená",J244,0)</f>
        <v>0</v>
      </c>
      <c r="BH244" s="168">
        <f>IF(N244="zníž. prenesená",J244,0)</f>
        <v>0</v>
      </c>
      <c r="BI244" s="168">
        <f>IF(N244="nulová",J244,0)</f>
        <v>0</v>
      </c>
      <c r="BJ244" s="16" t="s">
        <v>80</v>
      </c>
      <c r="BK244" s="168">
        <f>ROUND(I244*H244,2)</f>
        <v>0</v>
      </c>
      <c r="BL244" s="16" t="s">
        <v>162</v>
      </c>
      <c r="BM244" s="167" t="s">
        <v>1047</v>
      </c>
    </row>
    <row r="245" spans="2:65" s="1" customFormat="1" ht="16.5" customHeight="1">
      <c r="B245" s="155"/>
      <c r="C245" s="195" t="s">
        <v>701</v>
      </c>
      <c r="D245" s="195" t="s">
        <v>151</v>
      </c>
      <c r="E245" s="196" t="s">
        <v>1573</v>
      </c>
      <c r="F245" s="197" t="s">
        <v>1574</v>
      </c>
      <c r="G245" s="198" t="s">
        <v>198</v>
      </c>
      <c r="H245" s="199">
        <v>45</v>
      </c>
      <c r="I245" s="200"/>
      <c r="J245" s="201">
        <f>ROUND(I245*H245,2)</f>
        <v>0</v>
      </c>
      <c r="K245" s="197" t="s">
        <v>1</v>
      </c>
      <c r="L245" s="202"/>
      <c r="M245" s="203" t="s">
        <v>1</v>
      </c>
      <c r="N245" s="204" t="s">
        <v>36</v>
      </c>
      <c r="O245" s="54"/>
      <c r="P245" s="165">
        <f>O245*H245</f>
        <v>0</v>
      </c>
      <c r="Q245" s="165">
        <v>0</v>
      </c>
      <c r="R245" s="165">
        <f>Q245*H245</f>
        <v>0</v>
      </c>
      <c r="S245" s="165">
        <v>0</v>
      </c>
      <c r="T245" s="166">
        <f>S245*H245</f>
        <v>0</v>
      </c>
      <c r="AR245" s="167" t="s">
        <v>184</v>
      </c>
      <c r="AT245" s="167" t="s">
        <v>151</v>
      </c>
      <c r="AU245" s="167" t="s">
        <v>80</v>
      </c>
      <c r="AY245" s="16" t="s">
        <v>134</v>
      </c>
      <c r="BE245" s="168">
        <f>IF(N245="základná",J245,0)</f>
        <v>0</v>
      </c>
      <c r="BF245" s="168">
        <f>IF(N245="znížená",J245,0)</f>
        <v>0</v>
      </c>
      <c r="BG245" s="168">
        <f>IF(N245="zákl. prenesená",J245,0)</f>
        <v>0</v>
      </c>
      <c r="BH245" s="168">
        <f>IF(N245="zníž. prenesená",J245,0)</f>
        <v>0</v>
      </c>
      <c r="BI245" s="168">
        <f>IF(N245="nulová",J245,0)</f>
        <v>0</v>
      </c>
      <c r="BJ245" s="16" t="s">
        <v>80</v>
      </c>
      <c r="BK245" s="168">
        <f>ROUND(I245*H245,2)</f>
        <v>0</v>
      </c>
      <c r="BL245" s="16" t="s">
        <v>162</v>
      </c>
      <c r="BM245" s="167" t="s">
        <v>1050</v>
      </c>
    </row>
    <row r="246" spans="2:65" s="1" customFormat="1" ht="16.5" customHeight="1">
      <c r="B246" s="155"/>
      <c r="C246" s="195" t="s">
        <v>705</v>
      </c>
      <c r="D246" s="195" t="s">
        <v>151</v>
      </c>
      <c r="E246" s="196" t="s">
        <v>1575</v>
      </c>
      <c r="F246" s="197" t="s">
        <v>1576</v>
      </c>
      <c r="G246" s="198" t="s">
        <v>1577</v>
      </c>
      <c r="H246" s="199">
        <v>45</v>
      </c>
      <c r="I246" s="200"/>
      <c r="J246" s="201">
        <f>ROUND(I246*H246,2)</f>
        <v>0</v>
      </c>
      <c r="K246" s="197" t="s">
        <v>1</v>
      </c>
      <c r="L246" s="202"/>
      <c r="M246" s="203" t="s">
        <v>1</v>
      </c>
      <c r="N246" s="204" t="s">
        <v>36</v>
      </c>
      <c r="O246" s="54"/>
      <c r="P246" s="165">
        <f>O246*H246</f>
        <v>0</v>
      </c>
      <c r="Q246" s="165">
        <v>0</v>
      </c>
      <c r="R246" s="165">
        <f>Q246*H246</f>
        <v>0</v>
      </c>
      <c r="S246" s="165">
        <v>0</v>
      </c>
      <c r="T246" s="166">
        <f>S246*H246</f>
        <v>0</v>
      </c>
      <c r="AR246" s="167" t="s">
        <v>184</v>
      </c>
      <c r="AT246" s="167" t="s">
        <v>151</v>
      </c>
      <c r="AU246" s="167" t="s">
        <v>80</v>
      </c>
      <c r="AY246" s="16" t="s">
        <v>134</v>
      </c>
      <c r="BE246" s="168">
        <f>IF(N246="základná",J246,0)</f>
        <v>0</v>
      </c>
      <c r="BF246" s="168">
        <f>IF(N246="znížená",J246,0)</f>
        <v>0</v>
      </c>
      <c r="BG246" s="168">
        <f>IF(N246="zákl. prenesená",J246,0)</f>
        <v>0</v>
      </c>
      <c r="BH246" s="168">
        <f>IF(N246="zníž. prenesená",J246,0)</f>
        <v>0</v>
      </c>
      <c r="BI246" s="168">
        <f>IF(N246="nulová",J246,0)</f>
        <v>0</v>
      </c>
      <c r="BJ246" s="16" t="s">
        <v>80</v>
      </c>
      <c r="BK246" s="168">
        <f>ROUND(I246*H246,2)</f>
        <v>0</v>
      </c>
      <c r="BL246" s="16" t="s">
        <v>162</v>
      </c>
      <c r="BM246" s="167" t="s">
        <v>1053</v>
      </c>
    </row>
    <row r="247" spans="2:65" s="1" customFormat="1" ht="24" customHeight="1">
      <c r="B247" s="155"/>
      <c r="C247" s="195" t="s">
        <v>711</v>
      </c>
      <c r="D247" s="195" t="s">
        <v>151</v>
      </c>
      <c r="E247" s="196" t="s">
        <v>1324</v>
      </c>
      <c r="F247" s="197" t="s">
        <v>1325</v>
      </c>
      <c r="G247" s="198" t="s">
        <v>1479</v>
      </c>
      <c r="H247" s="199">
        <v>1</v>
      </c>
      <c r="I247" s="200"/>
      <c r="J247" s="201">
        <f>ROUND(I247*H247,2)</f>
        <v>0</v>
      </c>
      <c r="K247" s="197" t="s">
        <v>1</v>
      </c>
      <c r="L247" s="202"/>
      <c r="M247" s="203" t="s">
        <v>1</v>
      </c>
      <c r="N247" s="204" t="s">
        <v>36</v>
      </c>
      <c r="O247" s="54"/>
      <c r="P247" s="165">
        <f>O247*H247</f>
        <v>0</v>
      </c>
      <c r="Q247" s="165">
        <v>0</v>
      </c>
      <c r="R247" s="165">
        <f>Q247*H247</f>
        <v>0</v>
      </c>
      <c r="S247" s="165">
        <v>0</v>
      </c>
      <c r="T247" s="166">
        <f>S247*H247</f>
        <v>0</v>
      </c>
      <c r="AR247" s="167" t="s">
        <v>184</v>
      </c>
      <c r="AT247" s="167" t="s">
        <v>151</v>
      </c>
      <c r="AU247" s="167" t="s">
        <v>80</v>
      </c>
      <c r="AY247" s="16" t="s">
        <v>134</v>
      </c>
      <c r="BE247" s="168">
        <f>IF(N247="základná",J247,0)</f>
        <v>0</v>
      </c>
      <c r="BF247" s="168">
        <f>IF(N247="znížená",J247,0)</f>
        <v>0</v>
      </c>
      <c r="BG247" s="168">
        <f>IF(N247="zákl. prenesená",J247,0)</f>
        <v>0</v>
      </c>
      <c r="BH247" s="168">
        <f>IF(N247="zníž. prenesená",J247,0)</f>
        <v>0</v>
      </c>
      <c r="BI247" s="168">
        <f>IF(N247="nulová",J247,0)</f>
        <v>0</v>
      </c>
      <c r="BJ247" s="16" t="s">
        <v>80</v>
      </c>
      <c r="BK247" s="168">
        <f>ROUND(I247*H247,2)</f>
        <v>0</v>
      </c>
      <c r="BL247" s="16" t="s">
        <v>162</v>
      </c>
      <c r="BM247" s="167" t="s">
        <v>1056</v>
      </c>
    </row>
    <row r="248" spans="2:65" s="1" customFormat="1" ht="24" customHeight="1">
      <c r="B248" s="155"/>
      <c r="C248" s="156" t="s">
        <v>717</v>
      </c>
      <c r="D248" s="156" t="s">
        <v>136</v>
      </c>
      <c r="E248" s="157" t="s">
        <v>1352</v>
      </c>
      <c r="F248" s="158" t="s">
        <v>707</v>
      </c>
      <c r="G248" s="159" t="s">
        <v>152</v>
      </c>
      <c r="H248" s="160">
        <v>0.05</v>
      </c>
      <c r="I248" s="161"/>
      <c r="J248" s="162">
        <f>ROUND(I248*H248,2)</f>
        <v>0</v>
      </c>
      <c r="K248" s="158" t="s">
        <v>1</v>
      </c>
      <c r="L248" s="31"/>
      <c r="M248" s="163" t="s">
        <v>1</v>
      </c>
      <c r="N248" s="164" t="s">
        <v>36</v>
      </c>
      <c r="O248" s="54"/>
      <c r="P248" s="165">
        <f>O248*H248</f>
        <v>0</v>
      </c>
      <c r="Q248" s="165">
        <v>0</v>
      </c>
      <c r="R248" s="165">
        <f>Q248*H248</f>
        <v>0</v>
      </c>
      <c r="S248" s="165">
        <v>0</v>
      </c>
      <c r="T248" s="166">
        <f>S248*H248</f>
        <v>0</v>
      </c>
      <c r="AR248" s="167" t="s">
        <v>162</v>
      </c>
      <c r="AT248" s="167" t="s">
        <v>136</v>
      </c>
      <c r="AU248" s="167" t="s">
        <v>80</v>
      </c>
      <c r="AY248" s="16" t="s">
        <v>134</v>
      </c>
      <c r="BE248" s="168">
        <f>IF(N248="základná",J248,0)</f>
        <v>0</v>
      </c>
      <c r="BF248" s="168">
        <f>IF(N248="znížená",J248,0)</f>
        <v>0</v>
      </c>
      <c r="BG248" s="168">
        <f>IF(N248="zákl. prenesená",J248,0)</f>
        <v>0</v>
      </c>
      <c r="BH248" s="168">
        <f>IF(N248="zníž. prenesená",J248,0)</f>
        <v>0</v>
      </c>
      <c r="BI248" s="168">
        <f>IF(N248="nulová",J248,0)</f>
        <v>0</v>
      </c>
      <c r="BJ248" s="16" t="s">
        <v>80</v>
      </c>
      <c r="BK248" s="168">
        <f>ROUND(I248*H248,2)</f>
        <v>0</v>
      </c>
      <c r="BL248" s="16" t="s">
        <v>162</v>
      </c>
      <c r="BM248" s="167" t="s">
        <v>1059</v>
      </c>
    </row>
    <row r="249" spans="2:65" s="11" customFormat="1" ht="25.95" customHeight="1">
      <c r="B249" s="142"/>
      <c r="D249" s="143" t="s">
        <v>69</v>
      </c>
      <c r="E249" s="144" t="s">
        <v>1578</v>
      </c>
      <c r="F249" s="144" t="s">
        <v>1579</v>
      </c>
      <c r="I249" s="145"/>
      <c r="J249" s="146">
        <f>BK249</f>
        <v>0</v>
      </c>
      <c r="L249" s="142"/>
      <c r="M249" s="147"/>
      <c r="N249" s="148"/>
      <c r="O249" s="148"/>
      <c r="P249" s="149">
        <f>SUM(P250:P252)</f>
        <v>0</v>
      </c>
      <c r="Q249" s="148"/>
      <c r="R249" s="149">
        <f>SUM(R250:R252)</f>
        <v>0</v>
      </c>
      <c r="S249" s="148"/>
      <c r="T249" s="150">
        <f>SUM(T250:T252)</f>
        <v>0</v>
      </c>
      <c r="AR249" s="143" t="s">
        <v>138</v>
      </c>
      <c r="AT249" s="151" t="s">
        <v>69</v>
      </c>
      <c r="AU249" s="151" t="s">
        <v>70</v>
      </c>
      <c r="AY249" s="143" t="s">
        <v>134</v>
      </c>
      <c r="BK249" s="152">
        <f>SUM(BK250:BK252)</f>
        <v>0</v>
      </c>
    </row>
    <row r="250" spans="2:65" s="1" customFormat="1" ht="36" customHeight="1">
      <c r="B250" s="155"/>
      <c r="C250" s="156" t="s">
        <v>724</v>
      </c>
      <c r="D250" s="156" t="s">
        <v>136</v>
      </c>
      <c r="E250" s="157" t="s">
        <v>1580</v>
      </c>
      <c r="F250" s="158" t="s">
        <v>1581</v>
      </c>
      <c r="G250" s="159" t="s">
        <v>1582</v>
      </c>
      <c r="H250" s="160">
        <v>24</v>
      </c>
      <c r="I250" s="161"/>
      <c r="J250" s="162">
        <f>ROUND(I250*H250,2)</f>
        <v>0</v>
      </c>
      <c r="K250" s="158" t="s">
        <v>1</v>
      </c>
      <c r="L250" s="31"/>
      <c r="M250" s="163" t="s">
        <v>1</v>
      </c>
      <c r="N250" s="164" t="s">
        <v>36</v>
      </c>
      <c r="O250" s="54"/>
      <c r="P250" s="165">
        <f>O250*H250</f>
        <v>0</v>
      </c>
      <c r="Q250" s="165">
        <v>0</v>
      </c>
      <c r="R250" s="165">
        <f>Q250*H250</f>
        <v>0</v>
      </c>
      <c r="S250" s="165">
        <v>0</v>
      </c>
      <c r="T250" s="166">
        <f>S250*H250</f>
        <v>0</v>
      </c>
      <c r="AR250" s="167" t="s">
        <v>1583</v>
      </c>
      <c r="AT250" s="167" t="s">
        <v>136</v>
      </c>
      <c r="AU250" s="167" t="s">
        <v>74</v>
      </c>
      <c r="AY250" s="16" t="s">
        <v>134</v>
      </c>
      <c r="BE250" s="168">
        <f>IF(N250="základná",J250,0)</f>
        <v>0</v>
      </c>
      <c r="BF250" s="168">
        <f>IF(N250="znížená",J250,0)</f>
        <v>0</v>
      </c>
      <c r="BG250" s="168">
        <f>IF(N250="zákl. prenesená",J250,0)</f>
        <v>0</v>
      </c>
      <c r="BH250" s="168">
        <f>IF(N250="zníž. prenesená",J250,0)</f>
        <v>0</v>
      </c>
      <c r="BI250" s="168">
        <f>IF(N250="nulová",J250,0)</f>
        <v>0</v>
      </c>
      <c r="BJ250" s="16" t="s">
        <v>80</v>
      </c>
      <c r="BK250" s="168">
        <f>ROUND(I250*H250,2)</f>
        <v>0</v>
      </c>
      <c r="BL250" s="16" t="s">
        <v>1583</v>
      </c>
      <c r="BM250" s="167" t="s">
        <v>1062</v>
      </c>
    </row>
    <row r="251" spans="2:65" s="1" customFormat="1" ht="36" customHeight="1">
      <c r="B251" s="155"/>
      <c r="C251" s="156" t="s">
        <v>731</v>
      </c>
      <c r="D251" s="156" t="s">
        <v>136</v>
      </c>
      <c r="E251" s="157" t="s">
        <v>1584</v>
      </c>
      <c r="F251" s="158" t="s">
        <v>1585</v>
      </c>
      <c r="G251" s="159" t="s">
        <v>1479</v>
      </c>
      <c r="H251" s="160">
        <v>1</v>
      </c>
      <c r="I251" s="161"/>
      <c r="J251" s="162">
        <f>ROUND(I251*H251,2)</f>
        <v>0</v>
      </c>
      <c r="K251" s="158" t="s">
        <v>1</v>
      </c>
      <c r="L251" s="31"/>
      <c r="M251" s="163" t="s">
        <v>1</v>
      </c>
      <c r="N251" s="164" t="s">
        <v>36</v>
      </c>
      <c r="O251" s="54"/>
      <c r="P251" s="165">
        <f>O251*H251</f>
        <v>0</v>
      </c>
      <c r="Q251" s="165">
        <v>0</v>
      </c>
      <c r="R251" s="165">
        <f>Q251*H251</f>
        <v>0</v>
      </c>
      <c r="S251" s="165">
        <v>0</v>
      </c>
      <c r="T251" s="166">
        <f>S251*H251</f>
        <v>0</v>
      </c>
      <c r="AR251" s="167" t="s">
        <v>1583</v>
      </c>
      <c r="AT251" s="167" t="s">
        <v>136</v>
      </c>
      <c r="AU251" s="167" t="s">
        <v>74</v>
      </c>
      <c r="AY251" s="16" t="s">
        <v>134</v>
      </c>
      <c r="BE251" s="168">
        <f>IF(N251="základná",J251,0)</f>
        <v>0</v>
      </c>
      <c r="BF251" s="168">
        <f>IF(N251="znížená",J251,0)</f>
        <v>0</v>
      </c>
      <c r="BG251" s="168">
        <f>IF(N251="zákl. prenesená",J251,0)</f>
        <v>0</v>
      </c>
      <c r="BH251" s="168">
        <f>IF(N251="zníž. prenesená",J251,0)</f>
        <v>0</v>
      </c>
      <c r="BI251" s="168">
        <f>IF(N251="nulová",J251,0)</f>
        <v>0</v>
      </c>
      <c r="BJ251" s="16" t="s">
        <v>80</v>
      </c>
      <c r="BK251" s="168">
        <f>ROUND(I251*H251,2)</f>
        <v>0</v>
      </c>
      <c r="BL251" s="16" t="s">
        <v>1583</v>
      </c>
      <c r="BM251" s="167" t="s">
        <v>1065</v>
      </c>
    </row>
    <row r="252" spans="2:65" s="1" customFormat="1" ht="16.5" customHeight="1">
      <c r="B252" s="155"/>
      <c r="C252" s="156" t="s">
        <v>736</v>
      </c>
      <c r="D252" s="156" t="s">
        <v>136</v>
      </c>
      <c r="E252" s="157" t="s">
        <v>1586</v>
      </c>
      <c r="F252" s="158" t="s">
        <v>1587</v>
      </c>
      <c r="G252" s="159" t="s">
        <v>1479</v>
      </c>
      <c r="H252" s="160">
        <v>1</v>
      </c>
      <c r="I252" s="161"/>
      <c r="J252" s="162">
        <f>ROUND(I252*H252,2)</f>
        <v>0</v>
      </c>
      <c r="K252" s="158" t="s">
        <v>1</v>
      </c>
      <c r="L252" s="31"/>
      <c r="M252" s="206" t="s">
        <v>1</v>
      </c>
      <c r="N252" s="207" t="s">
        <v>36</v>
      </c>
      <c r="O252" s="208"/>
      <c r="P252" s="209">
        <f>O252*H252</f>
        <v>0</v>
      </c>
      <c r="Q252" s="209">
        <v>0</v>
      </c>
      <c r="R252" s="209">
        <f>Q252*H252</f>
        <v>0</v>
      </c>
      <c r="S252" s="209">
        <v>0</v>
      </c>
      <c r="T252" s="210">
        <f>S252*H252</f>
        <v>0</v>
      </c>
      <c r="AR252" s="167" t="s">
        <v>1583</v>
      </c>
      <c r="AT252" s="167" t="s">
        <v>136</v>
      </c>
      <c r="AU252" s="167" t="s">
        <v>74</v>
      </c>
      <c r="AY252" s="16" t="s">
        <v>134</v>
      </c>
      <c r="BE252" s="168">
        <f>IF(N252="základná",J252,0)</f>
        <v>0</v>
      </c>
      <c r="BF252" s="168">
        <f>IF(N252="znížená",J252,0)</f>
        <v>0</v>
      </c>
      <c r="BG252" s="168">
        <f>IF(N252="zákl. prenesená",J252,0)</f>
        <v>0</v>
      </c>
      <c r="BH252" s="168">
        <f>IF(N252="zníž. prenesená",J252,0)</f>
        <v>0</v>
      </c>
      <c r="BI252" s="168">
        <f>IF(N252="nulová",J252,0)</f>
        <v>0</v>
      </c>
      <c r="BJ252" s="16" t="s">
        <v>80</v>
      </c>
      <c r="BK252" s="168">
        <f>ROUND(I252*H252,2)</f>
        <v>0</v>
      </c>
      <c r="BL252" s="16" t="s">
        <v>1583</v>
      </c>
      <c r="BM252" s="167" t="s">
        <v>1068</v>
      </c>
    </row>
    <row r="253" spans="2:65" s="1" customFormat="1" ht="6.9" customHeight="1">
      <c r="B253" s="43"/>
      <c r="C253" s="44"/>
      <c r="D253" s="44"/>
      <c r="E253" s="44"/>
      <c r="F253" s="44"/>
      <c r="G253" s="44"/>
      <c r="H253" s="44"/>
      <c r="I253" s="116"/>
      <c r="J253" s="44"/>
      <c r="K253" s="44"/>
      <c r="L253" s="31"/>
    </row>
  </sheetData>
  <autoFilter ref="C128:K252" xr:uid="{00000000-0009-0000-0000-000003000000}"/>
  <mergeCells count="12">
    <mergeCell ref="E121:H121"/>
    <mergeCell ref="L2:V2"/>
    <mergeCell ref="E85:H85"/>
    <mergeCell ref="E87:H87"/>
    <mergeCell ref="E89:H89"/>
    <mergeCell ref="E117:H117"/>
    <mergeCell ref="E119:H119"/>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68"/>
  <sheetViews>
    <sheetView showGridLines="0"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2" t="s">
        <v>5</v>
      </c>
      <c r="M2" s="233"/>
      <c r="N2" s="233"/>
      <c r="O2" s="233"/>
      <c r="P2" s="233"/>
      <c r="Q2" s="233"/>
      <c r="R2" s="233"/>
      <c r="S2" s="233"/>
      <c r="T2" s="233"/>
      <c r="U2" s="233"/>
      <c r="V2" s="233"/>
      <c r="AT2" s="16" t="s">
        <v>92</v>
      </c>
    </row>
    <row r="3" spans="2:46" ht="6.9" customHeight="1">
      <c r="B3" s="17"/>
      <c r="C3" s="18"/>
      <c r="D3" s="18"/>
      <c r="E3" s="18"/>
      <c r="F3" s="18"/>
      <c r="G3" s="18"/>
      <c r="H3" s="18"/>
      <c r="I3" s="93"/>
      <c r="J3" s="18"/>
      <c r="K3" s="18"/>
      <c r="L3" s="19"/>
      <c r="AT3" s="16" t="s">
        <v>70</v>
      </c>
    </row>
    <row r="4" spans="2:46" ht="24.9" customHeight="1">
      <c r="B4" s="19"/>
      <c r="D4" s="20" t="s">
        <v>101</v>
      </c>
      <c r="L4" s="19"/>
      <c r="M4" s="94" t="s">
        <v>9</v>
      </c>
      <c r="AT4" s="16" t="s">
        <v>3</v>
      </c>
    </row>
    <row r="5" spans="2:46" ht="6.9" customHeight="1">
      <c r="B5" s="19"/>
      <c r="L5" s="19"/>
    </row>
    <row r="6" spans="2:46" ht="12" customHeight="1">
      <c r="B6" s="19"/>
      <c r="D6" s="26" t="s">
        <v>14</v>
      </c>
      <c r="L6" s="19"/>
    </row>
    <row r="7" spans="2:46" ht="16.5" customHeight="1">
      <c r="B7" s="19"/>
      <c r="E7" s="262" t="str">
        <f>'Rekapitulácia stavby'!K6</f>
        <v>Dostavba Pavilónu Základnej školy Miloslavov</v>
      </c>
      <c r="F7" s="263"/>
      <c r="G7" s="263"/>
      <c r="H7" s="263"/>
      <c r="L7" s="19"/>
    </row>
    <row r="8" spans="2:46" ht="12" customHeight="1">
      <c r="B8" s="19"/>
      <c r="D8" s="26" t="s">
        <v>102</v>
      </c>
      <c r="L8" s="19"/>
    </row>
    <row r="9" spans="2:46" s="1" customFormat="1" ht="16.5" customHeight="1">
      <c r="B9" s="31"/>
      <c r="E9" s="262" t="s">
        <v>103</v>
      </c>
      <c r="F9" s="261"/>
      <c r="G9" s="261"/>
      <c r="H9" s="261"/>
      <c r="I9" s="95"/>
      <c r="L9" s="31"/>
    </row>
    <row r="10" spans="2:46" s="1" customFormat="1" ht="12" customHeight="1">
      <c r="B10" s="31"/>
      <c r="D10" s="26" t="s">
        <v>104</v>
      </c>
      <c r="I10" s="95"/>
      <c r="L10" s="31"/>
    </row>
    <row r="11" spans="2:46" s="1" customFormat="1" ht="36.9" customHeight="1">
      <c r="B11" s="31"/>
      <c r="E11" s="240" t="s">
        <v>1588</v>
      </c>
      <c r="F11" s="261"/>
      <c r="G11" s="261"/>
      <c r="H11" s="261"/>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4" t="str">
        <f>'Rekapitulácia stavby'!E14</f>
        <v>Vyplň údaj</v>
      </c>
      <c r="F20" s="243"/>
      <c r="G20" s="243"/>
      <c r="H20" s="243"/>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7" t="s">
        <v>1</v>
      </c>
      <c r="F29" s="247"/>
      <c r="G29" s="247"/>
      <c r="H29" s="247"/>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ROUND(J122,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ROUND((SUM(BE122:BE167)),  2)</f>
        <v>0</v>
      </c>
      <c r="I35" s="104">
        <v>0.2</v>
      </c>
      <c r="J35" s="103">
        <f>ROUND(((SUM(BE122:BE167))*I35),  2)</f>
        <v>0</v>
      </c>
      <c r="L35" s="31"/>
    </row>
    <row r="36" spans="2:12" s="1" customFormat="1" ht="14.4" customHeight="1">
      <c r="B36" s="31"/>
      <c r="E36" s="26" t="s">
        <v>36</v>
      </c>
      <c r="F36" s="103">
        <f>ROUND((SUM(BF122:BF167)),  2)</f>
        <v>0</v>
      </c>
      <c r="I36" s="104">
        <v>0.2</v>
      </c>
      <c r="J36" s="103">
        <f>ROUND(((SUM(BF122:BF167))*I36),  2)</f>
        <v>0</v>
      </c>
      <c r="L36" s="31"/>
    </row>
    <row r="37" spans="2:12" s="1" customFormat="1" ht="14.4" hidden="1" customHeight="1">
      <c r="B37" s="31"/>
      <c r="E37" s="26" t="s">
        <v>37</v>
      </c>
      <c r="F37" s="103">
        <f>ROUND((SUM(BG122:BG167)),  2)</f>
        <v>0</v>
      </c>
      <c r="I37" s="104">
        <v>0.2</v>
      </c>
      <c r="J37" s="103">
        <f>0</f>
        <v>0</v>
      </c>
      <c r="L37" s="31"/>
    </row>
    <row r="38" spans="2:12" s="1" customFormat="1" ht="14.4" hidden="1" customHeight="1">
      <c r="B38" s="31"/>
      <c r="E38" s="26" t="s">
        <v>38</v>
      </c>
      <c r="F38" s="103">
        <f>ROUND((SUM(BH122:BH167)),  2)</f>
        <v>0</v>
      </c>
      <c r="I38" s="104">
        <v>0.2</v>
      </c>
      <c r="J38" s="103">
        <f>0</f>
        <v>0</v>
      </c>
      <c r="L38" s="31"/>
    </row>
    <row r="39" spans="2:12" s="1" customFormat="1" ht="14.4" hidden="1" customHeight="1">
      <c r="B39" s="31"/>
      <c r="E39" s="26" t="s">
        <v>39</v>
      </c>
      <c r="F39" s="103">
        <f>ROUND((SUM(BI122:BI167)),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105</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2" t="str">
        <f>E7</f>
        <v>Dostavba Pavilónu Základnej školy Miloslavov</v>
      </c>
      <c r="F85" s="263"/>
      <c r="G85" s="263"/>
      <c r="H85" s="263"/>
      <c r="I85" s="95"/>
      <c r="L85" s="31"/>
    </row>
    <row r="86" spans="2:12" ht="12" customHeight="1">
      <c r="B86" s="19"/>
      <c r="C86" s="26" t="s">
        <v>102</v>
      </c>
      <c r="L86" s="19"/>
    </row>
    <row r="87" spans="2:12" s="1" customFormat="1" ht="16.5" customHeight="1">
      <c r="B87" s="31"/>
      <c r="E87" s="262" t="s">
        <v>103</v>
      </c>
      <c r="F87" s="261"/>
      <c r="G87" s="261"/>
      <c r="H87" s="261"/>
      <c r="I87" s="95"/>
      <c r="L87" s="31"/>
    </row>
    <row r="88" spans="2:12" s="1" customFormat="1" ht="12" customHeight="1">
      <c r="B88" s="31"/>
      <c r="C88" s="26" t="s">
        <v>104</v>
      </c>
      <c r="I88" s="95"/>
      <c r="L88" s="31"/>
    </row>
    <row r="89" spans="2:12" s="1" customFormat="1" ht="16.5" customHeight="1">
      <c r="B89" s="31"/>
      <c r="E89" s="240" t="str">
        <f>E11</f>
        <v>1-5 - Vzduchotechnika</v>
      </c>
      <c r="F89" s="261"/>
      <c r="G89" s="261"/>
      <c r="H89" s="261"/>
      <c r="I89" s="95"/>
      <c r="L89" s="31"/>
    </row>
    <row r="90" spans="2:12" s="1" customFormat="1" ht="6.9" customHeight="1">
      <c r="B90" s="31"/>
      <c r="I90" s="95"/>
      <c r="L90" s="31"/>
    </row>
    <row r="91" spans="2:12" s="1" customFormat="1" ht="12" customHeight="1">
      <c r="B91" s="31"/>
      <c r="C91" s="26" t="s">
        <v>18</v>
      </c>
      <c r="F91" s="24" t="str">
        <f>F14</f>
        <v xml:space="preserve">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106</v>
      </c>
      <c r="D96" s="105"/>
      <c r="E96" s="105"/>
      <c r="F96" s="105"/>
      <c r="G96" s="105"/>
      <c r="H96" s="105"/>
      <c r="I96" s="119"/>
      <c r="J96" s="120" t="s">
        <v>107</v>
      </c>
      <c r="K96" s="105"/>
      <c r="L96" s="31"/>
    </row>
    <row r="97" spans="2:47" s="1" customFormat="1" ht="10.35" customHeight="1">
      <c r="B97" s="31"/>
      <c r="I97" s="95"/>
      <c r="L97" s="31"/>
    </row>
    <row r="98" spans="2:47" s="1" customFormat="1" ht="22.95" customHeight="1">
      <c r="B98" s="31"/>
      <c r="C98" s="121" t="s">
        <v>108</v>
      </c>
      <c r="I98" s="95"/>
      <c r="J98" s="65">
        <f>J122</f>
        <v>0</v>
      </c>
      <c r="L98" s="31"/>
      <c r="AU98" s="16" t="s">
        <v>109</v>
      </c>
    </row>
    <row r="99" spans="2:47" s="8" customFormat="1" ht="24.9" customHeight="1">
      <c r="B99" s="122"/>
      <c r="D99" s="123" t="s">
        <v>1589</v>
      </c>
      <c r="E99" s="124"/>
      <c r="F99" s="124"/>
      <c r="G99" s="124"/>
      <c r="H99" s="124"/>
      <c r="I99" s="125"/>
      <c r="J99" s="126">
        <f>J123</f>
        <v>0</v>
      </c>
      <c r="L99" s="122"/>
    </row>
    <row r="100" spans="2:47" s="9" customFormat="1" ht="19.95" customHeight="1">
      <c r="B100" s="127"/>
      <c r="D100" s="128" t="s">
        <v>1590</v>
      </c>
      <c r="E100" s="129"/>
      <c r="F100" s="129"/>
      <c r="G100" s="129"/>
      <c r="H100" s="129"/>
      <c r="I100" s="130"/>
      <c r="J100" s="131">
        <f>J124</f>
        <v>0</v>
      </c>
      <c r="L100" s="127"/>
    </row>
    <row r="101" spans="2:47" s="1" customFormat="1" ht="21.75" customHeight="1">
      <c r="B101" s="31"/>
      <c r="I101" s="95"/>
      <c r="L101" s="31"/>
    </row>
    <row r="102" spans="2:47" s="1" customFormat="1" ht="6.9" customHeight="1">
      <c r="B102" s="43"/>
      <c r="C102" s="44"/>
      <c r="D102" s="44"/>
      <c r="E102" s="44"/>
      <c r="F102" s="44"/>
      <c r="G102" s="44"/>
      <c r="H102" s="44"/>
      <c r="I102" s="116"/>
      <c r="J102" s="44"/>
      <c r="K102" s="44"/>
      <c r="L102" s="31"/>
    </row>
    <row r="106" spans="2:47" s="1" customFormat="1" ht="6.9" customHeight="1">
      <c r="B106" s="45"/>
      <c r="C106" s="46"/>
      <c r="D106" s="46"/>
      <c r="E106" s="46"/>
      <c r="F106" s="46"/>
      <c r="G106" s="46"/>
      <c r="H106" s="46"/>
      <c r="I106" s="117"/>
      <c r="J106" s="46"/>
      <c r="K106" s="46"/>
      <c r="L106" s="31"/>
    </row>
    <row r="107" spans="2:47" s="1" customFormat="1" ht="24.9" customHeight="1">
      <c r="B107" s="31"/>
      <c r="C107" s="20" t="s">
        <v>120</v>
      </c>
      <c r="I107" s="95"/>
      <c r="L107" s="31"/>
    </row>
    <row r="108" spans="2:47" s="1" customFormat="1" ht="6.9" customHeight="1">
      <c r="B108" s="31"/>
      <c r="I108" s="95"/>
      <c r="L108" s="31"/>
    </row>
    <row r="109" spans="2:47" s="1" customFormat="1" ht="12" customHeight="1">
      <c r="B109" s="31"/>
      <c r="C109" s="26" t="s">
        <v>14</v>
      </c>
      <c r="I109" s="95"/>
      <c r="L109" s="31"/>
    </row>
    <row r="110" spans="2:47" s="1" customFormat="1" ht="16.5" customHeight="1">
      <c r="B110" s="31"/>
      <c r="E110" s="262" t="str">
        <f>E7</f>
        <v>Dostavba Pavilónu Základnej školy Miloslavov</v>
      </c>
      <c r="F110" s="263"/>
      <c r="G110" s="263"/>
      <c r="H110" s="263"/>
      <c r="I110" s="95"/>
      <c r="L110" s="31"/>
    </row>
    <row r="111" spans="2:47" ht="12" customHeight="1">
      <c r="B111" s="19"/>
      <c r="C111" s="26" t="s">
        <v>102</v>
      </c>
      <c r="L111" s="19"/>
    </row>
    <row r="112" spans="2:47" s="1" customFormat="1" ht="16.5" customHeight="1">
      <c r="B112" s="31"/>
      <c r="E112" s="262" t="s">
        <v>103</v>
      </c>
      <c r="F112" s="261"/>
      <c r="G112" s="261"/>
      <c r="H112" s="261"/>
      <c r="I112" s="95"/>
      <c r="L112" s="31"/>
    </row>
    <row r="113" spans="2:65" s="1" customFormat="1" ht="12" customHeight="1">
      <c r="B113" s="31"/>
      <c r="C113" s="26" t="s">
        <v>104</v>
      </c>
      <c r="I113" s="95"/>
      <c r="L113" s="31"/>
    </row>
    <row r="114" spans="2:65" s="1" customFormat="1" ht="16.5" customHeight="1">
      <c r="B114" s="31"/>
      <c r="E114" s="240" t="str">
        <f>E11</f>
        <v>1-5 - Vzduchotechnika</v>
      </c>
      <c r="F114" s="261"/>
      <c r="G114" s="261"/>
      <c r="H114" s="261"/>
      <c r="I114" s="95"/>
      <c r="L114" s="31"/>
    </row>
    <row r="115" spans="2:65" s="1" customFormat="1" ht="6.9" customHeight="1">
      <c r="B115" s="31"/>
      <c r="I115" s="95"/>
      <c r="L115" s="31"/>
    </row>
    <row r="116" spans="2:65" s="1" customFormat="1" ht="12" customHeight="1">
      <c r="B116" s="31"/>
      <c r="C116" s="26" t="s">
        <v>18</v>
      </c>
      <c r="F116" s="24" t="str">
        <f>F14</f>
        <v xml:space="preserve"> </v>
      </c>
      <c r="I116" s="96" t="s">
        <v>20</v>
      </c>
      <c r="J116" s="51" t="str">
        <f>IF(J14="","",J14)</f>
        <v/>
      </c>
      <c r="L116" s="31"/>
    </row>
    <row r="117" spans="2:65" s="1" customFormat="1" ht="6.9" customHeight="1">
      <c r="B117" s="31"/>
      <c r="I117" s="95"/>
      <c r="L117" s="31"/>
    </row>
    <row r="118" spans="2:65" s="1" customFormat="1" ht="15.15" customHeight="1">
      <c r="B118" s="31"/>
      <c r="C118" s="26" t="s">
        <v>21</v>
      </c>
      <c r="F118" s="24" t="str">
        <f>E17</f>
        <v xml:space="preserve"> </v>
      </c>
      <c r="I118" s="96" t="s">
        <v>26</v>
      </c>
      <c r="J118" s="29" t="str">
        <f>E23</f>
        <v xml:space="preserve"> </v>
      </c>
      <c r="L118" s="31"/>
    </row>
    <row r="119" spans="2:65" s="1" customFormat="1" ht="15.15" customHeight="1">
      <c r="B119" s="31"/>
      <c r="C119" s="26" t="s">
        <v>24</v>
      </c>
      <c r="F119" s="24" t="str">
        <f>IF(E20="","",E20)</f>
        <v>Vyplň údaj</v>
      </c>
      <c r="I119" s="96" t="s">
        <v>28</v>
      </c>
      <c r="J119" s="29" t="str">
        <f>E26</f>
        <v xml:space="preserve"> </v>
      </c>
      <c r="L119" s="31"/>
    </row>
    <row r="120" spans="2:65" s="1" customFormat="1" ht="10.35" customHeight="1">
      <c r="B120" s="31"/>
      <c r="I120" s="95"/>
      <c r="L120" s="31"/>
    </row>
    <row r="121" spans="2:65" s="10" customFormat="1" ht="29.25" customHeight="1">
      <c r="B121" s="132"/>
      <c r="C121" s="133" t="s">
        <v>121</v>
      </c>
      <c r="D121" s="134" t="s">
        <v>55</v>
      </c>
      <c r="E121" s="134" t="s">
        <v>51</v>
      </c>
      <c r="F121" s="134" t="s">
        <v>52</v>
      </c>
      <c r="G121" s="134" t="s">
        <v>122</v>
      </c>
      <c r="H121" s="134" t="s">
        <v>123</v>
      </c>
      <c r="I121" s="135" t="s">
        <v>124</v>
      </c>
      <c r="J121" s="136" t="s">
        <v>107</v>
      </c>
      <c r="K121" s="137" t="s">
        <v>125</v>
      </c>
      <c r="L121" s="132"/>
      <c r="M121" s="58" t="s">
        <v>1</v>
      </c>
      <c r="N121" s="59" t="s">
        <v>34</v>
      </c>
      <c r="O121" s="59" t="s">
        <v>126</v>
      </c>
      <c r="P121" s="59" t="s">
        <v>127</v>
      </c>
      <c r="Q121" s="59" t="s">
        <v>128</v>
      </c>
      <c r="R121" s="59" t="s">
        <v>129</v>
      </c>
      <c r="S121" s="59" t="s">
        <v>130</v>
      </c>
      <c r="T121" s="60" t="s">
        <v>131</v>
      </c>
    </row>
    <row r="122" spans="2:65" s="1" customFormat="1" ht="22.95" customHeight="1">
      <c r="B122" s="31"/>
      <c r="C122" s="63" t="s">
        <v>108</v>
      </c>
      <c r="I122" s="95"/>
      <c r="J122" s="138">
        <f>BK122</f>
        <v>0</v>
      </c>
      <c r="L122" s="31"/>
      <c r="M122" s="61"/>
      <c r="N122" s="52"/>
      <c r="O122" s="52"/>
      <c r="P122" s="139">
        <f>P123</f>
        <v>0</v>
      </c>
      <c r="Q122" s="52"/>
      <c r="R122" s="139">
        <f>R123</f>
        <v>0</v>
      </c>
      <c r="S122" s="52"/>
      <c r="T122" s="140">
        <f>T123</f>
        <v>0</v>
      </c>
      <c r="AT122" s="16" t="s">
        <v>69</v>
      </c>
      <c r="AU122" s="16" t="s">
        <v>109</v>
      </c>
      <c r="BK122" s="141">
        <f>BK123</f>
        <v>0</v>
      </c>
    </row>
    <row r="123" spans="2:65" s="11" customFormat="1" ht="25.95" customHeight="1">
      <c r="B123" s="142"/>
      <c r="D123" s="143" t="s">
        <v>69</v>
      </c>
      <c r="E123" s="144" t="s">
        <v>1591</v>
      </c>
      <c r="F123" s="144" t="s">
        <v>1592</v>
      </c>
      <c r="I123" s="145"/>
      <c r="J123" s="146">
        <f>BK123</f>
        <v>0</v>
      </c>
      <c r="L123" s="142"/>
      <c r="M123" s="147"/>
      <c r="N123" s="148"/>
      <c r="O123" s="148"/>
      <c r="P123" s="149">
        <f>P124</f>
        <v>0</v>
      </c>
      <c r="Q123" s="148"/>
      <c r="R123" s="149">
        <f>R124</f>
        <v>0</v>
      </c>
      <c r="S123" s="148"/>
      <c r="T123" s="150">
        <f>T124</f>
        <v>0</v>
      </c>
      <c r="AR123" s="143" t="s">
        <v>142</v>
      </c>
      <c r="AT123" s="151" t="s">
        <v>69</v>
      </c>
      <c r="AU123" s="151" t="s">
        <v>70</v>
      </c>
      <c r="AY123" s="143" t="s">
        <v>134</v>
      </c>
      <c r="BK123" s="152">
        <f>BK124</f>
        <v>0</v>
      </c>
    </row>
    <row r="124" spans="2:65" s="11" customFormat="1" ht="22.95" customHeight="1">
      <c r="B124" s="142"/>
      <c r="D124" s="143" t="s">
        <v>69</v>
      </c>
      <c r="E124" s="153" t="s">
        <v>1593</v>
      </c>
      <c r="F124" s="153" t="s">
        <v>1594</v>
      </c>
      <c r="I124" s="145"/>
      <c r="J124" s="154">
        <f>BK124</f>
        <v>0</v>
      </c>
      <c r="L124" s="142"/>
      <c r="M124" s="147"/>
      <c r="N124" s="148"/>
      <c r="O124" s="148"/>
      <c r="P124" s="149">
        <f>SUM(P125:P167)</f>
        <v>0</v>
      </c>
      <c r="Q124" s="148"/>
      <c r="R124" s="149">
        <f>SUM(R125:R167)</f>
        <v>0</v>
      </c>
      <c r="S124" s="148"/>
      <c r="T124" s="150">
        <f>SUM(T125:T167)</f>
        <v>0</v>
      </c>
      <c r="AR124" s="143" t="s">
        <v>142</v>
      </c>
      <c r="AT124" s="151" t="s">
        <v>69</v>
      </c>
      <c r="AU124" s="151" t="s">
        <v>74</v>
      </c>
      <c r="AY124" s="143" t="s">
        <v>134</v>
      </c>
      <c r="BK124" s="152">
        <f>SUM(BK125:BK167)</f>
        <v>0</v>
      </c>
    </row>
    <row r="125" spans="2:65" s="1" customFormat="1" ht="48" customHeight="1">
      <c r="B125" s="155"/>
      <c r="C125" s="195" t="s">
        <v>74</v>
      </c>
      <c r="D125" s="195" t="s">
        <v>151</v>
      </c>
      <c r="E125" s="196" t="s">
        <v>1595</v>
      </c>
      <c r="F125" s="197" t="s">
        <v>1596</v>
      </c>
      <c r="G125" s="198" t="s">
        <v>198</v>
      </c>
      <c r="H125" s="199">
        <v>6</v>
      </c>
      <c r="I125" s="200"/>
      <c r="J125" s="201">
        <f t="shared" ref="J125:J167" si="0">ROUND(I125*H125,2)</f>
        <v>0</v>
      </c>
      <c r="K125" s="197" t="s">
        <v>1</v>
      </c>
      <c r="L125" s="202"/>
      <c r="M125" s="203" t="s">
        <v>1</v>
      </c>
      <c r="N125" s="204" t="s">
        <v>36</v>
      </c>
      <c r="O125" s="54"/>
      <c r="P125" s="165">
        <f t="shared" ref="P125:P167" si="1">O125*H125</f>
        <v>0</v>
      </c>
      <c r="Q125" s="165">
        <v>0</v>
      </c>
      <c r="R125" s="165">
        <f t="shared" ref="R125:R167" si="2">Q125*H125</f>
        <v>0</v>
      </c>
      <c r="S125" s="165">
        <v>0</v>
      </c>
      <c r="T125" s="166">
        <f t="shared" ref="T125:T167" si="3">S125*H125</f>
        <v>0</v>
      </c>
      <c r="AR125" s="167" t="s">
        <v>1113</v>
      </c>
      <c r="AT125" s="167" t="s">
        <v>151</v>
      </c>
      <c r="AU125" s="167" t="s">
        <v>80</v>
      </c>
      <c r="AY125" s="16" t="s">
        <v>134</v>
      </c>
      <c r="BE125" s="168">
        <f t="shared" ref="BE125:BE167" si="4">IF(N125="základná",J125,0)</f>
        <v>0</v>
      </c>
      <c r="BF125" s="168">
        <f t="shared" ref="BF125:BF167" si="5">IF(N125="znížená",J125,0)</f>
        <v>0</v>
      </c>
      <c r="BG125" s="168">
        <f t="shared" ref="BG125:BG167" si="6">IF(N125="zákl. prenesená",J125,0)</f>
        <v>0</v>
      </c>
      <c r="BH125" s="168">
        <f t="shared" ref="BH125:BH167" si="7">IF(N125="zníž. prenesená",J125,0)</f>
        <v>0</v>
      </c>
      <c r="BI125" s="168">
        <f t="shared" ref="BI125:BI167" si="8">IF(N125="nulová",J125,0)</f>
        <v>0</v>
      </c>
      <c r="BJ125" s="16" t="s">
        <v>80</v>
      </c>
      <c r="BK125" s="168">
        <f t="shared" ref="BK125:BK167" si="9">ROUND(I125*H125,2)</f>
        <v>0</v>
      </c>
      <c r="BL125" s="16" t="s">
        <v>497</v>
      </c>
      <c r="BM125" s="167" t="s">
        <v>80</v>
      </c>
    </row>
    <row r="126" spans="2:65" s="1" customFormat="1" ht="60" customHeight="1">
      <c r="B126" s="155"/>
      <c r="C126" s="195" t="s">
        <v>80</v>
      </c>
      <c r="D126" s="195" t="s">
        <v>151</v>
      </c>
      <c r="E126" s="196" t="s">
        <v>1597</v>
      </c>
      <c r="F126" s="197" t="s">
        <v>1598</v>
      </c>
      <c r="G126" s="198" t="s">
        <v>198</v>
      </c>
      <c r="H126" s="199">
        <v>2</v>
      </c>
      <c r="I126" s="200"/>
      <c r="J126" s="201">
        <f t="shared" si="0"/>
        <v>0</v>
      </c>
      <c r="K126" s="197" t="s">
        <v>1</v>
      </c>
      <c r="L126" s="202"/>
      <c r="M126" s="203" t="s">
        <v>1</v>
      </c>
      <c r="N126" s="204" t="s">
        <v>36</v>
      </c>
      <c r="O126" s="54"/>
      <c r="P126" s="165">
        <f t="shared" si="1"/>
        <v>0</v>
      </c>
      <c r="Q126" s="165">
        <v>0</v>
      </c>
      <c r="R126" s="165">
        <f t="shared" si="2"/>
        <v>0</v>
      </c>
      <c r="S126" s="165">
        <v>0</v>
      </c>
      <c r="T126" s="166">
        <f t="shared" si="3"/>
        <v>0</v>
      </c>
      <c r="AR126" s="167" t="s">
        <v>1113</v>
      </c>
      <c r="AT126" s="167" t="s">
        <v>151</v>
      </c>
      <c r="AU126" s="167" t="s">
        <v>80</v>
      </c>
      <c r="AY126" s="16" t="s">
        <v>134</v>
      </c>
      <c r="BE126" s="168">
        <f t="shared" si="4"/>
        <v>0</v>
      </c>
      <c r="BF126" s="168">
        <f t="shared" si="5"/>
        <v>0</v>
      </c>
      <c r="BG126" s="168">
        <f t="shared" si="6"/>
        <v>0</v>
      </c>
      <c r="BH126" s="168">
        <f t="shared" si="7"/>
        <v>0</v>
      </c>
      <c r="BI126" s="168">
        <f t="shared" si="8"/>
        <v>0</v>
      </c>
      <c r="BJ126" s="16" t="s">
        <v>80</v>
      </c>
      <c r="BK126" s="168">
        <f t="shared" si="9"/>
        <v>0</v>
      </c>
      <c r="BL126" s="16" t="s">
        <v>497</v>
      </c>
      <c r="BM126" s="167" t="s">
        <v>138</v>
      </c>
    </row>
    <row r="127" spans="2:65" s="1" customFormat="1" ht="60" customHeight="1">
      <c r="B127" s="155"/>
      <c r="C127" s="195" t="s">
        <v>142</v>
      </c>
      <c r="D127" s="195" t="s">
        <v>151</v>
      </c>
      <c r="E127" s="196" t="s">
        <v>1599</v>
      </c>
      <c r="F127" s="197" t="s">
        <v>1600</v>
      </c>
      <c r="G127" s="198" t="s">
        <v>198</v>
      </c>
      <c r="H127" s="199">
        <v>2</v>
      </c>
      <c r="I127" s="200"/>
      <c r="J127" s="201">
        <f t="shared" si="0"/>
        <v>0</v>
      </c>
      <c r="K127" s="197" t="s">
        <v>1</v>
      </c>
      <c r="L127" s="202"/>
      <c r="M127" s="203" t="s">
        <v>1</v>
      </c>
      <c r="N127" s="204" t="s">
        <v>36</v>
      </c>
      <c r="O127" s="54"/>
      <c r="P127" s="165">
        <f t="shared" si="1"/>
        <v>0</v>
      </c>
      <c r="Q127" s="165">
        <v>0</v>
      </c>
      <c r="R127" s="165">
        <f t="shared" si="2"/>
        <v>0</v>
      </c>
      <c r="S127" s="165">
        <v>0</v>
      </c>
      <c r="T127" s="166">
        <f t="shared" si="3"/>
        <v>0</v>
      </c>
      <c r="AR127" s="167" t="s">
        <v>1113</v>
      </c>
      <c r="AT127" s="167" t="s">
        <v>151</v>
      </c>
      <c r="AU127" s="167" t="s">
        <v>80</v>
      </c>
      <c r="AY127" s="16" t="s">
        <v>134</v>
      </c>
      <c r="BE127" s="168">
        <f t="shared" si="4"/>
        <v>0</v>
      </c>
      <c r="BF127" s="168">
        <f t="shared" si="5"/>
        <v>0</v>
      </c>
      <c r="BG127" s="168">
        <f t="shared" si="6"/>
        <v>0</v>
      </c>
      <c r="BH127" s="168">
        <f t="shared" si="7"/>
        <v>0</v>
      </c>
      <c r="BI127" s="168">
        <f t="shared" si="8"/>
        <v>0</v>
      </c>
      <c r="BJ127" s="16" t="s">
        <v>80</v>
      </c>
      <c r="BK127" s="168">
        <f t="shared" si="9"/>
        <v>0</v>
      </c>
      <c r="BL127" s="16" t="s">
        <v>497</v>
      </c>
      <c r="BM127" s="167" t="s">
        <v>145</v>
      </c>
    </row>
    <row r="128" spans="2:65" s="1" customFormat="1" ht="16.5" customHeight="1">
      <c r="B128" s="155"/>
      <c r="C128" s="195" t="s">
        <v>138</v>
      </c>
      <c r="D128" s="195" t="s">
        <v>151</v>
      </c>
      <c r="E128" s="196" t="s">
        <v>1601</v>
      </c>
      <c r="F128" s="197" t="s">
        <v>1602</v>
      </c>
      <c r="G128" s="198" t="s">
        <v>1603</v>
      </c>
      <c r="H128" s="199">
        <v>6</v>
      </c>
      <c r="I128" s="200"/>
      <c r="J128" s="201">
        <f t="shared" si="0"/>
        <v>0</v>
      </c>
      <c r="K128" s="197" t="s">
        <v>1</v>
      </c>
      <c r="L128" s="202"/>
      <c r="M128" s="203" t="s">
        <v>1</v>
      </c>
      <c r="N128" s="204" t="s">
        <v>36</v>
      </c>
      <c r="O128" s="54"/>
      <c r="P128" s="165">
        <f t="shared" si="1"/>
        <v>0</v>
      </c>
      <c r="Q128" s="165">
        <v>0</v>
      </c>
      <c r="R128" s="165">
        <f t="shared" si="2"/>
        <v>0</v>
      </c>
      <c r="S128" s="165">
        <v>0</v>
      </c>
      <c r="T128" s="166">
        <f t="shared" si="3"/>
        <v>0</v>
      </c>
      <c r="AR128" s="167" t="s">
        <v>1113</v>
      </c>
      <c r="AT128" s="167" t="s">
        <v>151</v>
      </c>
      <c r="AU128" s="167" t="s">
        <v>80</v>
      </c>
      <c r="AY128" s="16" t="s">
        <v>134</v>
      </c>
      <c r="BE128" s="168">
        <f t="shared" si="4"/>
        <v>0</v>
      </c>
      <c r="BF128" s="168">
        <f t="shared" si="5"/>
        <v>0</v>
      </c>
      <c r="BG128" s="168">
        <f t="shared" si="6"/>
        <v>0</v>
      </c>
      <c r="BH128" s="168">
        <f t="shared" si="7"/>
        <v>0</v>
      </c>
      <c r="BI128" s="168">
        <f t="shared" si="8"/>
        <v>0</v>
      </c>
      <c r="BJ128" s="16" t="s">
        <v>80</v>
      </c>
      <c r="BK128" s="168">
        <f t="shared" si="9"/>
        <v>0</v>
      </c>
      <c r="BL128" s="16" t="s">
        <v>497</v>
      </c>
      <c r="BM128" s="167" t="s">
        <v>149</v>
      </c>
    </row>
    <row r="129" spans="2:65" s="1" customFormat="1" ht="16.5" customHeight="1">
      <c r="B129" s="155"/>
      <c r="C129" s="195" t="s">
        <v>144</v>
      </c>
      <c r="D129" s="195" t="s">
        <v>151</v>
      </c>
      <c r="E129" s="196" t="s">
        <v>1604</v>
      </c>
      <c r="F129" s="197" t="s">
        <v>1605</v>
      </c>
      <c r="G129" s="198" t="s">
        <v>198</v>
      </c>
      <c r="H129" s="199">
        <v>2</v>
      </c>
      <c r="I129" s="200"/>
      <c r="J129" s="201">
        <f t="shared" si="0"/>
        <v>0</v>
      </c>
      <c r="K129" s="197" t="s">
        <v>1</v>
      </c>
      <c r="L129" s="202"/>
      <c r="M129" s="203" t="s">
        <v>1</v>
      </c>
      <c r="N129" s="204" t="s">
        <v>36</v>
      </c>
      <c r="O129" s="54"/>
      <c r="P129" s="165">
        <f t="shared" si="1"/>
        <v>0</v>
      </c>
      <c r="Q129" s="165">
        <v>0</v>
      </c>
      <c r="R129" s="165">
        <f t="shared" si="2"/>
        <v>0</v>
      </c>
      <c r="S129" s="165">
        <v>0</v>
      </c>
      <c r="T129" s="166">
        <f t="shared" si="3"/>
        <v>0</v>
      </c>
      <c r="AR129" s="167" t="s">
        <v>1113</v>
      </c>
      <c r="AT129" s="167" t="s">
        <v>151</v>
      </c>
      <c r="AU129" s="167" t="s">
        <v>80</v>
      </c>
      <c r="AY129" s="16" t="s">
        <v>134</v>
      </c>
      <c r="BE129" s="168">
        <f t="shared" si="4"/>
        <v>0</v>
      </c>
      <c r="BF129" s="168">
        <f t="shared" si="5"/>
        <v>0</v>
      </c>
      <c r="BG129" s="168">
        <f t="shared" si="6"/>
        <v>0</v>
      </c>
      <c r="BH129" s="168">
        <f t="shared" si="7"/>
        <v>0</v>
      </c>
      <c r="BI129" s="168">
        <f t="shared" si="8"/>
        <v>0</v>
      </c>
      <c r="BJ129" s="16" t="s">
        <v>80</v>
      </c>
      <c r="BK129" s="168">
        <f t="shared" si="9"/>
        <v>0</v>
      </c>
      <c r="BL129" s="16" t="s">
        <v>497</v>
      </c>
      <c r="BM129" s="167" t="s">
        <v>153</v>
      </c>
    </row>
    <row r="130" spans="2:65" s="1" customFormat="1" ht="16.5" customHeight="1">
      <c r="B130" s="155"/>
      <c r="C130" s="195" t="s">
        <v>145</v>
      </c>
      <c r="D130" s="195" t="s">
        <v>151</v>
      </c>
      <c r="E130" s="196" t="s">
        <v>1606</v>
      </c>
      <c r="F130" s="197" t="s">
        <v>1607</v>
      </c>
      <c r="G130" s="198" t="s">
        <v>198</v>
      </c>
      <c r="H130" s="199">
        <v>4</v>
      </c>
      <c r="I130" s="200"/>
      <c r="J130" s="201">
        <f t="shared" si="0"/>
        <v>0</v>
      </c>
      <c r="K130" s="197" t="s">
        <v>1</v>
      </c>
      <c r="L130" s="202"/>
      <c r="M130" s="203" t="s">
        <v>1</v>
      </c>
      <c r="N130" s="204" t="s">
        <v>36</v>
      </c>
      <c r="O130" s="54"/>
      <c r="P130" s="165">
        <f t="shared" si="1"/>
        <v>0</v>
      </c>
      <c r="Q130" s="165">
        <v>0</v>
      </c>
      <c r="R130" s="165">
        <f t="shared" si="2"/>
        <v>0</v>
      </c>
      <c r="S130" s="165">
        <v>0</v>
      </c>
      <c r="T130" s="166">
        <f t="shared" si="3"/>
        <v>0</v>
      </c>
      <c r="AR130" s="167" t="s">
        <v>1113</v>
      </c>
      <c r="AT130" s="167" t="s">
        <v>151</v>
      </c>
      <c r="AU130" s="167" t="s">
        <v>80</v>
      </c>
      <c r="AY130" s="16" t="s">
        <v>134</v>
      </c>
      <c r="BE130" s="168">
        <f t="shared" si="4"/>
        <v>0</v>
      </c>
      <c r="BF130" s="168">
        <f t="shared" si="5"/>
        <v>0</v>
      </c>
      <c r="BG130" s="168">
        <f t="shared" si="6"/>
        <v>0</v>
      </c>
      <c r="BH130" s="168">
        <f t="shared" si="7"/>
        <v>0</v>
      </c>
      <c r="BI130" s="168">
        <f t="shared" si="8"/>
        <v>0</v>
      </c>
      <c r="BJ130" s="16" t="s">
        <v>80</v>
      </c>
      <c r="BK130" s="168">
        <f t="shared" si="9"/>
        <v>0</v>
      </c>
      <c r="BL130" s="16" t="s">
        <v>497</v>
      </c>
      <c r="BM130" s="167" t="s">
        <v>155</v>
      </c>
    </row>
    <row r="131" spans="2:65" s="1" customFormat="1" ht="16.5" customHeight="1">
      <c r="B131" s="155"/>
      <c r="C131" s="195" t="s">
        <v>147</v>
      </c>
      <c r="D131" s="195" t="s">
        <v>151</v>
      </c>
      <c r="E131" s="196" t="s">
        <v>1608</v>
      </c>
      <c r="F131" s="197" t="s">
        <v>1609</v>
      </c>
      <c r="G131" s="198" t="s">
        <v>198</v>
      </c>
      <c r="H131" s="199">
        <v>2</v>
      </c>
      <c r="I131" s="200"/>
      <c r="J131" s="201">
        <f t="shared" si="0"/>
        <v>0</v>
      </c>
      <c r="K131" s="197" t="s">
        <v>1</v>
      </c>
      <c r="L131" s="202"/>
      <c r="M131" s="203" t="s">
        <v>1</v>
      </c>
      <c r="N131" s="204" t="s">
        <v>36</v>
      </c>
      <c r="O131" s="54"/>
      <c r="P131" s="165">
        <f t="shared" si="1"/>
        <v>0</v>
      </c>
      <c r="Q131" s="165">
        <v>0</v>
      </c>
      <c r="R131" s="165">
        <f t="shared" si="2"/>
        <v>0</v>
      </c>
      <c r="S131" s="165">
        <v>0</v>
      </c>
      <c r="T131" s="166">
        <f t="shared" si="3"/>
        <v>0</v>
      </c>
      <c r="AR131" s="167" t="s">
        <v>1113</v>
      </c>
      <c r="AT131" s="167" t="s">
        <v>151</v>
      </c>
      <c r="AU131" s="167" t="s">
        <v>80</v>
      </c>
      <c r="AY131" s="16" t="s">
        <v>134</v>
      </c>
      <c r="BE131" s="168">
        <f t="shared" si="4"/>
        <v>0</v>
      </c>
      <c r="BF131" s="168">
        <f t="shared" si="5"/>
        <v>0</v>
      </c>
      <c r="BG131" s="168">
        <f t="shared" si="6"/>
        <v>0</v>
      </c>
      <c r="BH131" s="168">
        <f t="shared" si="7"/>
        <v>0</v>
      </c>
      <c r="BI131" s="168">
        <f t="shared" si="8"/>
        <v>0</v>
      </c>
      <c r="BJ131" s="16" t="s">
        <v>80</v>
      </c>
      <c r="BK131" s="168">
        <f t="shared" si="9"/>
        <v>0</v>
      </c>
      <c r="BL131" s="16" t="s">
        <v>497</v>
      </c>
      <c r="BM131" s="167" t="s">
        <v>157</v>
      </c>
    </row>
    <row r="132" spans="2:65" s="1" customFormat="1" ht="16.5" customHeight="1">
      <c r="B132" s="155"/>
      <c r="C132" s="195" t="s">
        <v>149</v>
      </c>
      <c r="D132" s="195" t="s">
        <v>151</v>
      </c>
      <c r="E132" s="196" t="s">
        <v>1610</v>
      </c>
      <c r="F132" s="197" t="s">
        <v>1611</v>
      </c>
      <c r="G132" s="198" t="s">
        <v>198</v>
      </c>
      <c r="H132" s="199">
        <v>4</v>
      </c>
      <c r="I132" s="200"/>
      <c r="J132" s="201">
        <f t="shared" si="0"/>
        <v>0</v>
      </c>
      <c r="K132" s="197" t="s">
        <v>1</v>
      </c>
      <c r="L132" s="202"/>
      <c r="M132" s="203" t="s">
        <v>1</v>
      </c>
      <c r="N132" s="204" t="s">
        <v>36</v>
      </c>
      <c r="O132" s="54"/>
      <c r="P132" s="165">
        <f t="shared" si="1"/>
        <v>0</v>
      </c>
      <c r="Q132" s="165">
        <v>0</v>
      </c>
      <c r="R132" s="165">
        <f t="shared" si="2"/>
        <v>0</v>
      </c>
      <c r="S132" s="165">
        <v>0</v>
      </c>
      <c r="T132" s="166">
        <f t="shared" si="3"/>
        <v>0</v>
      </c>
      <c r="AR132" s="167" t="s">
        <v>1113</v>
      </c>
      <c r="AT132" s="167" t="s">
        <v>151</v>
      </c>
      <c r="AU132" s="167" t="s">
        <v>80</v>
      </c>
      <c r="AY132" s="16" t="s">
        <v>134</v>
      </c>
      <c r="BE132" s="168">
        <f t="shared" si="4"/>
        <v>0</v>
      </c>
      <c r="BF132" s="168">
        <f t="shared" si="5"/>
        <v>0</v>
      </c>
      <c r="BG132" s="168">
        <f t="shared" si="6"/>
        <v>0</v>
      </c>
      <c r="BH132" s="168">
        <f t="shared" si="7"/>
        <v>0</v>
      </c>
      <c r="BI132" s="168">
        <f t="shared" si="8"/>
        <v>0</v>
      </c>
      <c r="BJ132" s="16" t="s">
        <v>80</v>
      </c>
      <c r="BK132" s="168">
        <f t="shared" si="9"/>
        <v>0</v>
      </c>
      <c r="BL132" s="16" t="s">
        <v>497</v>
      </c>
      <c r="BM132" s="167" t="s">
        <v>162</v>
      </c>
    </row>
    <row r="133" spans="2:65" s="1" customFormat="1" ht="16.5" customHeight="1">
      <c r="B133" s="155"/>
      <c r="C133" s="195" t="s">
        <v>150</v>
      </c>
      <c r="D133" s="195" t="s">
        <v>151</v>
      </c>
      <c r="E133" s="196" t="s">
        <v>1612</v>
      </c>
      <c r="F133" s="197" t="s">
        <v>1613</v>
      </c>
      <c r="G133" s="198" t="s">
        <v>198</v>
      </c>
      <c r="H133" s="199">
        <v>4</v>
      </c>
      <c r="I133" s="200"/>
      <c r="J133" s="201">
        <f t="shared" si="0"/>
        <v>0</v>
      </c>
      <c r="K133" s="197" t="s">
        <v>1</v>
      </c>
      <c r="L133" s="202"/>
      <c r="M133" s="203" t="s">
        <v>1</v>
      </c>
      <c r="N133" s="204" t="s">
        <v>36</v>
      </c>
      <c r="O133" s="54"/>
      <c r="P133" s="165">
        <f t="shared" si="1"/>
        <v>0</v>
      </c>
      <c r="Q133" s="165">
        <v>0</v>
      </c>
      <c r="R133" s="165">
        <f t="shared" si="2"/>
        <v>0</v>
      </c>
      <c r="S133" s="165">
        <v>0</v>
      </c>
      <c r="T133" s="166">
        <f t="shared" si="3"/>
        <v>0</v>
      </c>
      <c r="AR133" s="167" t="s">
        <v>1113</v>
      </c>
      <c r="AT133" s="167" t="s">
        <v>151</v>
      </c>
      <c r="AU133" s="167" t="s">
        <v>80</v>
      </c>
      <c r="AY133" s="16" t="s">
        <v>134</v>
      </c>
      <c r="BE133" s="168">
        <f t="shared" si="4"/>
        <v>0</v>
      </c>
      <c r="BF133" s="168">
        <f t="shared" si="5"/>
        <v>0</v>
      </c>
      <c r="BG133" s="168">
        <f t="shared" si="6"/>
        <v>0</v>
      </c>
      <c r="BH133" s="168">
        <f t="shared" si="7"/>
        <v>0</v>
      </c>
      <c r="BI133" s="168">
        <f t="shared" si="8"/>
        <v>0</v>
      </c>
      <c r="BJ133" s="16" t="s">
        <v>80</v>
      </c>
      <c r="BK133" s="168">
        <f t="shared" si="9"/>
        <v>0</v>
      </c>
      <c r="BL133" s="16" t="s">
        <v>497</v>
      </c>
      <c r="BM133" s="167" t="s">
        <v>168</v>
      </c>
    </row>
    <row r="134" spans="2:65" s="1" customFormat="1" ht="16.5" customHeight="1">
      <c r="B134" s="155"/>
      <c r="C134" s="195" t="s">
        <v>153</v>
      </c>
      <c r="D134" s="195" t="s">
        <v>151</v>
      </c>
      <c r="E134" s="196" t="s">
        <v>1614</v>
      </c>
      <c r="F134" s="197" t="s">
        <v>1615</v>
      </c>
      <c r="G134" s="198" t="s">
        <v>198</v>
      </c>
      <c r="H134" s="199">
        <v>8</v>
      </c>
      <c r="I134" s="200"/>
      <c r="J134" s="201">
        <f t="shared" si="0"/>
        <v>0</v>
      </c>
      <c r="K134" s="197" t="s">
        <v>1</v>
      </c>
      <c r="L134" s="202"/>
      <c r="M134" s="203" t="s">
        <v>1</v>
      </c>
      <c r="N134" s="204" t="s">
        <v>36</v>
      </c>
      <c r="O134" s="54"/>
      <c r="P134" s="165">
        <f t="shared" si="1"/>
        <v>0</v>
      </c>
      <c r="Q134" s="165">
        <v>0</v>
      </c>
      <c r="R134" s="165">
        <f t="shared" si="2"/>
        <v>0</v>
      </c>
      <c r="S134" s="165">
        <v>0</v>
      </c>
      <c r="T134" s="166">
        <f t="shared" si="3"/>
        <v>0</v>
      </c>
      <c r="AR134" s="167" t="s">
        <v>1113</v>
      </c>
      <c r="AT134" s="167" t="s">
        <v>151</v>
      </c>
      <c r="AU134" s="167" t="s">
        <v>80</v>
      </c>
      <c r="AY134" s="16" t="s">
        <v>134</v>
      </c>
      <c r="BE134" s="168">
        <f t="shared" si="4"/>
        <v>0</v>
      </c>
      <c r="BF134" s="168">
        <f t="shared" si="5"/>
        <v>0</v>
      </c>
      <c r="BG134" s="168">
        <f t="shared" si="6"/>
        <v>0</v>
      </c>
      <c r="BH134" s="168">
        <f t="shared" si="7"/>
        <v>0</v>
      </c>
      <c r="BI134" s="168">
        <f t="shared" si="8"/>
        <v>0</v>
      </c>
      <c r="BJ134" s="16" t="s">
        <v>80</v>
      </c>
      <c r="BK134" s="168">
        <f t="shared" si="9"/>
        <v>0</v>
      </c>
      <c r="BL134" s="16" t="s">
        <v>497</v>
      </c>
      <c r="BM134" s="167" t="s">
        <v>7</v>
      </c>
    </row>
    <row r="135" spans="2:65" s="1" customFormat="1" ht="24" customHeight="1">
      <c r="B135" s="155"/>
      <c r="C135" s="195" t="s">
        <v>154</v>
      </c>
      <c r="D135" s="195" t="s">
        <v>151</v>
      </c>
      <c r="E135" s="196" t="s">
        <v>1616</v>
      </c>
      <c r="F135" s="197" t="s">
        <v>1617</v>
      </c>
      <c r="G135" s="198" t="s">
        <v>198</v>
      </c>
      <c r="H135" s="199">
        <v>4</v>
      </c>
      <c r="I135" s="200"/>
      <c r="J135" s="201">
        <f t="shared" si="0"/>
        <v>0</v>
      </c>
      <c r="K135" s="197" t="s">
        <v>1</v>
      </c>
      <c r="L135" s="202"/>
      <c r="M135" s="203" t="s">
        <v>1</v>
      </c>
      <c r="N135" s="204" t="s">
        <v>36</v>
      </c>
      <c r="O135" s="54"/>
      <c r="P135" s="165">
        <f t="shared" si="1"/>
        <v>0</v>
      </c>
      <c r="Q135" s="165">
        <v>0</v>
      </c>
      <c r="R135" s="165">
        <f t="shared" si="2"/>
        <v>0</v>
      </c>
      <c r="S135" s="165">
        <v>0</v>
      </c>
      <c r="T135" s="166">
        <f t="shared" si="3"/>
        <v>0</v>
      </c>
      <c r="AR135" s="167" t="s">
        <v>1113</v>
      </c>
      <c r="AT135" s="167" t="s">
        <v>151</v>
      </c>
      <c r="AU135" s="167" t="s">
        <v>80</v>
      </c>
      <c r="AY135" s="16" t="s">
        <v>134</v>
      </c>
      <c r="BE135" s="168">
        <f t="shared" si="4"/>
        <v>0</v>
      </c>
      <c r="BF135" s="168">
        <f t="shared" si="5"/>
        <v>0</v>
      </c>
      <c r="BG135" s="168">
        <f t="shared" si="6"/>
        <v>0</v>
      </c>
      <c r="BH135" s="168">
        <f t="shared" si="7"/>
        <v>0</v>
      </c>
      <c r="BI135" s="168">
        <f t="shared" si="8"/>
        <v>0</v>
      </c>
      <c r="BJ135" s="16" t="s">
        <v>80</v>
      </c>
      <c r="BK135" s="168">
        <f t="shared" si="9"/>
        <v>0</v>
      </c>
      <c r="BL135" s="16" t="s">
        <v>497</v>
      </c>
      <c r="BM135" s="167" t="s">
        <v>174</v>
      </c>
    </row>
    <row r="136" spans="2:65" s="1" customFormat="1" ht="24" customHeight="1">
      <c r="B136" s="155"/>
      <c r="C136" s="195" t="s">
        <v>155</v>
      </c>
      <c r="D136" s="195" t="s">
        <v>151</v>
      </c>
      <c r="E136" s="196" t="s">
        <v>1618</v>
      </c>
      <c r="F136" s="197" t="s">
        <v>1619</v>
      </c>
      <c r="G136" s="198" t="s">
        <v>198</v>
      </c>
      <c r="H136" s="199">
        <v>4</v>
      </c>
      <c r="I136" s="200"/>
      <c r="J136" s="201">
        <f t="shared" si="0"/>
        <v>0</v>
      </c>
      <c r="K136" s="197" t="s">
        <v>1</v>
      </c>
      <c r="L136" s="202"/>
      <c r="M136" s="203" t="s">
        <v>1</v>
      </c>
      <c r="N136" s="204" t="s">
        <v>36</v>
      </c>
      <c r="O136" s="54"/>
      <c r="P136" s="165">
        <f t="shared" si="1"/>
        <v>0</v>
      </c>
      <c r="Q136" s="165">
        <v>0</v>
      </c>
      <c r="R136" s="165">
        <f t="shared" si="2"/>
        <v>0</v>
      </c>
      <c r="S136" s="165">
        <v>0</v>
      </c>
      <c r="T136" s="166">
        <f t="shared" si="3"/>
        <v>0</v>
      </c>
      <c r="AR136" s="167" t="s">
        <v>1113</v>
      </c>
      <c r="AT136" s="167" t="s">
        <v>151</v>
      </c>
      <c r="AU136" s="167" t="s">
        <v>80</v>
      </c>
      <c r="AY136" s="16" t="s">
        <v>134</v>
      </c>
      <c r="BE136" s="168">
        <f t="shared" si="4"/>
        <v>0</v>
      </c>
      <c r="BF136" s="168">
        <f t="shared" si="5"/>
        <v>0</v>
      </c>
      <c r="BG136" s="168">
        <f t="shared" si="6"/>
        <v>0</v>
      </c>
      <c r="BH136" s="168">
        <f t="shared" si="7"/>
        <v>0</v>
      </c>
      <c r="BI136" s="168">
        <f t="shared" si="8"/>
        <v>0</v>
      </c>
      <c r="BJ136" s="16" t="s">
        <v>80</v>
      </c>
      <c r="BK136" s="168">
        <f t="shared" si="9"/>
        <v>0</v>
      </c>
      <c r="BL136" s="16" t="s">
        <v>497</v>
      </c>
      <c r="BM136" s="167" t="s">
        <v>176</v>
      </c>
    </row>
    <row r="137" spans="2:65" s="1" customFormat="1" ht="24" customHeight="1">
      <c r="B137" s="155"/>
      <c r="C137" s="195" t="s">
        <v>156</v>
      </c>
      <c r="D137" s="195" t="s">
        <v>151</v>
      </c>
      <c r="E137" s="196" t="s">
        <v>1620</v>
      </c>
      <c r="F137" s="197" t="s">
        <v>1621</v>
      </c>
      <c r="G137" s="198" t="s">
        <v>198</v>
      </c>
      <c r="H137" s="199">
        <v>6</v>
      </c>
      <c r="I137" s="200"/>
      <c r="J137" s="201">
        <f t="shared" si="0"/>
        <v>0</v>
      </c>
      <c r="K137" s="197" t="s">
        <v>1</v>
      </c>
      <c r="L137" s="202"/>
      <c r="M137" s="203" t="s">
        <v>1</v>
      </c>
      <c r="N137" s="204" t="s">
        <v>36</v>
      </c>
      <c r="O137" s="54"/>
      <c r="P137" s="165">
        <f t="shared" si="1"/>
        <v>0</v>
      </c>
      <c r="Q137" s="165">
        <v>0</v>
      </c>
      <c r="R137" s="165">
        <f t="shared" si="2"/>
        <v>0</v>
      </c>
      <c r="S137" s="165">
        <v>0</v>
      </c>
      <c r="T137" s="166">
        <f t="shared" si="3"/>
        <v>0</v>
      </c>
      <c r="AR137" s="167" t="s">
        <v>1113</v>
      </c>
      <c r="AT137" s="167" t="s">
        <v>151</v>
      </c>
      <c r="AU137" s="167" t="s">
        <v>80</v>
      </c>
      <c r="AY137" s="16" t="s">
        <v>134</v>
      </c>
      <c r="BE137" s="168">
        <f t="shared" si="4"/>
        <v>0</v>
      </c>
      <c r="BF137" s="168">
        <f t="shared" si="5"/>
        <v>0</v>
      </c>
      <c r="BG137" s="168">
        <f t="shared" si="6"/>
        <v>0</v>
      </c>
      <c r="BH137" s="168">
        <f t="shared" si="7"/>
        <v>0</v>
      </c>
      <c r="BI137" s="168">
        <f t="shared" si="8"/>
        <v>0</v>
      </c>
      <c r="BJ137" s="16" t="s">
        <v>80</v>
      </c>
      <c r="BK137" s="168">
        <f t="shared" si="9"/>
        <v>0</v>
      </c>
      <c r="BL137" s="16" t="s">
        <v>497</v>
      </c>
      <c r="BM137" s="167" t="s">
        <v>178</v>
      </c>
    </row>
    <row r="138" spans="2:65" s="1" customFormat="1" ht="16.5" customHeight="1">
      <c r="B138" s="155"/>
      <c r="C138" s="195" t="s">
        <v>157</v>
      </c>
      <c r="D138" s="195" t="s">
        <v>151</v>
      </c>
      <c r="E138" s="196" t="s">
        <v>1622</v>
      </c>
      <c r="F138" s="197" t="s">
        <v>1623</v>
      </c>
      <c r="G138" s="198" t="s">
        <v>198</v>
      </c>
      <c r="H138" s="199">
        <v>1</v>
      </c>
      <c r="I138" s="200"/>
      <c r="J138" s="201">
        <f t="shared" si="0"/>
        <v>0</v>
      </c>
      <c r="K138" s="197" t="s">
        <v>1</v>
      </c>
      <c r="L138" s="202"/>
      <c r="M138" s="203" t="s">
        <v>1</v>
      </c>
      <c r="N138" s="204" t="s">
        <v>36</v>
      </c>
      <c r="O138" s="54"/>
      <c r="P138" s="165">
        <f t="shared" si="1"/>
        <v>0</v>
      </c>
      <c r="Q138" s="165">
        <v>0</v>
      </c>
      <c r="R138" s="165">
        <f t="shared" si="2"/>
        <v>0</v>
      </c>
      <c r="S138" s="165">
        <v>0</v>
      </c>
      <c r="T138" s="166">
        <f t="shared" si="3"/>
        <v>0</v>
      </c>
      <c r="AR138" s="167" t="s">
        <v>1113</v>
      </c>
      <c r="AT138" s="167" t="s">
        <v>151</v>
      </c>
      <c r="AU138" s="167" t="s">
        <v>80</v>
      </c>
      <c r="AY138" s="16" t="s">
        <v>134</v>
      </c>
      <c r="BE138" s="168">
        <f t="shared" si="4"/>
        <v>0</v>
      </c>
      <c r="BF138" s="168">
        <f t="shared" si="5"/>
        <v>0</v>
      </c>
      <c r="BG138" s="168">
        <f t="shared" si="6"/>
        <v>0</v>
      </c>
      <c r="BH138" s="168">
        <f t="shared" si="7"/>
        <v>0</v>
      </c>
      <c r="BI138" s="168">
        <f t="shared" si="8"/>
        <v>0</v>
      </c>
      <c r="BJ138" s="16" t="s">
        <v>80</v>
      </c>
      <c r="BK138" s="168">
        <f t="shared" si="9"/>
        <v>0</v>
      </c>
      <c r="BL138" s="16" t="s">
        <v>497</v>
      </c>
      <c r="BM138" s="167" t="s">
        <v>180</v>
      </c>
    </row>
    <row r="139" spans="2:65" s="1" customFormat="1" ht="16.5" customHeight="1">
      <c r="B139" s="155"/>
      <c r="C139" s="195" t="s">
        <v>159</v>
      </c>
      <c r="D139" s="195" t="s">
        <v>151</v>
      </c>
      <c r="E139" s="196" t="s">
        <v>1624</v>
      </c>
      <c r="F139" s="197" t="s">
        <v>1625</v>
      </c>
      <c r="G139" s="198" t="s">
        <v>198</v>
      </c>
      <c r="H139" s="199">
        <v>1</v>
      </c>
      <c r="I139" s="200"/>
      <c r="J139" s="201">
        <f t="shared" si="0"/>
        <v>0</v>
      </c>
      <c r="K139" s="197" t="s">
        <v>1</v>
      </c>
      <c r="L139" s="202"/>
      <c r="M139" s="203" t="s">
        <v>1</v>
      </c>
      <c r="N139" s="204" t="s">
        <v>36</v>
      </c>
      <c r="O139" s="54"/>
      <c r="P139" s="165">
        <f t="shared" si="1"/>
        <v>0</v>
      </c>
      <c r="Q139" s="165">
        <v>0</v>
      </c>
      <c r="R139" s="165">
        <f t="shared" si="2"/>
        <v>0</v>
      </c>
      <c r="S139" s="165">
        <v>0</v>
      </c>
      <c r="T139" s="166">
        <f t="shared" si="3"/>
        <v>0</v>
      </c>
      <c r="AR139" s="167" t="s">
        <v>1113</v>
      </c>
      <c r="AT139" s="167" t="s">
        <v>151</v>
      </c>
      <c r="AU139" s="167" t="s">
        <v>80</v>
      </c>
      <c r="AY139" s="16" t="s">
        <v>134</v>
      </c>
      <c r="BE139" s="168">
        <f t="shared" si="4"/>
        <v>0</v>
      </c>
      <c r="BF139" s="168">
        <f t="shared" si="5"/>
        <v>0</v>
      </c>
      <c r="BG139" s="168">
        <f t="shared" si="6"/>
        <v>0</v>
      </c>
      <c r="BH139" s="168">
        <f t="shared" si="7"/>
        <v>0</v>
      </c>
      <c r="BI139" s="168">
        <f t="shared" si="8"/>
        <v>0</v>
      </c>
      <c r="BJ139" s="16" t="s">
        <v>80</v>
      </c>
      <c r="BK139" s="168">
        <f t="shared" si="9"/>
        <v>0</v>
      </c>
      <c r="BL139" s="16" t="s">
        <v>497</v>
      </c>
      <c r="BM139" s="167" t="s">
        <v>182</v>
      </c>
    </row>
    <row r="140" spans="2:65" s="1" customFormat="1" ht="16.5" customHeight="1">
      <c r="B140" s="155"/>
      <c r="C140" s="195" t="s">
        <v>162</v>
      </c>
      <c r="D140" s="195" t="s">
        <v>151</v>
      </c>
      <c r="E140" s="196" t="s">
        <v>1626</v>
      </c>
      <c r="F140" s="197" t="s">
        <v>1627</v>
      </c>
      <c r="G140" s="198" t="s">
        <v>198</v>
      </c>
      <c r="H140" s="199">
        <v>6</v>
      </c>
      <c r="I140" s="200"/>
      <c r="J140" s="201">
        <f t="shared" si="0"/>
        <v>0</v>
      </c>
      <c r="K140" s="197" t="s">
        <v>1</v>
      </c>
      <c r="L140" s="202"/>
      <c r="M140" s="203" t="s">
        <v>1</v>
      </c>
      <c r="N140" s="204" t="s">
        <v>36</v>
      </c>
      <c r="O140" s="54"/>
      <c r="P140" s="165">
        <f t="shared" si="1"/>
        <v>0</v>
      </c>
      <c r="Q140" s="165">
        <v>0</v>
      </c>
      <c r="R140" s="165">
        <f t="shared" si="2"/>
        <v>0</v>
      </c>
      <c r="S140" s="165">
        <v>0</v>
      </c>
      <c r="T140" s="166">
        <f t="shared" si="3"/>
        <v>0</v>
      </c>
      <c r="AR140" s="167" t="s">
        <v>1113</v>
      </c>
      <c r="AT140" s="167" t="s">
        <v>151</v>
      </c>
      <c r="AU140" s="167" t="s">
        <v>80</v>
      </c>
      <c r="AY140" s="16" t="s">
        <v>134</v>
      </c>
      <c r="BE140" s="168">
        <f t="shared" si="4"/>
        <v>0</v>
      </c>
      <c r="BF140" s="168">
        <f t="shared" si="5"/>
        <v>0</v>
      </c>
      <c r="BG140" s="168">
        <f t="shared" si="6"/>
        <v>0</v>
      </c>
      <c r="BH140" s="168">
        <f t="shared" si="7"/>
        <v>0</v>
      </c>
      <c r="BI140" s="168">
        <f t="shared" si="8"/>
        <v>0</v>
      </c>
      <c r="BJ140" s="16" t="s">
        <v>80</v>
      </c>
      <c r="BK140" s="168">
        <f t="shared" si="9"/>
        <v>0</v>
      </c>
      <c r="BL140" s="16" t="s">
        <v>497</v>
      </c>
      <c r="BM140" s="167" t="s">
        <v>184</v>
      </c>
    </row>
    <row r="141" spans="2:65" s="1" customFormat="1" ht="16.5" customHeight="1">
      <c r="B141" s="155"/>
      <c r="C141" s="195" t="s">
        <v>165</v>
      </c>
      <c r="D141" s="195" t="s">
        <v>151</v>
      </c>
      <c r="E141" s="196" t="s">
        <v>1628</v>
      </c>
      <c r="F141" s="197" t="s">
        <v>1629</v>
      </c>
      <c r="G141" s="198" t="s">
        <v>198</v>
      </c>
      <c r="H141" s="199">
        <v>6</v>
      </c>
      <c r="I141" s="200"/>
      <c r="J141" s="201">
        <f t="shared" si="0"/>
        <v>0</v>
      </c>
      <c r="K141" s="197" t="s">
        <v>1</v>
      </c>
      <c r="L141" s="202"/>
      <c r="M141" s="203" t="s">
        <v>1</v>
      </c>
      <c r="N141" s="204" t="s">
        <v>36</v>
      </c>
      <c r="O141" s="54"/>
      <c r="P141" s="165">
        <f t="shared" si="1"/>
        <v>0</v>
      </c>
      <c r="Q141" s="165">
        <v>0</v>
      </c>
      <c r="R141" s="165">
        <f t="shared" si="2"/>
        <v>0</v>
      </c>
      <c r="S141" s="165">
        <v>0</v>
      </c>
      <c r="T141" s="166">
        <f t="shared" si="3"/>
        <v>0</v>
      </c>
      <c r="AR141" s="167" t="s">
        <v>1113</v>
      </c>
      <c r="AT141" s="167" t="s">
        <v>151</v>
      </c>
      <c r="AU141" s="167" t="s">
        <v>80</v>
      </c>
      <c r="AY141" s="16" t="s">
        <v>134</v>
      </c>
      <c r="BE141" s="168">
        <f t="shared" si="4"/>
        <v>0</v>
      </c>
      <c r="BF141" s="168">
        <f t="shared" si="5"/>
        <v>0</v>
      </c>
      <c r="BG141" s="168">
        <f t="shared" si="6"/>
        <v>0</v>
      </c>
      <c r="BH141" s="168">
        <f t="shared" si="7"/>
        <v>0</v>
      </c>
      <c r="BI141" s="168">
        <f t="shared" si="8"/>
        <v>0</v>
      </c>
      <c r="BJ141" s="16" t="s">
        <v>80</v>
      </c>
      <c r="BK141" s="168">
        <f t="shared" si="9"/>
        <v>0</v>
      </c>
      <c r="BL141" s="16" t="s">
        <v>497</v>
      </c>
      <c r="BM141" s="167" t="s">
        <v>187</v>
      </c>
    </row>
    <row r="142" spans="2:65" s="1" customFormat="1" ht="16.5" customHeight="1">
      <c r="B142" s="155"/>
      <c r="C142" s="195" t="s">
        <v>168</v>
      </c>
      <c r="D142" s="195" t="s">
        <v>151</v>
      </c>
      <c r="E142" s="196" t="s">
        <v>1630</v>
      </c>
      <c r="F142" s="197" t="s">
        <v>1631</v>
      </c>
      <c r="G142" s="198" t="s">
        <v>198</v>
      </c>
      <c r="H142" s="199">
        <v>2</v>
      </c>
      <c r="I142" s="200"/>
      <c r="J142" s="201">
        <f t="shared" si="0"/>
        <v>0</v>
      </c>
      <c r="K142" s="197" t="s">
        <v>1</v>
      </c>
      <c r="L142" s="202"/>
      <c r="M142" s="203" t="s">
        <v>1</v>
      </c>
      <c r="N142" s="204" t="s">
        <v>36</v>
      </c>
      <c r="O142" s="54"/>
      <c r="P142" s="165">
        <f t="shared" si="1"/>
        <v>0</v>
      </c>
      <c r="Q142" s="165">
        <v>0</v>
      </c>
      <c r="R142" s="165">
        <f t="shared" si="2"/>
        <v>0</v>
      </c>
      <c r="S142" s="165">
        <v>0</v>
      </c>
      <c r="T142" s="166">
        <f t="shared" si="3"/>
        <v>0</v>
      </c>
      <c r="AR142" s="167" t="s">
        <v>1113</v>
      </c>
      <c r="AT142" s="167" t="s">
        <v>151</v>
      </c>
      <c r="AU142" s="167" t="s">
        <v>80</v>
      </c>
      <c r="AY142" s="16" t="s">
        <v>134</v>
      </c>
      <c r="BE142" s="168">
        <f t="shared" si="4"/>
        <v>0</v>
      </c>
      <c r="BF142" s="168">
        <f t="shared" si="5"/>
        <v>0</v>
      </c>
      <c r="BG142" s="168">
        <f t="shared" si="6"/>
        <v>0</v>
      </c>
      <c r="BH142" s="168">
        <f t="shared" si="7"/>
        <v>0</v>
      </c>
      <c r="BI142" s="168">
        <f t="shared" si="8"/>
        <v>0</v>
      </c>
      <c r="BJ142" s="16" t="s">
        <v>80</v>
      </c>
      <c r="BK142" s="168">
        <f t="shared" si="9"/>
        <v>0</v>
      </c>
      <c r="BL142" s="16" t="s">
        <v>497</v>
      </c>
      <c r="BM142" s="167" t="s">
        <v>190</v>
      </c>
    </row>
    <row r="143" spans="2:65" s="1" customFormat="1" ht="16.5" customHeight="1">
      <c r="B143" s="155"/>
      <c r="C143" s="195" t="s">
        <v>172</v>
      </c>
      <c r="D143" s="195" t="s">
        <v>151</v>
      </c>
      <c r="E143" s="196" t="s">
        <v>1632</v>
      </c>
      <c r="F143" s="197" t="s">
        <v>1633</v>
      </c>
      <c r="G143" s="198" t="s">
        <v>198</v>
      </c>
      <c r="H143" s="199">
        <v>2</v>
      </c>
      <c r="I143" s="200"/>
      <c r="J143" s="201">
        <f t="shared" si="0"/>
        <v>0</v>
      </c>
      <c r="K143" s="197" t="s">
        <v>1</v>
      </c>
      <c r="L143" s="202"/>
      <c r="M143" s="203" t="s">
        <v>1</v>
      </c>
      <c r="N143" s="204" t="s">
        <v>36</v>
      </c>
      <c r="O143" s="54"/>
      <c r="P143" s="165">
        <f t="shared" si="1"/>
        <v>0</v>
      </c>
      <c r="Q143" s="165">
        <v>0</v>
      </c>
      <c r="R143" s="165">
        <f t="shared" si="2"/>
        <v>0</v>
      </c>
      <c r="S143" s="165">
        <v>0</v>
      </c>
      <c r="T143" s="166">
        <f t="shared" si="3"/>
        <v>0</v>
      </c>
      <c r="AR143" s="167" t="s">
        <v>1113</v>
      </c>
      <c r="AT143" s="167" t="s">
        <v>151</v>
      </c>
      <c r="AU143" s="167" t="s">
        <v>80</v>
      </c>
      <c r="AY143" s="16" t="s">
        <v>134</v>
      </c>
      <c r="BE143" s="168">
        <f t="shared" si="4"/>
        <v>0</v>
      </c>
      <c r="BF143" s="168">
        <f t="shared" si="5"/>
        <v>0</v>
      </c>
      <c r="BG143" s="168">
        <f t="shared" si="6"/>
        <v>0</v>
      </c>
      <c r="BH143" s="168">
        <f t="shared" si="7"/>
        <v>0</v>
      </c>
      <c r="BI143" s="168">
        <f t="shared" si="8"/>
        <v>0</v>
      </c>
      <c r="BJ143" s="16" t="s">
        <v>80</v>
      </c>
      <c r="BK143" s="168">
        <f t="shared" si="9"/>
        <v>0</v>
      </c>
      <c r="BL143" s="16" t="s">
        <v>497</v>
      </c>
      <c r="BM143" s="167" t="s">
        <v>192</v>
      </c>
    </row>
    <row r="144" spans="2:65" s="1" customFormat="1" ht="16.5" customHeight="1">
      <c r="B144" s="155"/>
      <c r="C144" s="195" t="s">
        <v>7</v>
      </c>
      <c r="D144" s="195" t="s">
        <v>151</v>
      </c>
      <c r="E144" s="196" t="s">
        <v>1634</v>
      </c>
      <c r="F144" s="197" t="s">
        <v>1635</v>
      </c>
      <c r="G144" s="198" t="s">
        <v>198</v>
      </c>
      <c r="H144" s="199">
        <v>1</v>
      </c>
      <c r="I144" s="200"/>
      <c r="J144" s="201">
        <f t="shared" si="0"/>
        <v>0</v>
      </c>
      <c r="K144" s="197" t="s">
        <v>1</v>
      </c>
      <c r="L144" s="202"/>
      <c r="M144" s="203" t="s">
        <v>1</v>
      </c>
      <c r="N144" s="204" t="s">
        <v>36</v>
      </c>
      <c r="O144" s="54"/>
      <c r="P144" s="165">
        <f t="shared" si="1"/>
        <v>0</v>
      </c>
      <c r="Q144" s="165">
        <v>0</v>
      </c>
      <c r="R144" s="165">
        <f t="shared" si="2"/>
        <v>0</v>
      </c>
      <c r="S144" s="165">
        <v>0</v>
      </c>
      <c r="T144" s="166">
        <f t="shared" si="3"/>
        <v>0</v>
      </c>
      <c r="AR144" s="167" t="s">
        <v>1113</v>
      </c>
      <c r="AT144" s="167" t="s">
        <v>151</v>
      </c>
      <c r="AU144" s="167" t="s">
        <v>80</v>
      </c>
      <c r="AY144" s="16" t="s">
        <v>134</v>
      </c>
      <c r="BE144" s="168">
        <f t="shared" si="4"/>
        <v>0</v>
      </c>
      <c r="BF144" s="168">
        <f t="shared" si="5"/>
        <v>0</v>
      </c>
      <c r="BG144" s="168">
        <f t="shared" si="6"/>
        <v>0</v>
      </c>
      <c r="BH144" s="168">
        <f t="shared" si="7"/>
        <v>0</v>
      </c>
      <c r="BI144" s="168">
        <f t="shared" si="8"/>
        <v>0</v>
      </c>
      <c r="BJ144" s="16" t="s">
        <v>80</v>
      </c>
      <c r="BK144" s="168">
        <f t="shared" si="9"/>
        <v>0</v>
      </c>
      <c r="BL144" s="16" t="s">
        <v>497</v>
      </c>
      <c r="BM144" s="167" t="s">
        <v>195</v>
      </c>
    </row>
    <row r="145" spans="2:65" s="1" customFormat="1" ht="16.5" customHeight="1">
      <c r="B145" s="155"/>
      <c r="C145" s="195" t="s">
        <v>173</v>
      </c>
      <c r="D145" s="195" t="s">
        <v>151</v>
      </c>
      <c r="E145" s="196" t="s">
        <v>1636</v>
      </c>
      <c r="F145" s="197" t="s">
        <v>1637</v>
      </c>
      <c r="G145" s="198" t="s">
        <v>198</v>
      </c>
      <c r="H145" s="199">
        <v>1</v>
      </c>
      <c r="I145" s="200"/>
      <c r="J145" s="201">
        <f t="shared" si="0"/>
        <v>0</v>
      </c>
      <c r="K145" s="197" t="s">
        <v>1</v>
      </c>
      <c r="L145" s="202"/>
      <c r="M145" s="203" t="s">
        <v>1</v>
      </c>
      <c r="N145" s="204" t="s">
        <v>36</v>
      </c>
      <c r="O145" s="54"/>
      <c r="P145" s="165">
        <f t="shared" si="1"/>
        <v>0</v>
      </c>
      <c r="Q145" s="165">
        <v>0</v>
      </c>
      <c r="R145" s="165">
        <f t="shared" si="2"/>
        <v>0</v>
      </c>
      <c r="S145" s="165">
        <v>0</v>
      </c>
      <c r="T145" s="166">
        <f t="shared" si="3"/>
        <v>0</v>
      </c>
      <c r="AR145" s="167" t="s">
        <v>1113</v>
      </c>
      <c r="AT145" s="167" t="s">
        <v>151</v>
      </c>
      <c r="AU145" s="167" t="s">
        <v>80</v>
      </c>
      <c r="AY145" s="16" t="s">
        <v>134</v>
      </c>
      <c r="BE145" s="168">
        <f t="shared" si="4"/>
        <v>0</v>
      </c>
      <c r="BF145" s="168">
        <f t="shared" si="5"/>
        <v>0</v>
      </c>
      <c r="BG145" s="168">
        <f t="shared" si="6"/>
        <v>0</v>
      </c>
      <c r="BH145" s="168">
        <f t="shared" si="7"/>
        <v>0</v>
      </c>
      <c r="BI145" s="168">
        <f t="shared" si="8"/>
        <v>0</v>
      </c>
      <c r="BJ145" s="16" t="s">
        <v>80</v>
      </c>
      <c r="BK145" s="168">
        <f t="shared" si="9"/>
        <v>0</v>
      </c>
      <c r="BL145" s="16" t="s">
        <v>497</v>
      </c>
      <c r="BM145" s="167" t="s">
        <v>199</v>
      </c>
    </row>
    <row r="146" spans="2:65" s="1" customFormat="1" ht="24" customHeight="1">
      <c r="B146" s="155"/>
      <c r="C146" s="195" t="s">
        <v>174</v>
      </c>
      <c r="D146" s="195" t="s">
        <v>151</v>
      </c>
      <c r="E146" s="196" t="s">
        <v>1638</v>
      </c>
      <c r="F146" s="197" t="s">
        <v>1639</v>
      </c>
      <c r="G146" s="198" t="s">
        <v>1603</v>
      </c>
      <c r="H146" s="199">
        <v>6</v>
      </c>
      <c r="I146" s="200"/>
      <c r="J146" s="201">
        <f t="shared" si="0"/>
        <v>0</v>
      </c>
      <c r="K146" s="197" t="s">
        <v>1</v>
      </c>
      <c r="L146" s="202"/>
      <c r="M146" s="203" t="s">
        <v>1</v>
      </c>
      <c r="N146" s="204" t="s">
        <v>36</v>
      </c>
      <c r="O146" s="54"/>
      <c r="P146" s="165">
        <f t="shared" si="1"/>
        <v>0</v>
      </c>
      <c r="Q146" s="165">
        <v>0</v>
      </c>
      <c r="R146" s="165">
        <f t="shared" si="2"/>
        <v>0</v>
      </c>
      <c r="S146" s="165">
        <v>0</v>
      </c>
      <c r="T146" s="166">
        <f t="shared" si="3"/>
        <v>0</v>
      </c>
      <c r="AR146" s="167" t="s">
        <v>1113</v>
      </c>
      <c r="AT146" s="167" t="s">
        <v>151</v>
      </c>
      <c r="AU146" s="167" t="s">
        <v>80</v>
      </c>
      <c r="AY146" s="16" t="s">
        <v>134</v>
      </c>
      <c r="BE146" s="168">
        <f t="shared" si="4"/>
        <v>0</v>
      </c>
      <c r="BF146" s="168">
        <f t="shared" si="5"/>
        <v>0</v>
      </c>
      <c r="BG146" s="168">
        <f t="shared" si="6"/>
        <v>0</v>
      </c>
      <c r="BH146" s="168">
        <f t="shared" si="7"/>
        <v>0</v>
      </c>
      <c r="BI146" s="168">
        <f t="shared" si="8"/>
        <v>0</v>
      </c>
      <c r="BJ146" s="16" t="s">
        <v>80</v>
      </c>
      <c r="BK146" s="168">
        <f t="shared" si="9"/>
        <v>0</v>
      </c>
      <c r="BL146" s="16" t="s">
        <v>497</v>
      </c>
      <c r="BM146" s="167" t="s">
        <v>209</v>
      </c>
    </row>
    <row r="147" spans="2:65" s="1" customFormat="1" ht="24" customHeight="1">
      <c r="B147" s="155"/>
      <c r="C147" s="195" t="s">
        <v>175</v>
      </c>
      <c r="D147" s="195" t="s">
        <v>151</v>
      </c>
      <c r="E147" s="196" t="s">
        <v>1640</v>
      </c>
      <c r="F147" s="197" t="s">
        <v>1641</v>
      </c>
      <c r="G147" s="198" t="s">
        <v>1603</v>
      </c>
      <c r="H147" s="199">
        <v>6</v>
      </c>
      <c r="I147" s="200"/>
      <c r="J147" s="201">
        <f t="shared" si="0"/>
        <v>0</v>
      </c>
      <c r="K147" s="197" t="s">
        <v>1</v>
      </c>
      <c r="L147" s="202"/>
      <c r="M147" s="203" t="s">
        <v>1</v>
      </c>
      <c r="N147" s="204" t="s">
        <v>36</v>
      </c>
      <c r="O147" s="54"/>
      <c r="P147" s="165">
        <f t="shared" si="1"/>
        <v>0</v>
      </c>
      <c r="Q147" s="165">
        <v>0</v>
      </c>
      <c r="R147" s="165">
        <f t="shared" si="2"/>
        <v>0</v>
      </c>
      <c r="S147" s="165">
        <v>0</v>
      </c>
      <c r="T147" s="166">
        <f t="shared" si="3"/>
        <v>0</v>
      </c>
      <c r="AR147" s="167" t="s">
        <v>1113</v>
      </c>
      <c r="AT147" s="167" t="s">
        <v>151</v>
      </c>
      <c r="AU147" s="167" t="s">
        <v>80</v>
      </c>
      <c r="AY147" s="16" t="s">
        <v>134</v>
      </c>
      <c r="BE147" s="168">
        <f t="shared" si="4"/>
        <v>0</v>
      </c>
      <c r="BF147" s="168">
        <f t="shared" si="5"/>
        <v>0</v>
      </c>
      <c r="BG147" s="168">
        <f t="shared" si="6"/>
        <v>0</v>
      </c>
      <c r="BH147" s="168">
        <f t="shared" si="7"/>
        <v>0</v>
      </c>
      <c r="BI147" s="168">
        <f t="shared" si="8"/>
        <v>0</v>
      </c>
      <c r="BJ147" s="16" t="s">
        <v>80</v>
      </c>
      <c r="BK147" s="168">
        <f t="shared" si="9"/>
        <v>0</v>
      </c>
      <c r="BL147" s="16" t="s">
        <v>497</v>
      </c>
      <c r="BM147" s="167" t="s">
        <v>217</v>
      </c>
    </row>
    <row r="148" spans="2:65" s="1" customFormat="1" ht="24" customHeight="1">
      <c r="B148" s="155"/>
      <c r="C148" s="195" t="s">
        <v>176</v>
      </c>
      <c r="D148" s="195" t="s">
        <v>151</v>
      </c>
      <c r="E148" s="196" t="s">
        <v>1642</v>
      </c>
      <c r="F148" s="197" t="s">
        <v>1643</v>
      </c>
      <c r="G148" s="198" t="s">
        <v>1603</v>
      </c>
      <c r="H148" s="199">
        <v>12</v>
      </c>
      <c r="I148" s="200"/>
      <c r="J148" s="201">
        <f t="shared" si="0"/>
        <v>0</v>
      </c>
      <c r="K148" s="197" t="s">
        <v>1</v>
      </c>
      <c r="L148" s="202"/>
      <c r="M148" s="203" t="s">
        <v>1</v>
      </c>
      <c r="N148" s="204" t="s">
        <v>36</v>
      </c>
      <c r="O148" s="54"/>
      <c r="P148" s="165">
        <f t="shared" si="1"/>
        <v>0</v>
      </c>
      <c r="Q148" s="165">
        <v>0</v>
      </c>
      <c r="R148" s="165">
        <f t="shared" si="2"/>
        <v>0</v>
      </c>
      <c r="S148" s="165">
        <v>0</v>
      </c>
      <c r="T148" s="166">
        <f t="shared" si="3"/>
        <v>0</v>
      </c>
      <c r="AR148" s="167" t="s">
        <v>1113</v>
      </c>
      <c r="AT148" s="167" t="s">
        <v>151</v>
      </c>
      <c r="AU148" s="167" t="s">
        <v>80</v>
      </c>
      <c r="AY148" s="16" t="s">
        <v>134</v>
      </c>
      <c r="BE148" s="168">
        <f t="shared" si="4"/>
        <v>0</v>
      </c>
      <c r="BF148" s="168">
        <f t="shared" si="5"/>
        <v>0</v>
      </c>
      <c r="BG148" s="168">
        <f t="shared" si="6"/>
        <v>0</v>
      </c>
      <c r="BH148" s="168">
        <f t="shared" si="7"/>
        <v>0</v>
      </c>
      <c r="BI148" s="168">
        <f t="shared" si="8"/>
        <v>0</v>
      </c>
      <c r="BJ148" s="16" t="s">
        <v>80</v>
      </c>
      <c r="BK148" s="168">
        <f t="shared" si="9"/>
        <v>0</v>
      </c>
      <c r="BL148" s="16" t="s">
        <v>497</v>
      </c>
      <c r="BM148" s="167" t="s">
        <v>422</v>
      </c>
    </row>
    <row r="149" spans="2:65" s="1" customFormat="1" ht="24" customHeight="1">
      <c r="B149" s="155"/>
      <c r="C149" s="195" t="s">
        <v>177</v>
      </c>
      <c r="D149" s="195" t="s">
        <v>151</v>
      </c>
      <c r="E149" s="196" t="s">
        <v>1644</v>
      </c>
      <c r="F149" s="197" t="s">
        <v>1645</v>
      </c>
      <c r="G149" s="198" t="s">
        <v>1603</v>
      </c>
      <c r="H149" s="199">
        <v>8</v>
      </c>
      <c r="I149" s="200"/>
      <c r="J149" s="201">
        <f t="shared" si="0"/>
        <v>0</v>
      </c>
      <c r="K149" s="197" t="s">
        <v>1</v>
      </c>
      <c r="L149" s="202"/>
      <c r="M149" s="203" t="s">
        <v>1</v>
      </c>
      <c r="N149" s="204" t="s">
        <v>36</v>
      </c>
      <c r="O149" s="54"/>
      <c r="P149" s="165">
        <f t="shared" si="1"/>
        <v>0</v>
      </c>
      <c r="Q149" s="165">
        <v>0</v>
      </c>
      <c r="R149" s="165">
        <f t="shared" si="2"/>
        <v>0</v>
      </c>
      <c r="S149" s="165">
        <v>0</v>
      </c>
      <c r="T149" s="166">
        <f t="shared" si="3"/>
        <v>0</v>
      </c>
      <c r="AR149" s="167" t="s">
        <v>1113</v>
      </c>
      <c r="AT149" s="167" t="s">
        <v>151</v>
      </c>
      <c r="AU149" s="167" t="s">
        <v>80</v>
      </c>
      <c r="AY149" s="16" t="s">
        <v>134</v>
      </c>
      <c r="BE149" s="168">
        <f t="shared" si="4"/>
        <v>0</v>
      </c>
      <c r="BF149" s="168">
        <f t="shared" si="5"/>
        <v>0</v>
      </c>
      <c r="BG149" s="168">
        <f t="shared" si="6"/>
        <v>0</v>
      </c>
      <c r="BH149" s="168">
        <f t="shared" si="7"/>
        <v>0</v>
      </c>
      <c r="BI149" s="168">
        <f t="shared" si="8"/>
        <v>0</v>
      </c>
      <c r="BJ149" s="16" t="s">
        <v>80</v>
      </c>
      <c r="BK149" s="168">
        <f t="shared" si="9"/>
        <v>0</v>
      </c>
      <c r="BL149" s="16" t="s">
        <v>497</v>
      </c>
      <c r="BM149" s="167" t="s">
        <v>433</v>
      </c>
    </row>
    <row r="150" spans="2:65" s="1" customFormat="1" ht="24" customHeight="1">
      <c r="B150" s="155"/>
      <c r="C150" s="195" t="s">
        <v>178</v>
      </c>
      <c r="D150" s="195" t="s">
        <v>151</v>
      </c>
      <c r="E150" s="196" t="s">
        <v>1646</v>
      </c>
      <c r="F150" s="197" t="s">
        <v>1647</v>
      </c>
      <c r="G150" s="198" t="s">
        <v>1603</v>
      </c>
      <c r="H150" s="199">
        <v>123</v>
      </c>
      <c r="I150" s="200"/>
      <c r="J150" s="201">
        <f t="shared" si="0"/>
        <v>0</v>
      </c>
      <c r="K150" s="197" t="s">
        <v>1</v>
      </c>
      <c r="L150" s="202"/>
      <c r="M150" s="203" t="s">
        <v>1</v>
      </c>
      <c r="N150" s="204" t="s">
        <v>36</v>
      </c>
      <c r="O150" s="54"/>
      <c r="P150" s="165">
        <f t="shared" si="1"/>
        <v>0</v>
      </c>
      <c r="Q150" s="165">
        <v>0</v>
      </c>
      <c r="R150" s="165">
        <f t="shared" si="2"/>
        <v>0</v>
      </c>
      <c r="S150" s="165">
        <v>0</v>
      </c>
      <c r="T150" s="166">
        <f t="shared" si="3"/>
        <v>0</v>
      </c>
      <c r="AR150" s="167" t="s">
        <v>1113</v>
      </c>
      <c r="AT150" s="167" t="s">
        <v>151</v>
      </c>
      <c r="AU150" s="167" t="s">
        <v>80</v>
      </c>
      <c r="AY150" s="16" t="s">
        <v>134</v>
      </c>
      <c r="BE150" s="168">
        <f t="shared" si="4"/>
        <v>0</v>
      </c>
      <c r="BF150" s="168">
        <f t="shared" si="5"/>
        <v>0</v>
      </c>
      <c r="BG150" s="168">
        <f t="shared" si="6"/>
        <v>0</v>
      </c>
      <c r="BH150" s="168">
        <f t="shared" si="7"/>
        <v>0</v>
      </c>
      <c r="BI150" s="168">
        <f t="shared" si="8"/>
        <v>0</v>
      </c>
      <c r="BJ150" s="16" t="s">
        <v>80</v>
      </c>
      <c r="BK150" s="168">
        <f t="shared" si="9"/>
        <v>0</v>
      </c>
      <c r="BL150" s="16" t="s">
        <v>497</v>
      </c>
      <c r="BM150" s="167" t="s">
        <v>441</v>
      </c>
    </row>
    <row r="151" spans="2:65" s="1" customFormat="1" ht="24" customHeight="1">
      <c r="B151" s="155"/>
      <c r="C151" s="195" t="s">
        <v>179</v>
      </c>
      <c r="D151" s="195" t="s">
        <v>151</v>
      </c>
      <c r="E151" s="196" t="s">
        <v>1648</v>
      </c>
      <c r="F151" s="197" t="s">
        <v>1649</v>
      </c>
      <c r="G151" s="198" t="s">
        <v>1603</v>
      </c>
      <c r="H151" s="199">
        <v>1.2</v>
      </c>
      <c r="I151" s="200"/>
      <c r="J151" s="201">
        <f t="shared" si="0"/>
        <v>0</v>
      </c>
      <c r="K151" s="197" t="s">
        <v>1</v>
      </c>
      <c r="L151" s="202"/>
      <c r="M151" s="203" t="s">
        <v>1</v>
      </c>
      <c r="N151" s="204" t="s">
        <v>36</v>
      </c>
      <c r="O151" s="54"/>
      <c r="P151" s="165">
        <f t="shared" si="1"/>
        <v>0</v>
      </c>
      <c r="Q151" s="165">
        <v>0</v>
      </c>
      <c r="R151" s="165">
        <f t="shared" si="2"/>
        <v>0</v>
      </c>
      <c r="S151" s="165">
        <v>0</v>
      </c>
      <c r="T151" s="166">
        <f t="shared" si="3"/>
        <v>0</v>
      </c>
      <c r="AR151" s="167" t="s">
        <v>1113</v>
      </c>
      <c r="AT151" s="167" t="s">
        <v>151</v>
      </c>
      <c r="AU151" s="167" t="s">
        <v>80</v>
      </c>
      <c r="AY151" s="16" t="s">
        <v>134</v>
      </c>
      <c r="BE151" s="168">
        <f t="shared" si="4"/>
        <v>0</v>
      </c>
      <c r="BF151" s="168">
        <f t="shared" si="5"/>
        <v>0</v>
      </c>
      <c r="BG151" s="168">
        <f t="shared" si="6"/>
        <v>0</v>
      </c>
      <c r="BH151" s="168">
        <f t="shared" si="7"/>
        <v>0</v>
      </c>
      <c r="BI151" s="168">
        <f t="shared" si="8"/>
        <v>0</v>
      </c>
      <c r="BJ151" s="16" t="s">
        <v>80</v>
      </c>
      <c r="BK151" s="168">
        <f t="shared" si="9"/>
        <v>0</v>
      </c>
      <c r="BL151" s="16" t="s">
        <v>497</v>
      </c>
      <c r="BM151" s="167" t="s">
        <v>449</v>
      </c>
    </row>
    <row r="152" spans="2:65" s="1" customFormat="1" ht="24" customHeight="1">
      <c r="B152" s="155"/>
      <c r="C152" s="195" t="s">
        <v>180</v>
      </c>
      <c r="D152" s="195" t="s">
        <v>151</v>
      </c>
      <c r="E152" s="196" t="s">
        <v>1650</v>
      </c>
      <c r="F152" s="197" t="s">
        <v>1651</v>
      </c>
      <c r="G152" s="198" t="s">
        <v>1603</v>
      </c>
      <c r="H152" s="199">
        <v>18</v>
      </c>
      <c r="I152" s="200"/>
      <c r="J152" s="201">
        <f t="shared" si="0"/>
        <v>0</v>
      </c>
      <c r="K152" s="197" t="s">
        <v>1</v>
      </c>
      <c r="L152" s="202"/>
      <c r="M152" s="203" t="s">
        <v>1</v>
      </c>
      <c r="N152" s="204" t="s">
        <v>36</v>
      </c>
      <c r="O152" s="54"/>
      <c r="P152" s="165">
        <f t="shared" si="1"/>
        <v>0</v>
      </c>
      <c r="Q152" s="165">
        <v>0</v>
      </c>
      <c r="R152" s="165">
        <f t="shared" si="2"/>
        <v>0</v>
      </c>
      <c r="S152" s="165">
        <v>0</v>
      </c>
      <c r="T152" s="166">
        <f t="shared" si="3"/>
        <v>0</v>
      </c>
      <c r="AR152" s="167" t="s">
        <v>1113</v>
      </c>
      <c r="AT152" s="167" t="s">
        <v>151</v>
      </c>
      <c r="AU152" s="167" t="s">
        <v>80</v>
      </c>
      <c r="AY152" s="16" t="s">
        <v>134</v>
      </c>
      <c r="BE152" s="168">
        <f t="shared" si="4"/>
        <v>0</v>
      </c>
      <c r="BF152" s="168">
        <f t="shared" si="5"/>
        <v>0</v>
      </c>
      <c r="BG152" s="168">
        <f t="shared" si="6"/>
        <v>0</v>
      </c>
      <c r="BH152" s="168">
        <f t="shared" si="7"/>
        <v>0</v>
      </c>
      <c r="BI152" s="168">
        <f t="shared" si="8"/>
        <v>0</v>
      </c>
      <c r="BJ152" s="16" t="s">
        <v>80</v>
      </c>
      <c r="BK152" s="168">
        <f t="shared" si="9"/>
        <v>0</v>
      </c>
      <c r="BL152" s="16" t="s">
        <v>497</v>
      </c>
      <c r="BM152" s="167" t="s">
        <v>457</v>
      </c>
    </row>
    <row r="153" spans="2:65" s="1" customFormat="1" ht="24" customHeight="1">
      <c r="B153" s="155"/>
      <c r="C153" s="195" t="s">
        <v>181</v>
      </c>
      <c r="D153" s="195" t="s">
        <v>151</v>
      </c>
      <c r="E153" s="196" t="s">
        <v>1652</v>
      </c>
      <c r="F153" s="197" t="s">
        <v>1653</v>
      </c>
      <c r="G153" s="198" t="s">
        <v>1603</v>
      </c>
      <c r="H153" s="199">
        <v>10.4</v>
      </c>
      <c r="I153" s="200"/>
      <c r="J153" s="201">
        <f t="shared" si="0"/>
        <v>0</v>
      </c>
      <c r="K153" s="197" t="s">
        <v>1</v>
      </c>
      <c r="L153" s="202"/>
      <c r="M153" s="203" t="s">
        <v>1</v>
      </c>
      <c r="N153" s="204" t="s">
        <v>36</v>
      </c>
      <c r="O153" s="54"/>
      <c r="P153" s="165">
        <f t="shared" si="1"/>
        <v>0</v>
      </c>
      <c r="Q153" s="165">
        <v>0</v>
      </c>
      <c r="R153" s="165">
        <f t="shared" si="2"/>
        <v>0</v>
      </c>
      <c r="S153" s="165">
        <v>0</v>
      </c>
      <c r="T153" s="166">
        <f t="shared" si="3"/>
        <v>0</v>
      </c>
      <c r="AR153" s="167" t="s">
        <v>1113</v>
      </c>
      <c r="AT153" s="167" t="s">
        <v>151</v>
      </c>
      <c r="AU153" s="167" t="s">
        <v>80</v>
      </c>
      <c r="AY153" s="16" t="s">
        <v>134</v>
      </c>
      <c r="BE153" s="168">
        <f t="shared" si="4"/>
        <v>0</v>
      </c>
      <c r="BF153" s="168">
        <f t="shared" si="5"/>
        <v>0</v>
      </c>
      <c r="BG153" s="168">
        <f t="shared" si="6"/>
        <v>0</v>
      </c>
      <c r="BH153" s="168">
        <f t="shared" si="7"/>
        <v>0</v>
      </c>
      <c r="BI153" s="168">
        <f t="shared" si="8"/>
        <v>0</v>
      </c>
      <c r="BJ153" s="16" t="s">
        <v>80</v>
      </c>
      <c r="BK153" s="168">
        <f t="shared" si="9"/>
        <v>0</v>
      </c>
      <c r="BL153" s="16" t="s">
        <v>497</v>
      </c>
      <c r="BM153" s="167" t="s">
        <v>465</v>
      </c>
    </row>
    <row r="154" spans="2:65" s="1" customFormat="1" ht="24" customHeight="1">
      <c r="B154" s="155"/>
      <c r="C154" s="195" t="s">
        <v>182</v>
      </c>
      <c r="D154" s="195" t="s">
        <v>151</v>
      </c>
      <c r="E154" s="196" t="s">
        <v>1654</v>
      </c>
      <c r="F154" s="197" t="s">
        <v>1655</v>
      </c>
      <c r="G154" s="198" t="s">
        <v>1603</v>
      </c>
      <c r="H154" s="199">
        <v>1.8</v>
      </c>
      <c r="I154" s="200"/>
      <c r="J154" s="201">
        <f t="shared" si="0"/>
        <v>0</v>
      </c>
      <c r="K154" s="197" t="s">
        <v>1</v>
      </c>
      <c r="L154" s="202"/>
      <c r="M154" s="203" t="s">
        <v>1</v>
      </c>
      <c r="N154" s="204" t="s">
        <v>36</v>
      </c>
      <c r="O154" s="54"/>
      <c r="P154" s="165">
        <f t="shared" si="1"/>
        <v>0</v>
      </c>
      <c r="Q154" s="165">
        <v>0</v>
      </c>
      <c r="R154" s="165">
        <f t="shared" si="2"/>
        <v>0</v>
      </c>
      <c r="S154" s="165">
        <v>0</v>
      </c>
      <c r="T154" s="166">
        <f t="shared" si="3"/>
        <v>0</v>
      </c>
      <c r="AR154" s="167" t="s">
        <v>1113</v>
      </c>
      <c r="AT154" s="167" t="s">
        <v>151</v>
      </c>
      <c r="AU154" s="167" t="s">
        <v>80</v>
      </c>
      <c r="AY154" s="16" t="s">
        <v>134</v>
      </c>
      <c r="BE154" s="168">
        <f t="shared" si="4"/>
        <v>0</v>
      </c>
      <c r="BF154" s="168">
        <f t="shared" si="5"/>
        <v>0</v>
      </c>
      <c r="BG154" s="168">
        <f t="shared" si="6"/>
        <v>0</v>
      </c>
      <c r="BH154" s="168">
        <f t="shared" si="7"/>
        <v>0</v>
      </c>
      <c r="BI154" s="168">
        <f t="shared" si="8"/>
        <v>0</v>
      </c>
      <c r="BJ154" s="16" t="s">
        <v>80</v>
      </c>
      <c r="BK154" s="168">
        <f t="shared" si="9"/>
        <v>0</v>
      </c>
      <c r="BL154" s="16" t="s">
        <v>497</v>
      </c>
      <c r="BM154" s="167" t="s">
        <v>477</v>
      </c>
    </row>
    <row r="155" spans="2:65" s="1" customFormat="1" ht="24" customHeight="1">
      <c r="B155" s="155"/>
      <c r="C155" s="195" t="s">
        <v>183</v>
      </c>
      <c r="D155" s="195" t="s">
        <v>151</v>
      </c>
      <c r="E155" s="196" t="s">
        <v>1656</v>
      </c>
      <c r="F155" s="197" t="s">
        <v>1657</v>
      </c>
      <c r="G155" s="198" t="s">
        <v>1603</v>
      </c>
      <c r="H155" s="199">
        <v>2.6</v>
      </c>
      <c r="I155" s="200"/>
      <c r="J155" s="201">
        <f t="shared" si="0"/>
        <v>0</v>
      </c>
      <c r="K155" s="197" t="s">
        <v>1</v>
      </c>
      <c r="L155" s="202"/>
      <c r="M155" s="203" t="s">
        <v>1</v>
      </c>
      <c r="N155" s="204" t="s">
        <v>36</v>
      </c>
      <c r="O155" s="54"/>
      <c r="P155" s="165">
        <f t="shared" si="1"/>
        <v>0</v>
      </c>
      <c r="Q155" s="165">
        <v>0</v>
      </c>
      <c r="R155" s="165">
        <f t="shared" si="2"/>
        <v>0</v>
      </c>
      <c r="S155" s="165">
        <v>0</v>
      </c>
      <c r="T155" s="166">
        <f t="shared" si="3"/>
        <v>0</v>
      </c>
      <c r="AR155" s="167" t="s">
        <v>1113</v>
      </c>
      <c r="AT155" s="167" t="s">
        <v>151</v>
      </c>
      <c r="AU155" s="167" t="s">
        <v>80</v>
      </c>
      <c r="AY155" s="16" t="s">
        <v>134</v>
      </c>
      <c r="BE155" s="168">
        <f t="shared" si="4"/>
        <v>0</v>
      </c>
      <c r="BF155" s="168">
        <f t="shared" si="5"/>
        <v>0</v>
      </c>
      <c r="BG155" s="168">
        <f t="shared" si="6"/>
        <v>0</v>
      </c>
      <c r="BH155" s="168">
        <f t="shared" si="7"/>
        <v>0</v>
      </c>
      <c r="BI155" s="168">
        <f t="shared" si="8"/>
        <v>0</v>
      </c>
      <c r="BJ155" s="16" t="s">
        <v>80</v>
      </c>
      <c r="BK155" s="168">
        <f t="shared" si="9"/>
        <v>0</v>
      </c>
      <c r="BL155" s="16" t="s">
        <v>497</v>
      </c>
      <c r="BM155" s="167" t="s">
        <v>487</v>
      </c>
    </row>
    <row r="156" spans="2:65" s="1" customFormat="1" ht="24" customHeight="1">
      <c r="B156" s="155"/>
      <c r="C156" s="195" t="s">
        <v>184</v>
      </c>
      <c r="D156" s="195" t="s">
        <v>151</v>
      </c>
      <c r="E156" s="196" t="s">
        <v>1658</v>
      </c>
      <c r="F156" s="197" t="s">
        <v>1659</v>
      </c>
      <c r="G156" s="198" t="s">
        <v>1603</v>
      </c>
      <c r="H156" s="199">
        <v>8.8000000000000007</v>
      </c>
      <c r="I156" s="200"/>
      <c r="J156" s="201">
        <f t="shared" si="0"/>
        <v>0</v>
      </c>
      <c r="K156" s="197" t="s">
        <v>1</v>
      </c>
      <c r="L156" s="202"/>
      <c r="M156" s="203" t="s">
        <v>1</v>
      </c>
      <c r="N156" s="204" t="s">
        <v>36</v>
      </c>
      <c r="O156" s="54"/>
      <c r="P156" s="165">
        <f t="shared" si="1"/>
        <v>0</v>
      </c>
      <c r="Q156" s="165">
        <v>0</v>
      </c>
      <c r="R156" s="165">
        <f t="shared" si="2"/>
        <v>0</v>
      </c>
      <c r="S156" s="165">
        <v>0</v>
      </c>
      <c r="T156" s="166">
        <f t="shared" si="3"/>
        <v>0</v>
      </c>
      <c r="AR156" s="167" t="s">
        <v>1113</v>
      </c>
      <c r="AT156" s="167" t="s">
        <v>151</v>
      </c>
      <c r="AU156" s="167" t="s">
        <v>80</v>
      </c>
      <c r="AY156" s="16" t="s">
        <v>134</v>
      </c>
      <c r="BE156" s="168">
        <f t="shared" si="4"/>
        <v>0</v>
      </c>
      <c r="BF156" s="168">
        <f t="shared" si="5"/>
        <v>0</v>
      </c>
      <c r="BG156" s="168">
        <f t="shared" si="6"/>
        <v>0</v>
      </c>
      <c r="BH156" s="168">
        <f t="shared" si="7"/>
        <v>0</v>
      </c>
      <c r="BI156" s="168">
        <f t="shared" si="8"/>
        <v>0</v>
      </c>
      <c r="BJ156" s="16" t="s">
        <v>80</v>
      </c>
      <c r="BK156" s="168">
        <f t="shared" si="9"/>
        <v>0</v>
      </c>
      <c r="BL156" s="16" t="s">
        <v>497</v>
      </c>
      <c r="BM156" s="167" t="s">
        <v>497</v>
      </c>
    </row>
    <row r="157" spans="2:65" s="1" customFormat="1" ht="24" customHeight="1">
      <c r="B157" s="155"/>
      <c r="C157" s="195" t="s">
        <v>186</v>
      </c>
      <c r="D157" s="195" t="s">
        <v>151</v>
      </c>
      <c r="E157" s="196" t="s">
        <v>1660</v>
      </c>
      <c r="F157" s="197" t="s">
        <v>1661</v>
      </c>
      <c r="G157" s="198" t="s">
        <v>1603</v>
      </c>
      <c r="H157" s="199">
        <v>1</v>
      </c>
      <c r="I157" s="200"/>
      <c r="J157" s="201">
        <f t="shared" si="0"/>
        <v>0</v>
      </c>
      <c r="K157" s="197" t="s">
        <v>1</v>
      </c>
      <c r="L157" s="202"/>
      <c r="M157" s="203" t="s">
        <v>1</v>
      </c>
      <c r="N157" s="204" t="s">
        <v>36</v>
      </c>
      <c r="O157" s="54"/>
      <c r="P157" s="165">
        <f t="shared" si="1"/>
        <v>0</v>
      </c>
      <c r="Q157" s="165">
        <v>0</v>
      </c>
      <c r="R157" s="165">
        <f t="shared" si="2"/>
        <v>0</v>
      </c>
      <c r="S157" s="165">
        <v>0</v>
      </c>
      <c r="T157" s="166">
        <f t="shared" si="3"/>
        <v>0</v>
      </c>
      <c r="AR157" s="167" t="s">
        <v>1113</v>
      </c>
      <c r="AT157" s="167" t="s">
        <v>151</v>
      </c>
      <c r="AU157" s="167" t="s">
        <v>80</v>
      </c>
      <c r="AY157" s="16" t="s">
        <v>134</v>
      </c>
      <c r="BE157" s="168">
        <f t="shared" si="4"/>
        <v>0</v>
      </c>
      <c r="BF157" s="168">
        <f t="shared" si="5"/>
        <v>0</v>
      </c>
      <c r="BG157" s="168">
        <f t="shared" si="6"/>
        <v>0</v>
      </c>
      <c r="BH157" s="168">
        <f t="shared" si="7"/>
        <v>0</v>
      </c>
      <c r="BI157" s="168">
        <f t="shared" si="8"/>
        <v>0</v>
      </c>
      <c r="BJ157" s="16" t="s">
        <v>80</v>
      </c>
      <c r="BK157" s="168">
        <f t="shared" si="9"/>
        <v>0</v>
      </c>
      <c r="BL157" s="16" t="s">
        <v>497</v>
      </c>
      <c r="BM157" s="167" t="s">
        <v>508</v>
      </c>
    </row>
    <row r="158" spans="2:65" s="1" customFormat="1" ht="24" customHeight="1">
      <c r="B158" s="155"/>
      <c r="C158" s="195" t="s">
        <v>187</v>
      </c>
      <c r="D158" s="195" t="s">
        <v>151</v>
      </c>
      <c r="E158" s="196" t="s">
        <v>1662</v>
      </c>
      <c r="F158" s="197" t="s">
        <v>1663</v>
      </c>
      <c r="G158" s="198" t="s">
        <v>146</v>
      </c>
      <c r="H158" s="199">
        <v>16</v>
      </c>
      <c r="I158" s="200"/>
      <c r="J158" s="201">
        <f t="shared" si="0"/>
        <v>0</v>
      </c>
      <c r="K158" s="197" t="s">
        <v>1</v>
      </c>
      <c r="L158" s="202"/>
      <c r="M158" s="203" t="s">
        <v>1</v>
      </c>
      <c r="N158" s="204" t="s">
        <v>36</v>
      </c>
      <c r="O158" s="54"/>
      <c r="P158" s="165">
        <f t="shared" si="1"/>
        <v>0</v>
      </c>
      <c r="Q158" s="165">
        <v>0</v>
      </c>
      <c r="R158" s="165">
        <f t="shared" si="2"/>
        <v>0</v>
      </c>
      <c r="S158" s="165">
        <v>0</v>
      </c>
      <c r="T158" s="166">
        <f t="shared" si="3"/>
        <v>0</v>
      </c>
      <c r="AR158" s="167" t="s">
        <v>1113</v>
      </c>
      <c r="AT158" s="167" t="s">
        <v>151</v>
      </c>
      <c r="AU158" s="167" t="s">
        <v>80</v>
      </c>
      <c r="AY158" s="16" t="s">
        <v>134</v>
      </c>
      <c r="BE158" s="168">
        <f t="shared" si="4"/>
        <v>0</v>
      </c>
      <c r="BF158" s="168">
        <f t="shared" si="5"/>
        <v>0</v>
      </c>
      <c r="BG158" s="168">
        <f t="shared" si="6"/>
        <v>0</v>
      </c>
      <c r="BH158" s="168">
        <f t="shared" si="7"/>
        <v>0</v>
      </c>
      <c r="BI158" s="168">
        <f t="shared" si="8"/>
        <v>0</v>
      </c>
      <c r="BJ158" s="16" t="s">
        <v>80</v>
      </c>
      <c r="BK158" s="168">
        <f t="shared" si="9"/>
        <v>0</v>
      </c>
      <c r="BL158" s="16" t="s">
        <v>497</v>
      </c>
      <c r="BM158" s="167" t="s">
        <v>518</v>
      </c>
    </row>
    <row r="159" spans="2:65" s="1" customFormat="1" ht="24" customHeight="1">
      <c r="B159" s="155"/>
      <c r="C159" s="195" t="s">
        <v>188</v>
      </c>
      <c r="D159" s="195" t="s">
        <v>151</v>
      </c>
      <c r="E159" s="196" t="s">
        <v>1664</v>
      </c>
      <c r="F159" s="197" t="s">
        <v>1665</v>
      </c>
      <c r="G159" s="198" t="s">
        <v>146</v>
      </c>
      <c r="H159" s="199">
        <v>14</v>
      </c>
      <c r="I159" s="200"/>
      <c r="J159" s="201">
        <f t="shared" si="0"/>
        <v>0</v>
      </c>
      <c r="K159" s="197" t="s">
        <v>1</v>
      </c>
      <c r="L159" s="202"/>
      <c r="M159" s="203" t="s">
        <v>1</v>
      </c>
      <c r="N159" s="204" t="s">
        <v>36</v>
      </c>
      <c r="O159" s="54"/>
      <c r="P159" s="165">
        <f t="shared" si="1"/>
        <v>0</v>
      </c>
      <c r="Q159" s="165">
        <v>0</v>
      </c>
      <c r="R159" s="165">
        <f t="shared" si="2"/>
        <v>0</v>
      </c>
      <c r="S159" s="165">
        <v>0</v>
      </c>
      <c r="T159" s="166">
        <f t="shared" si="3"/>
        <v>0</v>
      </c>
      <c r="AR159" s="167" t="s">
        <v>1113</v>
      </c>
      <c r="AT159" s="167" t="s">
        <v>151</v>
      </c>
      <c r="AU159" s="167" t="s">
        <v>80</v>
      </c>
      <c r="AY159" s="16" t="s">
        <v>134</v>
      </c>
      <c r="BE159" s="168">
        <f t="shared" si="4"/>
        <v>0</v>
      </c>
      <c r="BF159" s="168">
        <f t="shared" si="5"/>
        <v>0</v>
      </c>
      <c r="BG159" s="168">
        <f t="shared" si="6"/>
        <v>0</v>
      </c>
      <c r="BH159" s="168">
        <f t="shared" si="7"/>
        <v>0</v>
      </c>
      <c r="BI159" s="168">
        <f t="shared" si="8"/>
        <v>0</v>
      </c>
      <c r="BJ159" s="16" t="s">
        <v>80</v>
      </c>
      <c r="BK159" s="168">
        <f t="shared" si="9"/>
        <v>0</v>
      </c>
      <c r="BL159" s="16" t="s">
        <v>497</v>
      </c>
      <c r="BM159" s="167" t="s">
        <v>529</v>
      </c>
    </row>
    <row r="160" spans="2:65" s="1" customFormat="1" ht="24" customHeight="1">
      <c r="B160" s="155"/>
      <c r="C160" s="195" t="s">
        <v>190</v>
      </c>
      <c r="D160" s="195" t="s">
        <v>151</v>
      </c>
      <c r="E160" s="196" t="s">
        <v>1666</v>
      </c>
      <c r="F160" s="197" t="s">
        <v>1667</v>
      </c>
      <c r="G160" s="198" t="s">
        <v>146</v>
      </c>
      <c r="H160" s="199">
        <v>5</v>
      </c>
      <c r="I160" s="200"/>
      <c r="J160" s="201">
        <f t="shared" si="0"/>
        <v>0</v>
      </c>
      <c r="K160" s="197" t="s">
        <v>1</v>
      </c>
      <c r="L160" s="202"/>
      <c r="M160" s="203" t="s">
        <v>1</v>
      </c>
      <c r="N160" s="204" t="s">
        <v>36</v>
      </c>
      <c r="O160" s="54"/>
      <c r="P160" s="165">
        <f t="shared" si="1"/>
        <v>0</v>
      </c>
      <c r="Q160" s="165">
        <v>0</v>
      </c>
      <c r="R160" s="165">
        <f t="shared" si="2"/>
        <v>0</v>
      </c>
      <c r="S160" s="165">
        <v>0</v>
      </c>
      <c r="T160" s="166">
        <f t="shared" si="3"/>
        <v>0</v>
      </c>
      <c r="AR160" s="167" t="s">
        <v>1113</v>
      </c>
      <c r="AT160" s="167" t="s">
        <v>151</v>
      </c>
      <c r="AU160" s="167" t="s">
        <v>80</v>
      </c>
      <c r="AY160" s="16" t="s">
        <v>134</v>
      </c>
      <c r="BE160" s="168">
        <f t="shared" si="4"/>
        <v>0</v>
      </c>
      <c r="BF160" s="168">
        <f t="shared" si="5"/>
        <v>0</v>
      </c>
      <c r="BG160" s="168">
        <f t="shared" si="6"/>
        <v>0</v>
      </c>
      <c r="BH160" s="168">
        <f t="shared" si="7"/>
        <v>0</v>
      </c>
      <c r="BI160" s="168">
        <f t="shared" si="8"/>
        <v>0</v>
      </c>
      <c r="BJ160" s="16" t="s">
        <v>80</v>
      </c>
      <c r="BK160" s="168">
        <f t="shared" si="9"/>
        <v>0</v>
      </c>
      <c r="BL160" s="16" t="s">
        <v>497</v>
      </c>
      <c r="BM160" s="167" t="s">
        <v>538</v>
      </c>
    </row>
    <row r="161" spans="2:65" s="1" customFormat="1" ht="16.5" customHeight="1">
      <c r="B161" s="155"/>
      <c r="C161" s="156" t="s">
        <v>191</v>
      </c>
      <c r="D161" s="156" t="s">
        <v>136</v>
      </c>
      <c r="E161" s="157" t="s">
        <v>1668</v>
      </c>
      <c r="F161" s="158" t="s">
        <v>1669</v>
      </c>
      <c r="G161" s="159" t="s">
        <v>198</v>
      </c>
      <c r="H161" s="160">
        <v>1</v>
      </c>
      <c r="I161" s="161"/>
      <c r="J161" s="162">
        <f t="shared" si="0"/>
        <v>0</v>
      </c>
      <c r="K161" s="158" t="s">
        <v>1</v>
      </c>
      <c r="L161" s="31"/>
      <c r="M161" s="163" t="s">
        <v>1</v>
      </c>
      <c r="N161" s="164" t="s">
        <v>36</v>
      </c>
      <c r="O161" s="54"/>
      <c r="P161" s="165">
        <f t="shared" si="1"/>
        <v>0</v>
      </c>
      <c r="Q161" s="165">
        <v>0</v>
      </c>
      <c r="R161" s="165">
        <f t="shared" si="2"/>
        <v>0</v>
      </c>
      <c r="S161" s="165">
        <v>0</v>
      </c>
      <c r="T161" s="166">
        <f t="shared" si="3"/>
        <v>0</v>
      </c>
      <c r="AR161" s="167" t="s">
        <v>497</v>
      </c>
      <c r="AT161" s="167" t="s">
        <v>136</v>
      </c>
      <c r="AU161" s="167" t="s">
        <v>80</v>
      </c>
      <c r="AY161" s="16" t="s">
        <v>134</v>
      </c>
      <c r="BE161" s="168">
        <f t="shared" si="4"/>
        <v>0</v>
      </c>
      <c r="BF161" s="168">
        <f t="shared" si="5"/>
        <v>0</v>
      </c>
      <c r="BG161" s="168">
        <f t="shared" si="6"/>
        <v>0</v>
      </c>
      <c r="BH161" s="168">
        <f t="shared" si="7"/>
        <v>0</v>
      </c>
      <c r="BI161" s="168">
        <f t="shared" si="8"/>
        <v>0</v>
      </c>
      <c r="BJ161" s="16" t="s">
        <v>80</v>
      </c>
      <c r="BK161" s="168">
        <f t="shared" si="9"/>
        <v>0</v>
      </c>
      <c r="BL161" s="16" t="s">
        <v>497</v>
      </c>
      <c r="BM161" s="167" t="s">
        <v>546</v>
      </c>
    </row>
    <row r="162" spans="2:65" s="1" customFormat="1" ht="16.5" customHeight="1">
      <c r="B162" s="155"/>
      <c r="C162" s="156" t="s">
        <v>192</v>
      </c>
      <c r="D162" s="156" t="s">
        <v>136</v>
      </c>
      <c r="E162" s="157" t="s">
        <v>1670</v>
      </c>
      <c r="F162" s="158" t="s">
        <v>1671</v>
      </c>
      <c r="G162" s="159" t="s">
        <v>198</v>
      </c>
      <c r="H162" s="160">
        <v>1</v>
      </c>
      <c r="I162" s="161"/>
      <c r="J162" s="162">
        <f t="shared" si="0"/>
        <v>0</v>
      </c>
      <c r="K162" s="158" t="s">
        <v>1</v>
      </c>
      <c r="L162" s="31"/>
      <c r="M162" s="163" t="s">
        <v>1</v>
      </c>
      <c r="N162" s="164" t="s">
        <v>36</v>
      </c>
      <c r="O162" s="54"/>
      <c r="P162" s="165">
        <f t="shared" si="1"/>
        <v>0</v>
      </c>
      <c r="Q162" s="165">
        <v>0</v>
      </c>
      <c r="R162" s="165">
        <f t="shared" si="2"/>
        <v>0</v>
      </c>
      <c r="S162" s="165">
        <v>0</v>
      </c>
      <c r="T162" s="166">
        <f t="shared" si="3"/>
        <v>0</v>
      </c>
      <c r="AR162" s="167" t="s">
        <v>497</v>
      </c>
      <c r="AT162" s="167" t="s">
        <v>136</v>
      </c>
      <c r="AU162" s="167" t="s">
        <v>80</v>
      </c>
      <c r="AY162" s="16" t="s">
        <v>134</v>
      </c>
      <c r="BE162" s="168">
        <f t="shared" si="4"/>
        <v>0</v>
      </c>
      <c r="BF162" s="168">
        <f t="shared" si="5"/>
        <v>0</v>
      </c>
      <c r="BG162" s="168">
        <f t="shared" si="6"/>
        <v>0</v>
      </c>
      <c r="BH162" s="168">
        <f t="shared" si="7"/>
        <v>0</v>
      </c>
      <c r="BI162" s="168">
        <f t="shared" si="8"/>
        <v>0</v>
      </c>
      <c r="BJ162" s="16" t="s">
        <v>80</v>
      </c>
      <c r="BK162" s="168">
        <f t="shared" si="9"/>
        <v>0</v>
      </c>
      <c r="BL162" s="16" t="s">
        <v>497</v>
      </c>
      <c r="BM162" s="167" t="s">
        <v>554</v>
      </c>
    </row>
    <row r="163" spans="2:65" s="1" customFormat="1" ht="24" customHeight="1">
      <c r="B163" s="155"/>
      <c r="C163" s="156" t="s">
        <v>193</v>
      </c>
      <c r="D163" s="156" t="s">
        <v>136</v>
      </c>
      <c r="E163" s="157" t="s">
        <v>1672</v>
      </c>
      <c r="F163" s="158" t="s">
        <v>1673</v>
      </c>
      <c r="G163" s="159" t="s">
        <v>198</v>
      </c>
      <c r="H163" s="160">
        <v>1</v>
      </c>
      <c r="I163" s="161"/>
      <c r="J163" s="162">
        <f t="shared" si="0"/>
        <v>0</v>
      </c>
      <c r="K163" s="158" t="s">
        <v>1</v>
      </c>
      <c r="L163" s="31"/>
      <c r="M163" s="163" t="s">
        <v>1</v>
      </c>
      <c r="N163" s="164" t="s">
        <v>36</v>
      </c>
      <c r="O163" s="54"/>
      <c r="P163" s="165">
        <f t="shared" si="1"/>
        <v>0</v>
      </c>
      <c r="Q163" s="165">
        <v>0</v>
      </c>
      <c r="R163" s="165">
        <f t="shared" si="2"/>
        <v>0</v>
      </c>
      <c r="S163" s="165">
        <v>0</v>
      </c>
      <c r="T163" s="166">
        <f t="shared" si="3"/>
        <v>0</v>
      </c>
      <c r="AR163" s="167" t="s">
        <v>497</v>
      </c>
      <c r="AT163" s="167" t="s">
        <v>136</v>
      </c>
      <c r="AU163" s="167" t="s">
        <v>80</v>
      </c>
      <c r="AY163" s="16" t="s">
        <v>134</v>
      </c>
      <c r="BE163" s="168">
        <f t="shared" si="4"/>
        <v>0</v>
      </c>
      <c r="BF163" s="168">
        <f t="shared" si="5"/>
        <v>0</v>
      </c>
      <c r="BG163" s="168">
        <f t="shared" si="6"/>
        <v>0</v>
      </c>
      <c r="BH163" s="168">
        <f t="shared" si="7"/>
        <v>0</v>
      </c>
      <c r="BI163" s="168">
        <f t="shared" si="8"/>
        <v>0</v>
      </c>
      <c r="BJ163" s="16" t="s">
        <v>80</v>
      </c>
      <c r="BK163" s="168">
        <f t="shared" si="9"/>
        <v>0</v>
      </c>
      <c r="BL163" s="16" t="s">
        <v>497</v>
      </c>
      <c r="BM163" s="167" t="s">
        <v>562</v>
      </c>
    </row>
    <row r="164" spans="2:65" s="1" customFormat="1" ht="16.5" customHeight="1">
      <c r="B164" s="155"/>
      <c r="C164" s="156" t="s">
        <v>195</v>
      </c>
      <c r="D164" s="156" t="s">
        <v>136</v>
      </c>
      <c r="E164" s="157" t="s">
        <v>1674</v>
      </c>
      <c r="F164" s="158" t="s">
        <v>1675</v>
      </c>
      <c r="G164" s="159" t="s">
        <v>198</v>
      </c>
      <c r="H164" s="160">
        <v>1</v>
      </c>
      <c r="I164" s="161"/>
      <c r="J164" s="162">
        <f t="shared" si="0"/>
        <v>0</v>
      </c>
      <c r="K164" s="158" t="s">
        <v>1</v>
      </c>
      <c r="L164" s="31"/>
      <c r="M164" s="163" t="s">
        <v>1</v>
      </c>
      <c r="N164" s="164" t="s">
        <v>36</v>
      </c>
      <c r="O164" s="54"/>
      <c r="P164" s="165">
        <f t="shared" si="1"/>
        <v>0</v>
      </c>
      <c r="Q164" s="165">
        <v>0</v>
      </c>
      <c r="R164" s="165">
        <f t="shared" si="2"/>
        <v>0</v>
      </c>
      <c r="S164" s="165">
        <v>0</v>
      </c>
      <c r="T164" s="166">
        <f t="shared" si="3"/>
        <v>0</v>
      </c>
      <c r="AR164" s="167" t="s">
        <v>497</v>
      </c>
      <c r="AT164" s="167" t="s">
        <v>136</v>
      </c>
      <c r="AU164" s="167" t="s">
        <v>80</v>
      </c>
      <c r="AY164" s="16" t="s">
        <v>134</v>
      </c>
      <c r="BE164" s="168">
        <f t="shared" si="4"/>
        <v>0</v>
      </c>
      <c r="BF164" s="168">
        <f t="shared" si="5"/>
        <v>0</v>
      </c>
      <c r="BG164" s="168">
        <f t="shared" si="6"/>
        <v>0</v>
      </c>
      <c r="BH164" s="168">
        <f t="shared" si="7"/>
        <v>0</v>
      </c>
      <c r="BI164" s="168">
        <f t="shared" si="8"/>
        <v>0</v>
      </c>
      <c r="BJ164" s="16" t="s">
        <v>80</v>
      </c>
      <c r="BK164" s="168">
        <f t="shared" si="9"/>
        <v>0</v>
      </c>
      <c r="BL164" s="16" t="s">
        <v>497</v>
      </c>
      <c r="BM164" s="167" t="s">
        <v>570</v>
      </c>
    </row>
    <row r="165" spans="2:65" s="1" customFormat="1" ht="16.5" customHeight="1">
      <c r="B165" s="155"/>
      <c r="C165" s="156" t="s">
        <v>197</v>
      </c>
      <c r="D165" s="156" t="s">
        <v>136</v>
      </c>
      <c r="E165" s="157" t="s">
        <v>1676</v>
      </c>
      <c r="F165" s="158" t="s">
        <v>1677</v>
      </c>
      <c r="G165" s="159" t="s">
        <v>198</v>
      </c>
      <c r="H165" s="160">
        <v>1</v>
      </c>
      <c r="I165" s="161"/>
      <c r="J165" s="162">
        <f t="shared" si="0"/>
        <v>0</v>
      </c>
      <c r="K165" s="158" t="s">
        <v>1</v>
      </c>
      <c r="L165" s="31"/>
      <c r="M165" s="163" t="s">
        <v>1</v>
      </c>
      <c r="N165" s="164" t="s">
        <v>36</v>
      </c>
      <c r="O165" s="54"/>
      <c r="P165" s="165">
        <f t="shared" si="1"/>
        <v>0</v>
      </c>
      <c r="Q165" s="165">
        <v>0</v>
      </c>
      <c r="R165" s="165">
        <f t="shared" si="2"/>
        <v>0</v>
      </c>
      <c r="S165" s="165">
        <v>0</v>
      </c>
      <c r="T165" s="166">
        <f t="shared" si="3"/>
        <v>0</v>
      </c>
      <c r="AR165" s="167" t="s">
        <v>497</v>
      </c>
      <c r="AT165" s="167" t="s">
        <v>136</v>
      </c>
      <c r="AU165" s="167" t="s">
        <v>80</v>
      </c>
      <c r="AY165" s="16" t="s">
        <v>134</v>
      </c>
      <c r="BE165" s="168">
        <f t="shared" si="4"/>
        <v>0</v>
      </c>
      <c r="BF165" s="168">
        <f t="shared" si="5"/>
        <v>0</v>
      </c>
      <c r="BG165" s="168">
        <f t="shared" si="6"/>
        <v>0</v>
      </c>
      <c r="BH165" s="168">
        <f t="shared" si="7"/>
        <v>0</v>
      </c>
      <c r="BI165" s="168">
        <f t="shared" si="8"/>
        <v>0</v>
      </c>
      <c r="BJ165" s="16" t="s">
        <v>80</v>
      </c>
      <c r="BK165" s="168">
        <f t="shared" si="9"/>
        <v>0</v>
      </c>
      <c r="BL165" s="16" t="s">
        <v>497</v>
      </c>
      <c r="BM165" s="167" t="s">
        <v>579</v>
      </c>
    </row>
    <row r="166" spans="2:65" s="1" customFormat="1" ht="16.5" customHeight="1">
      <c r="B166" s="155"/>
      <c r="C166" s="156" t="s">
        <v>199</v>
      </c>
      <c r="D166" s="156" t="s">
        <v>136</v>
      </c>
      <c r="E166" s="157" t="s">
        <v>1678</v>
      </c>
      <c r="F166" s="158" t="s">
        <v>1679</v>
      </c>
      <c r="G166" s="159" t="s">
        <v>198</v>
      </c>
      <c r="H166" s="160">
        <v>1</v>
      </c>
      <c r="I166" s="161"/>
      <c r="J166" s="162">
        <f t="shared" si="0"/>
        <v>0</v>
      </c>
      <c r="K166" s="158" t="s">
        <v>1</v>
      </c>
      <c r="L166" s="31"/>
      <c r="M166" s="163" t="s">
        <v>1</v>
      </c>
      <c r="N166" s="164" t="s">
        <v>36</v>
      </c>
      <c r="O166" s="54"/>
      <c r="P166" s="165">
        <f t="shared" si="1"/>
        <v>0</v>
      </c>
      <c r="Q166" s="165">
        <v>0</v>
      </c>
      <c r="R166" s="165">
        <f t="shared" si="2"/>
        <v>0</v>
      </c>
      <c r="S166" s="165">
        <v>0</v>
      </c>
      <c r="T166" s="166">
        <f t="shared" si="3"/>
        <v>0</v>
      </c>
      <c r="AR166" s="167" t="s">
        <v>497</v>
      </c>
      <c r="AT166" s="167" t="s">
        <v>136</v>
      </c>
      <c r="AU166" s="167" t="s">
        <v>80</v>
      </c>
      <c r="AY166" s="16" t="s">
        <v>134</v>
      </c>
      <c r="BE166" s="168">
        <f t="shared" si="4"/>
        <v>0</v>
      </c>
      <c r="BF166" s="168">
        <f t="shared" si="5"/>
        <v>0</v>
      </c>
      <c r="BG166" s="168">
        <f t="shared" si="6"/>
        <v>0</v>
      </c>
      <c r="BH166" s="168">
        <f t="shared" si="7"/>
        <v>0</v>
      </c>
      <c r="BI166" s="168">
        <f t="shared" si="8"/>
        <v>0</v>
      </c>
      <c r="BJ166" s="16" t="s">
        <v>80</v>
      </c>
      <c r="BK166" s="168">
        <f t="shared" si="9"/>
        <v>0</v>
      </c>
      <c r="BL166" s="16" t="s">
        <v>497</v>
      </c>
      <c r="BM166" s="167" t="s">
        <v>588</v>
      </c>
    </row>
    <row r="167" spans="2:65" s="1" customFormat="1" ht="16.5" customHeight="1">
      <c r="B167" s="155"/>
      <c r="C167" s="156" t="s">
        <v>202</v>
      </c>
      <c r="D167" s="156" t="s">
        <v>136</v>
      </c>
      <c r="E167" s="157" t="s">
        <v>1680</v>
      </c>
      <c r="F167" s="158" t="s">
        <v>1681</v>
      </c>
      <c r="G167" s="159" t="s">
        <v>198</v>
      </c>
      <c r="H167" s="160">
        <v>1</v>
      </c>
      <c r="I167" s="161"/>
      <c r="J167" s="162">
        <f t="shared" si="0"/>
        <v>0</v>
      </c>
      <c r="K167" s="158" t="s">
        <v>1</v>
      </c>
      <c r="L167" s="31"/>
      <c r="M167" s="206" t="s">
        <v>1</v>
      </c>
      <c r="N167" s="207" t="s">
        <v>36</v>
      </c>
      <c r="O167" s="208"/>
      <c r="P167" s="209">
        <f t="shared" si="1"/>
        <v>0</v>
      </c>
      <c r="Q167" s="209">
        <v>0</v>
      </c>
      <c r="R167" s="209">
        <f t="shared" si="2"/>
        <v>0</v>
      </c>
      <c r="S167" s="209">
        <v>0</v>
      </c>
      <c r="T167" s="210">
        <f t="shared" si="3"/>
        <v>0</v>
      </c>
      <c r="AR167" s="167" t="s">
        <v>497</v>
      </c>
      <c r="AT167" s="167" t="s">
        <v>136</v>
      </c>
      <c r="AU167" s="167" t="s">
        <v>80</v>
      </c>
      <c r="AY167" s="16" t="s">
        <v>134</v>
      </c>
      <c r="BE167" s="168">
        <f t="shared" si="4"/>
        <v>0</v>
      </c>
      <c r="BF167" s="168">
        <f t="shared" si="5"/>
        <v>0</v>
      </c>
      <c r="BG167" s="168">
        <f t="shared" si="6"/>
        <v>0</v>
      </c>
      <c r="BH167" s="168">
        <f t="shared" si="7"/>
        <v>0</v>
      </c>
      <c r="BI167" s="168">
        <f t="shared" si="8"/>
        <v>0</v>
      </c>
      <c r="BJ167" s="16" t="s">
        <v>80</v>
      </c>
      <c r="BK167" s="168">
        <f t="shared" si="9"/>
        <v>0</v>
      </c>
      <c r="BL167" s="16" t="s">
        <v>497</v>
      </c>
      <c r="BM167" s="167" t="s">
        <v>598</v>
      </c>
    </row>
    <row r="168" spans="2:65" s="1" customFormat="1" ht="6.9" customHeight="1">
      <c r="B168" s="43"/>
      <c r="C168" s="44"/>
      <c r="D168" s="44"/>
      <c r="E168" s="44"/>
      <c r="F168" s="44"/>
      <c r="G168" s="44"/>
      <c r="H168" s="44"/>
      <c r="I168" s="116"/>
      <c r="J168" s="44"/>
      <c r="K168" s="44"/>
      <c r="L168" s="31"/>
    </row>
  </sheetData>
  <autoFilter ref="C121:K167" xr:uid="{00000000-0009-0000-0000-000004000000}"/>
  <mergeCells count="12">
    <mergeCell ref="E114:H114"/>
    <mergeCell ref="L2:V2"/>
    <mergeCell ref="E85:H85"/>
    <mergeCell ref="E87:H87"/>
    <mergeCell ref="E89:H89"/>
    <mergeCell ref="E110:H110"/>
    <mergeCell ref="E112:H112"/>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605"/>
  <sheetViews>
    <sheetView showGridLines="0" workbookViewId="0">
      <selection activeCell="J14" sqref="J14"/>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2" t="s">
        <v>5</v>
      </c>
      <c r="M2" s="233"/>
      <c r="N2" s="233"/>
      <c r="O2" s="233"/>
      <c r="P2" s="233"/>
      <c r="Q2" s="233"/>
      <c r="R2" s="233"/>
      <c r="S2" s="233"/>
      <c r="T2" s="233"/>
      <c r="U2" s="233"/>
      <c r="V2" s="233"/>
      <c r="AT2" s="16" t="s">
        <v>95</v>
      </c>
    </row>
    <row r="3" spans="2:46" ht="6.9" customHeight="1">
      <c r="B3" s="17"/>
      <c r="C3" s="18"/>
      <c r="D3" s="18"/>
      <c r="E3" s="18"/>
      <c r="F3" s="18"/>
      <c r="G3" s="18"/>
      <c r="H3" s="18"/>
      <c r="I3" s="93"/>
      <c r="J3" s="18"/>
      <c r="K3" s="18"/>
      <c r="L3" s="19"/>
      <c r="AT3" s="16" t="s">
        <v>70</v>
      </c>
    </row>
    <row r="4" spans="2:46" ht="24.9" customHeight="1">
      <c r="B4" s="19"/>
      <c r="D4" s="20" t="s">
        <v>101</v>
      </c>
      <c r="L4" s="19"/>
      <c r="M4" s="94" t="s">
        <v>9</v>
      </c>
      <c r="AT4" s="16" t="s">
        <v>3</v>
      </c>
    </row>
    <row r="5" spans="2:46" ht="6.9" customHeight="1">
      <c r="B5" s="19"/>
      <c r="L5" s="19"/>
    </row>
    <row r="6" spans="2:46" ht="12" customHeight="1">
      <c r="B6" s="19"/>
      <c r="D6" s="26" t="s">
        <v>14</v>
      </c>
      <c r="L6" s="19"/>
    </row>
    <row r="7" spans="2:46" ht="16.5" customHeight="1">
      <c r="B7" s="19"/>
      <c r="E7" s="262" t="str">
        <f>'Rekapitulácia stavby'!K6</f>
        <v>Dostavba Pavilónu Základnej školy Miloslavov</v>
      </c>
      <c r="F7" s="263"/>
      <c r="G7" s="263"/>
      <c r="H7" s="263"/>
      <c r="L7" s="19"/>
    </row>
    <row r="8" spans="2:46" ht="12" customHeight="1">
      <c r="B8" s="19"/>
      <c r="D8" s="26" t="s">
        <v>102</v>
      </c>
      <c r="L8" s="19"/>
    </row>
    <row r="9" spans="2:46" s="1" customFormat="1" ht="16.5" customHeight="1">
      <c r="B9" s="31"/>
      <c r="E9" s="262" t="s">
        <v>103</v>
      </c>
      <c r="F9" s="261"/>
      <c r="G9" s="261"/>
      <c r="H9" s="261"/>
      <c r="I9" s="95"/>
      <c r="L9" s="31"/>
    </row>
    <row r="10" spans="2:46" s="1" customFormat="1" ht="12" customHeight="1">
      <c r="B10" s="31"/>
      <c r="D10" s="26" t="s">
        <v>104</v>
      </c>
      <c r="I10" s="95"/>
      <c r="L10" s="31"/>
    </row>
    <row r="11" spans="2:46" s="1" customFormat="1" ht="36.9" customHeight="1">
      <c r="B11" s="31"/>
      <c r="E11" s="240" t="s">
        <v>1682</v>
      </c>
      <c r="F11" s="261"/>
      <c r="G11" s="261"/>
      <c r="H11" s="261"/>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4" t="str">
        <f>'Rekapitulácia stavby'!E14</f>
        <v>Vyplň údaj</v>
      </c>
      <c r="F20" s="243"/>
      <c r="G20" s="243"/>
      <c r="H20" s="243"/>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7" t="s">
        <v>1</v>
      </c>
      <c r="F29" s="247"/>
      <c r="G29" s="247"/>
      <c r="H29" s="247"/>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ROUND(J140,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ROUND((SUM(BE140:BE604)),  2)</f>
        <v>0</v>
      </c>
      <c r="I35" s="104">
        <v>0.2</v>
      </c>
      <c r="J35" s="103">
        <f>ROUND(((SUM(BE140:BE604))*I35),  2)</f>
        <v>0</v>
      </c>
      <c r="L35" s="31"/>
    </row>
    <row r="36" spans="2:12" s="1" customFormat="1" ht="14.4" customHeight="1">
      <c r="B36" s="31"/>
      <c r="E36" s="26" t="s">
        <v>36</v>
      </c>
      <c r="F36" s="103">
        <f>ROUND((SUM(BF140:BF604)),  2)</f>
        <v>0</v>
      </c>
      <c r="I36" s="104">
        <v>0.2</v>
      </c>
      <c r="J36" s="103">
        <f>ROUND(((SUM(BF140:BF604))*I36),  2)</f>
        <v>0</v>
      </c>
      <c r="L36" s="31"/>
    </row>
    <row r="37" spans="2:12" s="1" customFormat="1" ht="14.4" hidden="1" customHeight="1">
      <c r="B37" s="31"/>
      <c r="E37" s="26" t="s">
        <v>37</v>
      </c>
      <c r="F37" s="103">
        <f>ROUND((SUM(BG140:BG604)),  2)</f>
        <v>0</v>
      </c>
      <c r="I37" s="104">
        <v>0.2</v>
      </c>
      <c r="J37" s="103">
        <f>0</f>
        <v>0</v>
      </c>
      <c r="L37" s="31"/>
    </row>
    <row r="38" spans="2:12" s="1" customFormat="1" ht="14.4" hidden="1" customHeight="1">
      <c r="B38" s="31"/>
      <c r="E38" s="26" t="s">
        <v>38</v>
      </c>
      <c r="F38" s="103">
        <f>ROUND((SUM(BH140:BH604)),  2)</f>
        <v>0</v>
      </c>
      <c r="I38" s="104">
        <v>0.2</v>
      </c>
      <c r="J38" s="103">
        <f>0</f>
        <v>0</v>
      </c>
      <c r="L38" s="31"/>
    </row>
    <row r="39" spans="2:12" s="1" customFormat="1" ht="14.4" hidden="1" customHeight="1">
      <c r="B39" s="31"/>
      <c r="E39" s="26" t="s">
        <v>39</v>
      </c>
      <c r="F39" s="103">
        <f>ROUND((SUM(BI140:BI604)),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105</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2" t="str">
        <f>E7</f>
        <v>Dostavba Pavilónu Základnej školy Miloslavov</v>
      </c>
      <c r="F85" s="263"/>
      <c r="G85" s="263"/>
      <c r="H85" s="263"/>
      <c r="I85" s="95"/>
      <c r="L85" s="31"/>
    </row>
    <row r="86" spans="2:12" ht="12" customHeight="1">
      <c r="B86" s="19"/>
      <c r="C86" s="26" t="s">
        <v>102</v>
      </c>
      <c r="L86" s="19"/>
    </row>
    <row r="87" spans="2:12" s="1" customFormat="1" ht="16.5" customHeight="1">
      <c r="B87" s="31"/>
      <c r="E87" s="262" t="s">
        <v>103</v>
      </c>
      <c r="F87" s="261"/>
      <c r="G87" s="261"/>
      <c r="H87" s="261"/>
      <c r="I87" s="95"/>
      <c r="L87" s="31"/>
    </row>
    <row r="88" spans="2:12" s="1" customFormat="1" ht="12" customHeight="1">
      <c r="B88" s="31"/>
      <c r="C88" s="26" t="s">
        <v>104</v>
      </c>
      <c r="I88" s="95"/>
      <c r="L88" s="31"/>
    </row>
    <row r="89" spans="2:12" s="1" customFormat="1" ht="16.5" customHeight="1">
      <c r="B89" s="31"/>
      <c r="E89" s="240" t="str">
        <f>E11</f>
        <v>1-6 - Elektroinštalácia</v>
      </c>
      <c r="F89" s="261"/>
      <c r="G89" s="261"/>
      <c r="H89" s="261"/>
      <c r="I89" s="95"/>
      <c r="L89" s="31"/>
    </row>
    <row r="90" spans="2:12" s="1" customFormat="1" ht="6.9" customHeight="1">
      <c r="B90" s="31"/>
      <c r="I90" s="95"/>
      <c r="L90" s="31"/>
    </row>
    <row r="91" spans="2:12" s="1" customFormat="1" ht="12" customHeight="1">
      <c r="B91" s="31"/>
      <c r="C91" s="26" t="s">
        <v>18</v>
      </c>
      <c r="F91" s="24" t="str">
        <f>F14</f>
        <v xml:space="preserve">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106</v>
      </c>
      <c r="D96" s="105"/>
      <c r="E96" s="105"/>
      <c r="F96" s="105"/>
      <c r="G96" s="105"/>
      <c r="H96" s="105"/>
      <c r="I96" s="119"/>
      <c r="J96" s="120" t="s">
        <v>107</v>
      </c>
      <c r="K96" s="105"/>
      <c r="L96" s="31"/>
    </row>
    <row r="97" spans="2:47" s="1" customFormat="1" ht="10.35" customHeight="1">
      <c r="B97" s="31"/>
      <c r="I97" s="95"/>
      <c r="L97" s="31"/>
    </row>
    <row r="98" spans="2:47" s="1" customFormat="1" ht="22.95" customHeight="1">
      <c r="B98" s="31"/>
      <c r="C98" s="121" t="s">
        <v>108</v>
      </c>
      <c r="I98" s="95"/>
      <c r="J98" s="65">
        <f>J140</f>
        <v>0</v>
      </c>
      <c r="L98" s="31"/>
      <c r="AU98" s="16" t="s">
        <v>109</v>
      </c>
    </row>
    <row r="99" spans="2:47" s="8" customFormat="1" ht="24.9" customHeight="1">
      <c r="B99" s="122"/>
      <c r="D99" s="123" t="s">
        <v>1683</v>
      </c>
      <c r="E99" s="124"/>
      <c r="F99" s="124"/>
      <c r="G99" s="124"/>
      <c r="H99" s="124"/>
      <c r="I99" s="125"/>
      <c r="J99" s="126">
        <f>J141</f>
        <v>0</v>
      </c>
      <c r="L99" s="122"/>
    </row>
    <row r="100" spans="2:47" s="9" customFormat="1" ht="19.95" customHeight="1">
      <c r="B100" s="127"/>
      <c r="D100" s="128" t="s">
        <v>1684</v>
      </c>
      <c r="E100" s="129"/>
      <c r="F100" s="129"/>
      <c r="G100" s="129"/>
      <c r="H100" s="129"/>
      <c r="I100" s="130"/>
      <c r="J100" s="131">
        <f>J178</f>
        <v>0</v>
      </c>
      <c r="L100" s="127"/>
    </row>
    <row r="101" spans="2:47" s="9" customFormat="1" ht="19.95" customHeight="1">
      <c r="B101" s="127"/>
      <c r="D101" s="128" t="s">
        <v>1685</v>
      </c>
      <c r="E101" s="129"/>
      <c r="F101" s="129"/>
      <c r="G101" s="129"/>
      <c r="H101" s="129"/>
      <c r="I101" s="130"/>
      <c r="J101" s="131">
        <f>J277</f>
        <v>0</v>
      </c>
      <c r="L101" s="127"/>
    </row>
    <row r="102" spans="2:47" s="8" customFormat="1" ht="24.9" customHeight="1">
      <c r="B102" s="122"/>
      <c r="D102" s="123" t="s">
        <v>1686</v>
      </c>
      <c r="E102" s="124"/>
      <c r="F102" s="124"/>
      <c r="G102" s="124"/>
      <c r="H102" s="124"/>
      <c r="I102" s="125"/>
      <c r="J102" s="126">
        <f>J280</f>
        <v>0</v>
      </c>
      <c r="L102" s="122"/>
    </row>
    <row r="103" spans="2:47" s="9" customFormat="1" ht="19.95" customHeight="1">
      <c r="B103" s="127"/>
      <c r="D103" s="128" t="s">
        <v>1687</v>
      </c>
      <c r="E103" s="129"/>
      <c r="F103" s="129"/>
      <c r="G103" s="129"/>
      <c r="H103" s="129"/>
      <c r="I103" s="130"/>
      <c r="J103" s="131">
        <f>J293</f>
        <v>0</v>
      </c>
      <c r="L103" s="127"/>
    </row>
    <row r="104" spans="2:47" s="9" customFormat="1" ht="19.95" customHeight="1">
      <c r="B104" s="127"/>
      <c r="D104" s="128" t="s">
        <v>1688</v>
      </c>
      <c r="E104" s="129"/>
      <c r="F104" s="129"/>
      <c r="G104" s="129"/>
      <c r="H104" s="129"/>
      <c r="I104" s="130"/>
      <c r="J104" s="131">
        <f>J359</f>
        <v>0</v>
      </c>
      <c r="L104" s="127"/>
    </row>
    <row r="105" spans="2:47" s="8" customFormat="1" ht="24.9" customHeight="1">
      <c r="B105" s="122"/>
      <c r="D105" s="123" t="s">
        <v>1689</v>
      </c>
      <c r="E105" s="124"/>
      <c r="F105" s="124"/>
      <c r="G105" s="124"/>
      <c r="H105" s="124"/>
      <c r="I105" s="125"/>
      <c r="J105" s="126">
        <f>J362</f>
        <v>0</v>
      </c>
      <c r="L105" s="122"/>
    </row>
    <row r="106" spans="2:47" s="9" customFormat="1" ht="19.95" customHeight="1">
      <c r="B106" s="127"/>
      <c r="D106" s="128" t="s">
        <v>1690</v>
      </c>
      <c r="E106" s="129"/>
      <c r="F106" s="129"/>
      <c r="G106" s="129"/>
      <c r="H106" s="129"/>
      <c r="I106" s="130"/>
      <c r="J106" s="131">
        <f>J392</f>
        <v>0</v>
      </c>
      <c r="L106" s="127"/>
    </row>
    <row r="107" spans="2:47" s="8" customFormat="1" ht="24.9" customHeight="1">
      <c r="B107" s="122"/>
      <c r="D107" s="123" t="s">
        <v>1691</v>
      </c>
      <c r="E107" s="124"/>
      <c r="F107" s="124"/>
      <c r="G107" s="124"/>
      <c r="H107" s="124"/>
      <c r="I107" s="125"/>
      <c r="J107" s="126">
        <f>J404</f>
        <v>0</v>
      </c>
      <c r="L107" s="122"/>
    </row>
    <row r="108" spans="2:47" s="9" customFormat="1" ht="19.95" customHeight="1">
      <c r="B108" s="127"/>
      <c r="D108" s="128" t="s">
        <v>1692</v>
      </c>
      <c r="E108" s="129"/>
      <c r="F108" s="129"/>
      <c r="G108" s="129"/>
      <c r="H108" s="129"/>
      <c r="I108" s="130"/>
      <c r="J108" s="131">
        <f>J436</f>
        <v>0</v>
      </c>
      <c r="L108" s="127"/>
    </row>
    <row r="109" spans="2:47" s="8" customFormat="1" ht="24.9" customHeight="1">
      <c r="B109" s="122"/>
      <c r="D109" s="123" t="s">
        <v>1693</v>
      </c>
      <c r="E109" s="124"/>
      <c r="F109" s="124"/>
      <c r="G109" s="124"/>
      <c r="H109" s="124"/>
      <c r="I109" s="125"/>
      <c r="J109" s="126">
        <f>J446</f>
        <v>0</v>
      </c>
      <c r="L109" s="122"/>
    </row>
    <row r="110" spans="2:47" s="9" customFormat="1" ht="19.95" customHeight="1">
      <c r="B110" s="127"/>
      <c r="D110" s="128" t="s">
        <v>1694</v>
      </c>
      <c r="E110" s="129"/>
      <c r="F110" s="129"/>
      <c r="G110" s="129"/>
      <c r="H110" s="129"/>
      <c r="I110" s="130"/>
      <c r="J110" s="131">
        <f>J492</f>
        <v>0</v>
      </c>
      <c r="L110" s="127"/>
    </row>
    <row r="111" spans="2:47" s="8" customFormat="1" ht="24.9" customHeight="1">
      <c r="B111" s="122"/>
      <c r="D111" s="123" t="s">
        <v>1695</v>
      </c>
      <c r="E111" s="124"/>
      <c r="F111" s="124"/>
      <c r="G111" s="124"/>
      <c r="H111" s="124"/>
      <c r="I111" s="125"/>
      <c r="J111" s="126">
        <f>J509</f>
        <v>0</v>
      </c>
      <c r="L111" s="122"/>
    </row>
    <row r="112" spans="2:47" s="9" customFormat="1" ht="19.95" customHeight="1">
      <c r="B112" s="127"/>
      <c r="D112" s="128" t="s">
        <v>1696</v>
      </c>
      <c r="E112" s="129"/>
      <c r="F112" s="129"/>
      <c r="G112" s="129"/>
      <c r="H112" s="129"/>
      <c r="I112" s="130"/>
      <c r="J112" s="131">
        <f>J540</f>
        <v>0</v>
      </c>
      <c r="L112" s="127"/>
    </row>
    <row r="113" spans="2:12" s="8" customFormat="1" ht="24.9" customHeight="1">
      <c r="B113" s="122"/>
      <c r="D113" s="123" t="s">
        <v>1697</v>
      </c>
      <c r="E113" s="124"/>
      <c r="F113" s="124"/>
      <c r="G113" s="124"/>
      <c r="H113" s="124"/>
      <c r="I113" s="125"/>
      <c r="J113" s="126">
        <f>J552</f>
        <v>0</v>
      </c>
      <c r="L113" s="122"/>
    </row>
    <row r="114" spans="2:12" s="9" customFormat="1" ht="19.95" customHeight="1">
      <c r="B114" s="127"/>
      <c r="D114" s="128" t="s">
        <v>1698</v>
      </c>
      <c r="E114" s="129"/>
      <c r="F114" s="129"/>
      <c r="G114" s="129"/>
      <c r="H114" s="129"/>
      <c r="I114" s="130"/>
      <c r="J114" s="131">
        <f>J568</f>
        <v>0</v>
      </c>
      <c r="L114" s="127"/>
    </row>
    <row r="115" spans="2:12" s="8" customFormat="1" ht="24.9" customHeight="1">
      <c r="B115" s="122"/>
      <c r="D115" s="123" t="s">
        <v>1699</v>
      </c>
      <c r="E115" s="124"/>
      <c r="F115" s="124"/>
      <c r="G115" s="124"/>
      <c r="H115" s="124"/>
      <c r="I115" s="125"/>
      <c r="J115" s="126">
        <f>J573</f>
        <v>0</v>
      </c>
      <c r="L115" s="122"/>
    </row>
    <row r="116" spans="2:12" s="8" customFormat="1" ht="24.9" customHeight="1">
      <c r="B116" s="122"/>
      <c r="D116" s="123" t="s">
        <v>1700</v>
      </c>
      <c r="E116" s="124"/>
      <c r="F116" s="124"/>
      <c r="G116" s="124"/>
      <c r="H116" s="124"/>
      <c r="I116" s="125"/>
      <c r="J116" s="126">
        <f>J580</f>
        <v>0</v>
      </c>
      <c r="L116" s="122"/>
    </row>
    <row r="117" spans="2:12" s="8" customFormat="1" ht="24.9" customHeight="1">
      <c r="B117" s="122"/>
      <c r="D117" s="123" t="s">
        <v>1701</v>
      </c>
      <c r="E117" s="124"/>
      <c r="F117" s="124"/>
      <c r="G117" s="124"/>
      <c r="H117" s="124"/>
      <c r="I117" s="125"/>
      <c r="J117" s="126">
        <f>J588</f>
        <v>0</v>
      </c>
      <c r="L117" s="122"/>
    </row>
    <row r="118" spans="2:12" s="8" customFormat="1" ht="24.9" customHeight="1">
      <c r="B118" s="122"/>
      <c r="D118" s="123" t="s">
        <v>1702</v>
      </c>
      <c r="E118" s="124"/>
      <c r="F118" s="124"/>
      <c r="G118" s="124"/>
      <c r="H118" s="124"/>
      <c r="I118" s="125"/>
      <c r="J118" s="126">
        <f>J592</f>
        <v>0</v>
      </c>
      <c r="L118" s="122"/>
    </row>
    <row r="119" spans="2:12" s="1" customFormat="1" ht="21.75" customHeight="1">
      <c r="B119" s="31"/>
      <c r="I119" s="95"/>
      <c r="L119" s="31"/>
    </row>
    <row r="120" spans="2:12" s="1" customFormat="1" ht="6.9" customHeight="1">
      <c r="B120" s="43"/>
      <c r="C120" s="44"/>
      <c r="D120" s="44"/>
      <c r="E120" s="44"/>
      <c r="F120" s="44"/>
      <c r="G120" s="44"/>
      <c r="H120" s="44"/>
      <c r="I120" s="116"/>
      <c r="J120" s="44"/>
      <c r="K120" s="44"/>
      <c r="L120" s="31"/>
    </row>
    <row r="124" spans="2:12" s="1" customFormat="1" ht="6.9" customHeight="1">
      <c r="B124" s="45"/>
      <c r="C124" s="46"/>
      <c r="D124" s="46"/>
      <c r="E124" s="46"/>
      <c r="F124" s="46"/>
      <c r="G124" s="46"/>
      <c r="H124" s="46"/>
      <c r="I124" s="117"/>
      <c r="J124" s="46"/>
      <c r="K124" s="46"/>
      <c r="L124" s="31"/>
    </row>
    <row r="125" spans="2:12" s="1" customFormat="1" ht="24.9" customHeight="1">
      <c r="B125" s="31"/>
      <c r="C125" s="20" t="s">
        <v>120</v>
      </c>
      <c r="I125" s="95"/>
      <c r="L125" s="31"/>
    </row>
    <row r="126" spans="2:12" s="1" customFormat="1" ht="6.9" customHeight="1">
      <c r="B126" s="31"/>
      <c r="I126" s="95"/>
      <c r="L126" s="31"/>
    </row>
    <row r="127" spans="2:12" s="1" customFormat="1" ht="12" customHeight="1">
      <c r="B127" s="31"/>
      <c r="C127" s="26" t="s">
        <v>14</v>
      </c>
      <c r="I127" s="95"/>
      <c r="L127" s="31"/>
    </row>
    <row r="128" spans="2:12" s="1" customFormat="1" ht="16.5" customHeight="1">
      <c r="B128" s="31"/>
      <c r="E128" s="262" t="str">
        <f>E7</f>
        <v>Dostavba Pavilónu Základnej školy Miloslavov</v>
      </c>
      <c r="F128" s="263"/>
      <c r="G128" s="263"/>
      <c r="H128" s="263"/>
      <c r="I128" s="95"/>
      <c r="L128" s="31"/>
    </row>
    <row r="129" spans="2:65" ht="12" customHeight="1">
      <c r="B129" s="19"/>
      <c r="C129" s="26" t="s">
        <v>102</v>
      </c>
      <c r="L129" s="19"/>
    </row>
    <row r="130" spans="2:65" s="1" customFormat="1" ht="16.5" customHeight="1">
      <c r="B130" s="31"/>
      <c r="E130" s="262" t="s">
        <v>103</v>
      </c>
      <c r="F130" s="261"/>
      <c r="G130" s="261"/>
      <c r="H130" s="261"/>
      <c r="I130" s="95"/>
      <c r="L130" s="31"/>
    </row>
    <row r="131" spans="2:65" s="1" customFormat="1" ht="12" customHeight="1">
      <c r="B131" s="31"/>
      <c r="C131" s="26" t="s">
        <v>104</v>
      </c>
      <c r="I131" s="95"/>
      <c r="L131" s="31"/>
    </row>
    <row r="132" spans="2:65" s="1" customFormat="1" ht="16.5" customHeight="1">
      <c r="B132" s="31"/>
      <c r="E132" s="240" t="str">
        <f>E11</f>
        <v>1-6 - Elektroinštalácia</v>
      </c>
      <c r="F132" s="261"/>
      <c r="G132" s="261"/>
      <c r="H132" s="261"/>
      <c r="I132" s="95"/>
      <c r="L132" s="31"/>
    </row>
    <row r="133" spans="2:65" s="1" customFormat="1" ht="6.9" customHeight="1">
      <c r="B133" s="31"/>
      <c r="I133" s="95"/>
      <c r="L133" s="31"/>
    </row>
    <row r="134" spans="2:65" s="1" customFormat="1" ht="12" customHeight="1">
      <c r="B134" s="31"/>
      <c r="C134" s="26" t="s">
        <v>18</v>
      </c>
      <c r="F134" s="24" t="str">
        <f>F14</f>
        <v xml:space="preserve"> </v>
      </c>
      <c r="I134" s="96" t="s">
        <v>20</v>
      </c>
      <c r="J134" s="51" t="str">
        <f>IF(J14="","",J14)</f>
        <v/>
      </c>
      <c r="L134" s="31"/>
    </row>
    <row r="135" spans="2:65" s="1" customFormat="1" ht="6.9" customHeight="1">
      <c r="B135" s="31"/>
      <c r="I135" s="95"/>
      <c r="L135" s="31"/>
    </row>
    <row r="136" spans="2:65" s="1" customFormat="1" ht="15.15" customHeight="1">
      <c r="B136" s="31"/>
      <c r="C136" s="26" t="s">
        <v>21</v>
      </c>
      <c r="F136" s="24" t="str">
        <f>E17</f>
        <v xml:space="preserve"> </v>
      </c>
      <c r="I136" s="96" t="s">
        <v>26</v>
      </c>
      <c r="J136" s="29" t="str">
        <f>E23</f>
        <v xml:space="preserve"> </v>
      </c>
      <c r="L136" s="31"/>
    </row>
    <row r="137" spans="2:65" s="1" customFormat="1" ht="15.15" customHeight="1">
      <c r="B137" s="31"/>
      <c r="C137" s="26" t="s">
        <v>24</v>
      </c>
      <c r="F137" s="24" t="str">
        <f>IF(E20="","",E20)</f>
        <v>Vyplň údaj</v>
      </c>
      <c r="I137" s="96" t="s">
        <v>28</v>
      </c>
      <c r="J137" s="29" t="str">
        <f>E26</f>
        <v xml:space="preserve"> </v>
      </c>
      <c r="L137" s="31"/>
    </row>
    <row r="138" spans="2:65" s="1" customFormat="1" ht="10.35" customHeight="1">
      <c r="B138" s="31"/>
      <c r="I138" s="95"/>
      <c r="L138" s="31"/>
    </row>
    <row r="139" spans="2:65" s="10" customFormat="1" ht="29.25" customHeight="1">
      <c r="B139" s="132"/>
      <c r="C139" s="133" t="s">
        <v>121</v>
      </c>
      <c r="D139" s="134" t="s">
        <v>55</v>
      </c>
      <c r="E139" s="134" t="s">
        <v>51</v>
      </c>
      <c r="F139" s="134" t="s">
        <v>52</v>
      </c>
      <c r="G139" s="134" t="s">
        <v>122</v>
      </c>
      <c r="H139" s="134" t="s">
        <v>123</v>
      </c>
      <c r="I139" s="135" t="s">
        <v>124</v>
      </c>
      <c r="J139" s="136" t="s">
        <v>107</v>
      </c>
      <c r="K139" s="137" t="s">
        <v>125</v>
      </c>
      <c r="L139" s="132"/>
      <c r="M139" s="58" t="s">
        <v>1</v>
      </c>
      <c r="N139" s="59" t="s">
        <v>34</v>
      </c>
      <c r="O139" s="59" t="s">
        <v>126</v>
      </c>
      <c r="P139" s="59" t="s">
        <v>127</v>
      </c>
      <c r="Q139" s="59" t="s">
        <v>128</v>
      </c>
      <c r="R139" s="59" t="s">
        <v>129</v>
      </c>
      <c r="S139" s="59" t="s">
        <v>130</v>
      </c>
      <c r="T139" s="60" t="s">
        <v>131</v>
      </c>
    </row>
    <row r="140" spans="2:65" s="1" customFormat="1" ht="22.95" customHeight="1">
      <c r="B140" s="31"/>
      <c r="C140" s="63" t="s">
        <v>108</v>
      </c>
      <c r="I140" s="95"/>
      <c r="J140" s="138">
        <f>BK140</f>
        <v>0</v>
      </c>
      <c r="L140" s="31"/>
      <c r="M140" s="61"/>
      <c r="N140" s="52"/>
      <c r="O140" s="52"/>
      <c r="P140" s="139">
        <f>P141+P280+P362+P404+P446+P509+P552+P573+P580+P588+P592</f>
        <v>0</v>
      </c>
      <c r="Q140" s="52"/>
      <c r="R140" s="139">
        <f>R141+R280+R362+R404+R446+R509+R552+R573+R580+R588+R592</f>
        <v>0</v>
      </c>
      <c r="S140" s="52"/>
      <c r="T140" s="140">
        <f>T141+T280+T362+T404+T446+T509+T552+T573+T580+T588+T592</f>
        <v>0</v>
      </c>
      <c r="AT140" s="16" t="s">
        <v>69</v>
      </c>
      <c r="AU140" s="16" t="s">
        <v>109</v>
      </c>
      <c r="BK140" s="141">
        <f>BK141+BK280+BK362+BK404+BK446+BK509+BK552+BK573+BK580+BK588+BK592</f>
        <v>0</v>
      </c>
    </row>
    <row r="141" spans="2:65" s="11" customFormat="1" ht="25.95" customHeight="1">
      <c r="B141" s="142"/>
      <c r="D141" s="143" t="s">
        <v>69</v>
      </c>
      <c r="E141" s="144" t="s">
        <v>1591</v>
      </c>
      <c r="F141" s="144" t="s">
        <v>1703</v>
      </c>
      <c r="I141" s="145"/>
      <c r="J141" s="146">
        <f>BK141</f>
        <v>0</v>
      </c>
      <c r="L141" s="142"/>
      <c r="M141" s="147"/>
      <c r="N141" s="148"/>
      <c r="O141" s="148"/>
      <c r="P141" s="149">
        <f>P142+SUM(P143:P178)+P277</f>
        <v>0</v>
      </c>
      <c r="Q141" s="148"/>
      <c r="R141" s="149">
        <f>R142+SUM(R143:R178)+R277</f>
        <v>0</v>
      </c>
      <c r="S141" s="148"/>
      <c r="T141" s="150">
        <f>T142+SUM(T143:T178)+T277</f>
        <v>0</v>
      </c>
      <c r="AR141" s="143" t="s">
        <v>142</v>
      </c>
      <c r="AT141" s="151" t="s">
        <v>69</v>
      </c>
      <c r="AU141" s="151" t="s">
        <v>70</v>
      </c>
      <c r="AY141" s="143" t="s">
        <v>134</v>
      </c>
      <c r="BK141" s="152">
        <f>BK142+SUM(BK143:BK178)+BK277</f>
        <v>0</v>
      </c>
    </row>
    <row r="142" spans="2:65" s="1" customFormat="1" ht="16.5" customHeight="1">
      <c r="B142" s="155"/>
      <c r="C142" s="195" t="s">
        <v>74</v>
      </c>
      <c r="D142" s="195" t="s">
        <v>151</v>
      </c>
      <c r="E142" s="196" t="s">
        <v>1704</v>
      </c>
      <c r="F142" s="197" t="s">
        <v>1705</v>
      </c>
      <c r="G142" s="198" t="s">
        <v>198</v>
      </c>
      <c r="H142" s="199">
        <v>1</v>
      </c>
      <c r="I142" s="200"/>
      <c r="J142" s="201">
        <f>ROUND(I142*H142,2)</f>
        <v>0</v>
      </c>
      <c r="K142" s="197" t="s">
        <v>1</v>
      </c>
      <c r="L142" s="202"/>
      <c r="M142" s="203" t="s">
        <v>1</v>
      </c>
      <c r="N142" s="204" t="s">
        <v>36</v>
      </c>
      <c r="O142" s="54"/>
      <c r="P142" s="165">
        <f>O142*H142</f>
        <v>0</v>
      </c>
      <c r="Q142" s="165">
        <v>0</v>
      </c>
      <c r="R142" s="165">
        <f>Q142*H142</f>
        <v>0</v>
      </c>
      <c r="S142" s="165">
        <v>0</v>
      </c>
      <c r="T142" s="166">
        <f>S142*H142</f>
        <v>0</v>
      </c>
      <c r="AR142" s="167" t="s">
        <v>1113</v>
      </c>
      <c r="AT142" s="167" t="s">
        <v>151</v>
      </c>
      <c r="AU142" s="167" t="s">
        <v>74</v>
      </c>
      <c r="AY142" s="16" t="s">
        <v>134</v>
      </c>
      <c r="BE142" s="168">
        <f>IF(N142="základná",J142,0)</f>
        <v>0</v>
      </c>
      <c r="BF142" s="168">
        <f>IF(N142="znížená",J142,0)</f>
        <v>0</v>
      </c>
      <c r="BG142" s="168">
        <f>IF(N142="zákl. prenesená",J142,0)</f>
        <v>0</v>
      </c>
      <c r="BH142" s="168">
        <f>IF(N142="zníž. prenesená",J142,0)</f>
        <v>0</v>
      </c>
      <c r="BI142" s="168">
        <f>IF(N142="nulová",J142,0)</f>
        <v>0</v>
      </c>
      <c r="BJ142" s="16" t="s">
        <v>80</v>
      </c>
      <c r="BK142" s="168">
        <f>ROUND(I142*H142,2)</f>
        <v>0</v>
      </c>
      <c r="BL142" s="16" t="s">
        <v>497</v>
      </c>
      <c r="BM142" s="167" t="s">
        <v>80</v>
      </c>
    </row>
    <row r="143" spans="2:65" s="1" customFormat="1" ht="38.4">
      <c r="B143" s="31"/>
      <c r="D143" s="170" t="s">
        <v>143</v>
      </c>
      <c r="F143" s="186" t="s">
        <v>1706</v>
      </c>
      <c r="I143" s="95"/>
      <c r="L143" s="31"/>
      <c r="M143" s="187"/>
      <c r="N143" s="54"/>
      <c r="O143" s="54"/>
      <c r="P143" s="54"/>
      <c r="Q143" s="54"/>
      <c r="R143" s="54"/>
      <c r="S143" s="54"/>
      <c r="T143" s="55"/>
      <c r="AT143" s="16" t="s">
        <v>143</v>
      </c>
      <c r="AU143" s="16" t="s">
        <v>74</v>
      </c>
    </row>
    <row r="144" spans="2:65" s="1" customFormat="1" ht="16.5" customHeight="1">
      <c r="B144" s="155"/>
      <c r="C144" s="195" t="s">
        <v>80</v>
      </c>
      <c r="D144" s="195" t="s">
        <v>151</v>
      </c>
      <c r="E144" s="196" t="s">
        <v>1707</v>
      </c>
      <c r="F144" s="197" t="s">
        <v>1708</v>
      </c>
      <c r="G144" s="198" t="s">
        <v>198</v>
      </c>
      <c r="H144" s="199">
        <v>1</v>
      </c>
      <c r="I144" s="200"/>
      <c r="J144" s="201">
        <f>ROUND(I144*H144,2)</f>
        <v>0</v>
      </c>
      <c r="K144" s="197" t="s">
        <v>1</v>
      </c>
      <c r="L144" s="202"/>
      <c r="M144" s="203" t="s">
        <v>1</v>
      </c>
      <c r="N144" s="204" t="s">
        <v>36</v>
      </c>
      <c r="O144" s="54"/>
      <c r="P144" s="165">
        <f>O144*H144</f>
        <v>0</v>
      </c>
      <c r="Q144" s="165">
        <v>0</v>
      </c>
      <c r="R144" s="165">
        <f>Q144*H144</f>
        <v>0</v>
      </c>
      <c r="S144" s="165">
        <v>0</v>
      </c>
      <c r="T144" s="166">
        <f>S144*H144</f>
        <v>0</v>
      </c>
      <c r="AR144" s="167" t="s">
        <v>1113</v>
      </c>
      <c r="AT144" s="167" t="s">
        <v>151</v>
      </c>
      <c r="AU144" s="167" t="s">
        <v>74</v>
      </c>
      <c r="AY144" s="16" t="s">
        <v>134</v>
      </c>
      <c r="BE144" s="168">
        <f>IF(N144="základná",J144,0)</f>
        <v>0</v>
      </c>
      <c r="BF144" s="168">
        <f>IF(N144="znížená",J144,0)</f>
        <v>0</v>
      </c>
      <c r="BG144" s="168">
        <f>IF(N144="zákl. prenesená",J144,0)</f>
        <v>0</v>
      </c>
      <c r="BH144" s="168">
        <f>IF(N144="zníž. prenesená",J144,0)</f>
        <v>0</v>
      </c>
      <c r="BI144" s="168">
        <f>IF(N144="nulová",J144,0)</f>
        <v>0</v>
      </c>
      <c r="BJ144" s="16" t="s">
        <v>80</v>
      </c>
      <c r="BK144" s="168">
        <f>ROUND(I144*H144,2)</f>
        <v>0</v>
      </c>
      <c r="BL144" s="16" t="s">
        <v>497</v>
      </c>
      <c r="BM144" s="167" t="s">
        <v>138</v>
      </c>
    </row>
    <row r="145" spans="2:65" s="1" customFormat="1" ht="28.8">
      <c r="B145" s="31"/>
      <c r="D145" s="170" t="s">
        <v>143</v>
      </c>
      <c r="F145" s="186" t="s">
        <v>1709</v>
      </c>
      <c r="I145" s="95"/>
      <c r="L145" s="31"/>
      <c r="M145" s="187"/>
      <c r="N145" s="54"/>
      <c r="O145" s="54"/>
      <c r="P145" s="54"/>
      <c r="Q145" s="54"/>
      <c r="R145" s="54"/>
      <c r="S145" s="54"/>
      <c r="T145" s="55"/>
      <c r="AT145" s="16" t="s">
        <v>143</v>
      </c>
      <c r="AU145" s="16" t="s">
        <v>74</v>
      </c>
    </row>
    <row r="146" spans="2:65" s="1" customFormat="1" ht="16.5" customHeight="1">
      <c r="B146" s="155"/>
      <c r="C146" s="195" t="s">
        <v>142</v>
      </c>
      <c r="D146" s="195" t="s">
        <v>151</v>
      </c>
      <c r="E146" s="196" t="s">
        <v>1710</v>
      </c>
      <c r="F146" s="197" t="s">
        <v>1711</v>
      </c>
      <c r="G146" s="198" t="s">
        <v>198</v>
      </c>
      <c r="H146" s="199">
        <v>1</v>
      </c>
      <c r="I146" s="200"/>
      <c r="J146" s="201">
        <f>ROUND(I146*H146,2)</f>
        <v>0</v>
      </c>
      <c r="K146" s="197" t="s">
        <v>1</v>
      </c>
      <c r="L146" s="202"/>
      <c r="M146" s="203" t="s">
        <v>1</v>
      </c>
      <c r="N146" s="204" t="s">
        <v>36</v>
      </c>
      <c r="O146" s="54"/>
      <c r="P146" s="165">
        <f>O146*H146</f>
        <v>0</v>
      </c>
      <c r="Q146" s="165">
        <v>0</v>
      </c>
      <c r="R146" s="165">
        <f>Q146*H146</f>
        <v>0</v>
      </c>
      <c r="S146" s="165">
        <v>0</v>
      </c>
      <c r="T146" s="166">
        <f>S146*H146</f>
        <v>0</v>
      </c>
      <c r="AR146" s="167" t="s">
        <v>1113</v>
      </c>
      <c r="AT146" s="167" t="s">
        <v>151</v>
      </c>
      <c r="AU146" s="167" t="s">
        <v>74</v>
      </c>
      <c r="AY146" s="16" t="s">
        <v>134</v>
      </c>
      <c r="BE146" s="168">
        <f>IF(N146="základná",J146,0)</f>
        <v>0</v>
      </c>
      <c r="BF146" s="168">
        <f>IF(N146="znížená",J146,0)</f>
        <v>0</v>
      </c>
      <c r="BG146" s="168">
        <f>IF(N146="zákl. prenesená",J146,0)</f>
        <v>0</v>
      </c>
      <c r="BH146" s="168">
        <f>IF(N146="zníž. prenesená",J146,0)</f>
        <v>0</v>
      </c>
      <c r="BI146" s="168">
        <f>IF(N146="nulová",J146,0)</f>
        <v>0</v>
      </c>
      <c r="BJ146" s="16" t="s">
        <v>80</v>
      </c>
      <c r="BK146" s="168">
        <f>ROUND(I146*H146,2)</f>
        <v>0</v>
      </c>
      <c r="BL146" s="16" t="s">
        <v>497</v>
      </c>
      <c r="BM146" s="167" t="s">
        <v>145</v>
      </c>
    </row>
    <row r="147" spans="2:65" s="1" customFormat="1" ht="38.4">
      <c r="B147" s="31"/>
      <c r="D147" s="170" t="s">
        <v>143</v>
      </c>
      <c r="F147" s="186" t="s">
        <v>1712</v>
      </c>
      <c r="I147" s="95"/>
      <c r="L147" s="31"/>
      <c r="M147" s="187"/>
      <c r="N147" s="54"/>
      <c r="O147" s="54"/>
      <c r="P147" s="54"/>
      <c r="Q147" s="54"/>
      <c r="R147" s="54"/>
      <c r="S147" s="54"/>
      <c r="T147" s="55"/>
      <c r="AT147" s="16" t="s">
        <v>143</v>
      </c>
      <c r="AU147" s="16" t="s">
        <v>74</v>
      </c>
    </row>
    <row r="148" spans="2:65" s="1" customFormat="1" ht="16.5" customHeight="1">
      <c r="B148" s="155"/>
      <c r="C148" s="195" t="s">
        <v>138</v>
      </c>
      <c r="D148" s="195" t="s">
        <v>151</v>
      </c>
      <c r="E148" s="196" t="s">
        <v>1713</v>
      </c>
      <c r="F148" s="197" t="s">
        <v>1714</v>
      </c>
      <c r="G148" s="198" t="s">
        <v>198</v>
      </c>
      <c r="H148" s="199">
        <v>2</v>
      </c>
      <c r="I148" s="200"/>
      <c r="J148" s="201">
        <f>ROUND(I148*H148,2)</f>
        <v>0</v>
      </c>
      <c r="K148" s="197" t="s">
        <v>1</v>
      </c>
      <c r="L148" s="202"/>
      <c r="M148" s="203" t="s">
        <v>1</v>
      </c>
      <c r="N148" s="204" t="s">
        <v>36</v>
      </c>
      <c r="O148" s="54"/>
      <c r="P148" s="165">
        <f>O148*H148</f>
        <v>0</v>
      </c>
      <c r="Q148" s="165">
        <v>0</v>
      </c>
      <c r="R148" s="165">
        <f>Q148*H148</f>
        <v>0</v>
      </c>
      <c r="S148" s="165">
        <v>0</v>
      </c>
      <c r="T148" s="166">
        <f>S148*H148</f>
        <v>0</v>
      </c>
      <c r="AR148" s="167" t="s">
        <v>1113</v>
      </c>
      <c r="AT148" s="167" t="s">
        <v>151</v>
      </c>
      <c r="AU148" s="167" t="s">
        <v>74</v>
      </c>
      <c r="AY148" s="16" t="s">
        <v>134</v>
      </c>
      <c r="BE148" s="168">
        <f>IF(N148="základná",J148,0)</f>
        <v>0</v>
      </c>
      <c r="BF148" s="168">
        <f>IF(N148="znížená",J148,0)</f>
        <v>0</v>
      </c>
      <c r="BG148" s="168">
        <f>IF(N148="zákl. prenesená",J148,0)</f>
        <v>0</v>
      </c>
      <c r="BH148" s="168">
        <f>IF(N148="zníž. prenesená",J148,0)</f>
        <v>0</v>
      </c>
      <c r="BI148" s="168">
        <f>IF(N148="nulová",J148,0)</f>
        <v>0</v>
      </c>
      <c r="BJ148" s="16" t="s">
        <v>80</v>
      </c>
      <c r="BK148" s="168">
        <f>ROUND(I148*H148,2)</f>
        <v>0</v>
      </c>
      <c r="BL148" s="16" t="s">
        <v>497</v>
      </c>
      <c r="BM148" s="167" t="s">
        <v>149</v>
      </c>
    </row>
    <row r="149" spans="2:65" s="1" customFormat="1" ht="28.8">
      <c r="B149" s="31"/>
      <c r="D149" s="170" t="s">
        <v>143</v>
      </c>
      <c r="F149" s="186" t="s">
        <v>1715</v>
      </c>
      <c r="I149" s="95"/>
      <c r="L149" s="31"/>
      <c r="M149" s="187"/>
      <c r="N149" s="54"/>
      <c r="O149" s="54"/>
      <c r="P149" s="54"/>
      <c r="Q149" s="54"/>
      <c r="R149" s="54"/>
      <c r="S149" s="54"/>
      <c r="T149" s="55"/>
      <c r="AT149" s="16" t="s">
        <v>143</v>
      </c>
      <c r="AU149" s="16" t="s">
        <v>74</v>
      </c>
    </row>
    <row r="150" spans="2:65" s="1" customFormat="1" ht="16.5" customHeight="1">
      <c r="B150" s="155"/>
      <c r="C150" s="195" t="s">
        <v>144</v>
      </c>
      <c r="D150" s="195" t="s">
        <v>151</v>
      </c>
      <c r="E150" s="196" t="s">
        <v>1716</v>
      </c>
      <c r="F150" s="197" t="s">
        <v>1717</v>
      </c>
      <c r="G150" s="198" t="s">
        <v>198</v>
      </c>
      <c r="H150" s="199">
        <v>1</v>
      </c>
      <c r="I150" s="200"/>
      <c r="J150" s="201">
        <f>ROUND(I150*H150,2)</f>
        <v>0</v>
      </c>
      <c r="K150" s="197" t="s">
        <v>1</v>
      </c>
      <c r="L150" s="202"/>
      <c r="M150" s="203" t="s">
        <v>1</v>
      </c>
      <c r="N150" s="204" t="s">
        <v>36</v>
      </c>
      <c r="O150" s="54"/>
      <c r="P150" s="165">
        <f>O150*H150</f>
        <v>0</v>
      </c>
      <c r="Q150" s="165">
        <v>0</v>
      </c>
      <c r="R150" s="165">
        <f>Q150*H150</f>
        <v>0</v>
      </c>
      <c r="S150" s="165">
        <v>0</v>
      </c>
      <c r="T150" s="166">
        <f>S150*H150</f>
        <v>0</v>
      </c>
      <c r="AR150" s="167" t="s">
        <v>1113</v>
      </c>
      <c r="AT150" s="167" t="s">
        <v>151</v>
      </c>
      <c r="AU150" s="167" t="s">
        <v>74</v>
      </c>
      <c r="AY150" s="16" t="s">
        <v>134</v>
      </c>
      <c r="BE150" s="168">
        <f>IF(N150="základná",J150,0)</f>
        <v>0</v>
      </c>
      <c r="BF150" s="168">
        <f>IF(N150="znížená",J150,0)</f>
        <v>0</v>
      </c>
      <c r="BG150" s="168">
        <f>IF(N150="zákl. prenesená",J150,0)</f>
        <v>0</v>
      </c>
      <c r="BH150" s="168">
        <f>IF(N150="zníž. prenesená",J150,0)</f>
        <v>0</v>
      </c>
      <c r="BI150" s="168">
        <f>IF(N150="nulová",J150,0)</f>
        <v>0</v>
      </c>
      <c r="BJ150" s="16" t="s">
        <v>80</v>
      </c>
      <c r="BK150" s="168">
        <f>ROUND(I150*H150,2)</f>
        <v>0</v>
      </c>
      <c r="BL150" s="16" t="s">
        <v>497</v>
      </c>
      <c r="BM150" s="167" t="s">
        <v>153</v>
      </c>
    </row>
    <row r="151" spans="2:65" s="1" customFormat="1" ht="38.4">
      <c r="B151" s="31"/>
      <c r="D151" s="170" t="s">
        <v>143</v>
      </c>
      <c r="F151" s="186" t="s">
        <v>1718</v>
      </c>
      <c r="I151" s="95"/>
      <c r="L151" s="31"/>
      <c r="M151" s="187"/>
      <c r="N151" s="54"/>
      <c r="O151" s="54"/>
      <c r="P151" s="54"/>
      <c r="Q151" s="54"/>
      <c r="R151" s="54"/>
      <c r="S151" s="54"/>
      <c r="T151" s="55"/>
      <c r="AT151" s="16" t="s">
        <v>143</v>
      </c>
      <c r="AU151" s="16" t="s">
        <v>74</v>
      </c>
    </row>
    <row r="152" spans="2:65" s="1" customFormat="1" ht="16.5" customHeight="1">
      <c r="B152" s="155"/>
      <c r="C152" s="195" t="s">
        <v>145</v>
      </c>
      <c r="D152" s="195" t="s">
        <v>151</v>
      </c>
      <c r="E152" s="196" t="s">
        <v>1719</v>
      </c>
      <c r="F152" s="197" t="s">
        <v>1720</v>
      </c>
      <c r="G152" s="198" t="s">
        <v>198</v>
      </c>
      <c r="H152" s="199">
        <v>1</v>
      </c>
      <c r="I152" s="200"/>
      <c r="J152" s="201">
        <f>ROUND(I152*H152,2)</f>
        <v>0</v>
      </c>
      <c r="K152" s="197" t="s">
        <v>1</v>
      </c>
      <c r="L152" s="202"/>
      <c r="M152" s="203" t="s">
        <v>1</v>
      </c>
      <c r="N152" s="204" t="s">
        <v>36</v>
      </c>
      <c r="O152" s="54"/>
      <c r="P152" s="165">
        <f>O152*H152</f>
        <v>0</v>
      </c>
      <c r="Q152" s="165">
        <v>0</v>
      </c>
      <c r="R152" s="165">
        <f>Q152*H152</f>
        <v>0</v>
      </c>
      <c r="S152" s="165">
        <v>0</v>
      </c>
      <c r="T152" s="166">
        <f>S152*H152</f>
        <v>0</v>
      </c>
      <c r="AR152" s="167" t="s">
        <v>1113</v>
      </c>
      <c r="AT152" s="167" t="s">
        <v>151</v>
      </c>
      <c r="AU152" s="167" t="s">
        <v>74</v>
      </c>
      <c r="AY152" s="16" t="s">
        <v>134</v>
      </c>
      <c r="BE152" s="168">
        <f>IF(N152="základná",J152,0)</f>
        <v>0</v>
      </c>
      <c r="BF152" s="168">
        <f>IF(N152="znížená",J152,0)</f>
        <v>0</v>
      </c>
      <c r="BG152" s="168">
        <f>IF(N152="zákl. prenesená",J152,0)</f>
        <v>0</v>
      </c>
      <c r="BH152" s="168">
        <f>IF(N152="zníž. prenesená",J152,0)</f>
        <v>0</v>
      </c>
      <c r="BI152" s="168">
        <f>IF(N152="nulová",J152,0)</f>
        <v>0</v>
      </c>
      <c r="BJ152" s="16" t="s">
        <v>80</v>
      </c>
      <c r="BK152" s="168">
        <f>ROUND(I152*H152,2)</f>
        <v>0</v>
      </c>
      <c r="BL152" s="16" t="s">
        <v>497</v>
      </c>
      <c r="BM152" s="167" t="s">
        <v>155</v>
      </c>
    </row>
    <row r="153" spans="2:65" s="1" customFormat="1" ht="38.4">
      <c r="B153" s="31"/>
      <c r="D153" s="170" t="s">
        <v>143</v>
      </c>
      <c r="F153" s="186" t="s">
        <v>1721</v>
      </c>
      <c r="I153" s="95"/>
      <c r="L153" s="31"/>
      <c r="M153" s="187"/>
      <c r="N153" s="54"/>
      <c r="O153" s="54"/>
      <c r="P153" s="54"/>
      <c r="Q153" s="54"/>
      <c r="R153" s="54"/>
      <c r="S153" s="54"/>
      <c r="T153" s="55"/>
      <c r="AT153" s="16" t="s">
        <v>143</v>
      </c>
      <c r="AU153" s="16" t="s">
        <v>74</v>
      </c>
    </row>
    <row r="154" spans="2:65" s="1" customFormat="1" ht="16.5" customHeight="1">
      <c r="B154" s="155"/>
      <c r="C154" s="195" t="s">
        <v>147</v>
      </c>
      <c r="D154" s="195" t="s">
        <v>151</v>
      </c>
      <c r="E154" s="196" t="s">
        <v>1722</v>
      </c>
      <c r="F154" s="197" t="s">
        <v>1723</v>
      </c>
      <c r="G154" s="198" t="s">
        <v>198</v>
      </c>
      <c r="H154" s="199">
        <v>1</v>
      </c>
      <c r="I154" s="200"/>
      <c r="J154" s="201">
        <f>ROUND(I154*H154,2)</f>
        <v>0</v>
      </c>
      <c r="K154" s="197" t="s">
        <v>1</v>
      </c>
      <c r="L154" s="202"/>
      <c r="M154" s="203" t="s">
        <v>1</v>
      </c>
      <c r="N154" s="204" t="s">
        <v>36</v>
      </c>
      <c r="O154" s="54"/>
      <c r="P154" s="165">
        <f>O154*H154</f>
        <v>0</v>
      </c>
      <c r="Q154" s="165">
        <v>0</v>
      </c>
      <c r="R154" s="165">
        <f>Q154*H154</f>
        <v>0</v>
      </c>
      <c r="S154" s="165">
        <v>0</v>
      </c>
      <c r="T154" s="166">
        <f>S154*H154</f>
        <v>0</v>
      </c>
      <c r="AR154" s="167" t="s">
        <v>1113</v>
      </c>
      <c r="AT154" s="167" t="s">
        <v>151</v>
      </c>
      <c r="AU154" s="167" t="s">
        <v>74</v>
      </c>
      <c r="AY154" s="16" t="s">
        <v>134</v>
      </c>
      <c r="BE154" s="168">
        <f>IF(N154="základná",J154,0)</f>
        <v>0</v>
      </c>
      <c r="BF154" s="168">
        <f>IF(N154="znížená",J154,0)</f>
        <v>0</v>
      </c>
      <c r="BG154" s="168">
        <f>IF(N154="zákl. prenesená",J154,0)</f>
        <v>0</v>
      </c>
      <c r="BH154" s="168">
        <f>IF(N154="zníž. prenesená",J154,0)</f>
        <v>0</v>
      </c>
      <c r="BI154" s="168">
        <f>IF(N154="nulová",J154,0)</f>
        <v>0</v>
      </c>
      <c r="BJ154" s="16" t="s">
        <v>80</v>
      </c>
      <c r="BK154" s="168">
        <f>ROUND(I154*H154,2)</f>
        <v>0</v>
      </c>
      <c r="BL154" s="16" t="s">
        <v>497</v>
      </c>
      <c r="BM154" s="167" t="s">
        <v>157</v>
      </c>
    </row>
    <row r="155" spans="2:65" s="1" customFormat="1" ht="38.4">
      <c r="B155" s="31"/>
      <c r="D155" s="170" t="s">
        <v>143</v>
      </c>
      <c r="F155" s="186" t="s">
        <v>1724</v>
      </c>
      <c r="I155" s="95"/>
      <c r="L155" s="31"/>
      <c r="M155" s="187"/>
      <c r="N155" s="54"/>
      <c r="O155" s="54"/>
      <c r="P155" s="54"/>
      <c r="Q155" s="54"/>
      <c r="R155" s="54"/>
      <c r="S155" s="54"/>
      <c r="T155" s="55"/>
      <c r="AT155" s="16" t="s">
        <v>143</v>
      </c>
      <c r="AU155" s="16" t="s">
        <v>74</v>
      </c>
    </row>
    <row r="156" spans="2:65" s="1" customFormat="1" ht="16.5" customHeight="1">
      <c r="B156" s="155"/>
      <c r="C156" s="195" t="s">
        <v>149</v>
      </c>
      <c r="D156" s="195" t="s">
        <v>151</v>
      </c>
      <c r="E156" s="196" t="s">
        <v>1725</v>
      </c>
      <c r="F156" s="197" t="s">
        <v>1726</v>
      </c>
      <c r="G156" s="198" t="s">
        <v>198</v>
      </c>
      <c r="H156" s="199">
        <v>2</v>
      </c>
      <c r="I156" s="200"/>
      <c r="J156" s="201">
        <f>ROUND(I156*H156,2)</f>
        <v>0</v>
      </c>
      <c r="K156" s="197" t="s">
        <v>1</v>
      </c>
      <c r="L156" s="202"/>
      <c r="M156" s="203" t="s">
        <v>1</v>
      </c>
      <c r="N156" s="204" t="s">
        <v>36</v>
      </c>
      <c r="O156" s="54"/>
      <c r="P156" s="165">
        <f>O156*H156</f>
        <v>0</v>
      </c>
      <c r="Q156" s="165">
        <v>0</v>
      </c>
      <c r="R156" s="165">
        <f>Q156*H156</f>
        <v>0</v>
      </c>
      <c r="S156" s="165">
        <v>0</v>
      </c>
      <c r="T156" s="166">
        <f>S156*H156</f>
        <v>0</v>
      </c>
      <c r="AR156" s="167" t="s">
        <v>1113</v>
      </c>
      <c r="AT156" s="167" t="s">
        <v>151</v>
      </c>
      <c r="AU156" s="167" t="s">
        <v>74</v>
      </c>
      <c r="AY156" s="16" t="s">
        <v>134</v>
      </c>
      <c r="BE156" s="168">
        <f>IF(N156="základná",J156,0)</f>
        <v>0</v>
      </c>
      <c r="BF156" s="168">
        <f>IF(N156="znížená",J156,0)</f>
        <v>0</v>
      </c>
      <c r="BG156" s="168">
        <f>IF(N156="zákl. prenesená",J156,0)</f>
        <v>0</v>
      </c>
      <c r="BH156" s="168">
        <f>IF(N156="zníž. prenesená",J156,0)</f>
        <v>0</v>
      </c>
      <c r="BI156" s="168">
        <f>IF(N156="nulová",J156,0)</f>
        <v>0</v>
      </c>
      <c r="BJ156" s="16" t="s">
        <v>80</v>
      </c>
      <c r="BK156" s="168">
        <f>ROUND(I156*H156,2)</f>
        <v>0</v>
      </c>
      <c r="BL156" s="16" t="s">
        <v>497</v>
      </c>
      <c r="BM156" s="167" t="s">
        <v>162</v>
      </c>
    </row>
    <row r="157" spans="2:65" s="1" customFormat="1" ht="28.8">
      <c r="B157" s="31"/>
      <c r="D157" s="170" t="s">
        <v>143</v>
      </c>
      <c r="F157" s="186" t="s">
        <v>1727</v>
      </c>
      <c r="I157" s="95"/>
      <c r="L157" s="31"/>
      <c r="M157" s="187"/>
      <c r="N157" s="54"/>
      <c r="O157" s="54"/>
      <c r="P157" s="54"/>
      <c r="Q157" s="54"/>
      <c r="R157" s="54"/>
      <c r="S157" s="54"/>
      <c r="T157" s="55"/>
      <c r="AT157" s="16" t="s">
        <v>143</v>
      </c>
      <c r="AU157" s="16" t="s">
        <v>74</v>
      </c>
    </row>
    <row r="158" spans="2:65" s="1" customFormat="1" ht="16.5" customHeight="1">
      <c r="B158" s="155"/>
      <c r="C158" s="195" t="s">
        <v>150</v>
      </c>
      <c r="D158" s="195" t="s">
        <v>151</v>
      </c>
      <c r="E158" s="196" t="s">
        <v>1728</v>
      </c>
      <c r="F158" s="197" t="s">
        <v>1729</v>
      </c>
      <c r="G158" s="198" t="s">
        <v>198</v>
      </c>
      <c r="H158" s="199">
        <v>1</v>
      </c>
      <c r="I158" s="200"/>
      <c r="J158" s="201">
        <f>ROUND(I158*H158,2)</f>
        <v>0</v>
      </c>
      <c r="K158" s="197" t="s">
        <v>1</v>
      </c>
      <c r="L158" s="202"/>
      <c r="M158" s="203" t="s">
        <v>1</v>
      </c>
      <c r="N158" s="204" t="s">
        <v>36</v>
      </c>
      <c r="O158" s="54"/>
      <c r="P158" s="165">
        <f>O158*H158</f>
        <v>0</v>
      </c>
      <c r="Q158" s="165">
        <v>0</v>
      </c>
      <c r="R158" s="165">
        <f>Q158*H158</f>
        <v>0</v>
      </c>
      <c r="S158" s="165">
        <v>0</v>
      </c>
      <c r="T158" s="166">
        <f>S158*H158</f>
        <v>0</v>
      </c>
      <c r="AR158" s="167" t="s">
        <v>1113</v>
      </c>
      <c r="AT158" s="167" t="s">
        <v>151</v>
      </c>
      <c r="AU158" s="167" t="s">
        <v>74</v>
      </c>
      <c r="AY158" s="16" t="s">
        <v>134</v>
      </c>
      <c r="BE158" s="168">
        <f>IF(N158="základná",J158,0)</f>
        <v>0</v>
      </c>
      <c r="BF158" s="168">
        <f>IF(N158="znížená",J158,0)</f>
        <v>0</v>
      </c>
      <c r="BG158" s="168">
        <f>IF(N158="zákl. prenesená",J158,0)</f>
        <v>0</v>
      </c>
      <c r="BH158" s="168">
        <f>IF(N158="zníž. prenesená",J158,0)</f>
        <v>0</v>
      </c>
      <c r="BI158" s="168">
        <f>IF(N158="nulová",J158,0)</f>
        <v>0</v>
      </c>
      <c r="BJ158" s="16" t="s">
        <v>80</v>
      </c>
      <c r="BK158" s="168">
        <f>ROUND(I158*H158,2)</f>
        <v>0</v>
      </c>
      <c r="BL158" s="16" t="s">
        <v>497</v>
      </c>
      <c r="BM158" s="167" t="s">
        <v>168</v>
      </c>
    </row>
    <row r="159" spans="2:65" s="1" customFormat="1" ht="28.8">
      <c r="B159" s="31"/>
      <c r="D159" s="170" t="s">
        <v>143</v>
      </c>
      <c r="F159" s="186" t="s">
        <v>1730</v>
      </c>
      <c r="I159" s="95"/>
      <c r="L159" s="31"/>
      <c r="M159" s="187"/>
      <c r="N159" s="54"/>
      <c r="O159" s="54"/>
      <c r="P159" s="54"/>
      <c r="Q159" s="54"/>
      <c r="R159" s="54"/>
      <c r="S159" s="54"/>
      <c r="T159" s="55"/>
      <c r="AT159" s="16" t="s">
        <v>143</v>
      </c>
      <c r="AU159" s="16" t="s">
        <v>74</v>
      </c>
    </row>
    <row r="160" spans="2:65" s="1" customFormat="1" ht="16.5" customHeight="1">
      <c r="B160" s="155"/>
      <c r="C160" s="195" t="s">
        <v>153</v>
      </c>
      <c r="D160" s="195" t="s">
        <v>151</v>
      </c>
      <c r="E160" s="196" t="s">
        <v>1731</v>
      </c>
      <c r="F160" s="197" t="s">
        <v>1732</v>
      </c>
      <c r="G160" s="198" t="s">
        <v>198</v>
      </c>
      <c r="H160" s="199">
        <v>5</v>
      </c>
      <c r="I160" s="200"/>
      <c r="J160" s="201">
        <f>ROUND(I160*H160,2)</f>
        <v>0</v>
      </c>
      <c r="K160" s="197" t="s">
        <v>1</v>
      </c>
      <c r="L160" s="202"/>
      <c r="M160" s="203" t="s">
        <v>1</v>
      </c>
      <c r="N160" s="204" t="s">
        <v>36</v>
      </c>
      <c r="O160" s="54"/>
      <c r="P160" s="165">
        <f>O160*H160</f>
        <v>0</v>
      </c>
      <c r="Q160" s="165">
        <v>0</v>
      </c>
      <c r="R160" s="165">
        <f>Q160*H160</f>
        <v>0</v>
      </c>
      <c r="S160" s="165">
        <v>0</v>
      </c>
      <c r="T160" s="166">
        <f>S160*H160</f>
        <v>0</v>
      </c>
      <c r="AR160" s="167" t="s">
        <v>1113</v>
      </c>
      <c r="AT160" s="167" t="s">
        <v>151</v>
      </c>
      <c r="AU160" s="167" t="s">
        <v>74</v>
      </c>
      <c r="AY160" s="16" t="s">
        <v>134</v>
      </c>
      <c r="BE160" s="168">
        <f>IF(N160="základná",J160,0)</f>
        <v>0</v>
      </c>
      <c r="BF160" s="168">
        <f>IF(N160="znížená",J160,0)</f>
        <v>0</v>
      </c>
      <c r="BG160" s="168">
        <f>IF(N160="zákl. prenesená",J160,0)</f>
        <v>0</v>
      </c>
      <c r="BH160" s="168">
        <f>IF(N160="zníž. prenesená",J160,0)</f>
        <v>0</v>
      </c>
      <c r="BI160" s="168">
        <f>IF(N160="nulová",J160,0)</f>
        <v>0</v>
      </c>
      <c r="BJ160" s="16" t="s">
        <v>80</v>
      </c>
      <c r="BK160" s="168">
        <f>ROUND(I160*H160,2)</f>
        <v>0</v>
      </c>
      <c r="BL160" s="16" t="s">
        <v>497</v>
      </c>
      <c r="BM160" s="167" t="s">
        <v>7</v>
      </c>
    </row>
    <row r="161" spans="2:65" s="1" customFormat="1" ht="38.4">
      <c r="B161" s="31"/>
      <c r="D161" s="170" t="s">
        <v>143</v>
      </c>
      <c r="F161" s="186" t="s">
        <v>1733</v>
      </c>
      <c r="I161" s="95"/>
      <c r="L161" s="31"/>
      <c r="M161" s="187"/>
      <c r="N161" s="54"/>
      <c r="O161" s="54"/>
      <c r="P161" s="54"/>
      <c r="Q161" s="54"/>
      <c r="R161" s="54"/>
      <c r="S161" s="54"/>
      <c r="T161" s="55"/>
      <c r="AT161" s="16" t="s">
        <v>143</v>
      </c>
      <c r="AU161" s="16" t="s">
        <v>74</v>
      </c>
    </row>
    <row r="162" spans="2:65" s="1" customFormat="1" ht="16.5" customHeight="1">
      <c r="B162" s="155"/>
      <c r="C162" s="195" t="s">
        <v>154</v>
      </c>
      <c r="D162" s="195" t="s">
        <v>151</v>
      </c>
      <c r="E162" s="196" t="s">
        <v>1734</v>
      </c>
      <c r="F162" s="197" t="s">
        <v>1735</v>
      </c>
      <c r="G162" s="198" t="s">
        <v>198</v>
      </c>
      <c r="H162" s="199">
        <v>2</v>
      </c>
      <c r="I162" s="200"/>
      <c r="J162" s="201">
        <f>ROUND(I162*H162,2)</f>
        <v>0</v>
      </c>
      <c r="K162" s="197" t="s">
        <v>1</v>
      </c>
      <c r="L162" s="202"/>
      <c r="M162" s="203" t="s">
        <v>1</v>
      </c>
      <c r="N162" s="204" t="s">
        <v>36</v>
      </c>
      <c r="O162" s="54"/>
      <c r="P162" s="165">
        <f>O162*H162</f>
        <v>0</v>
      </c>
      <c r="Q162" s="165">
        <v>0</v>
      </c>
      <c r="R162" s="165">
        <f>Q162*H162</f>
        <v>0</v>
      </c>
      <c r="S162" s="165">
        <v>0</v>
      </c>
      <c r="T162" s="166">
        <f>S162*H162</f>
        <v>0</v>
      </c>
      <c r="AR162" s="167" t="s">
        <v>1113</v>
      </c>
      <c r="AT162" s="167" t="s">
        <v>151</v>
      </c>
      <c r="AU162" s="167" t="s">
        <v>74</v>
      </c>
      <c r="AY162" s="16" t="s">
        <v>134</v>
      </c>
      <c r="BE162" s="168">
        <f>IF(N162="základná",J162,0)</f>
        <v>0</v>
      </c>
      <c r="BF162" s="168">
        <f>IF(N162="znížená",J162,0)</f>
        <v>0</v>
      </c>
      <c r="BG162" s="168">
        <f>IF(N162="zákl. prenesená",J162,0)</f>
        <v>0</v>
      </c>
      <c r="BH162" s="168">
        <f>IF(N162="zníž. prenesená",J162,0)</f>
        <v>0</v>
      </c>
      <c r="BI162" s="168">
        <f>IF(N162="nulová",J162,0)</f>
        <v>0</v>
      </c>
      <c r="BJ162" s="16" t="s">
        <v>80</v>
      </c>
      <c r="BK162" s="168">
        <f>ROUND(I162*H162,2)</f>
        <v>0</v>
      </c>
      <c r="BL162" s="16" t="s">
        <v>497</v>
      </c>
      <c r="BM162" s="167" t="s">
        <v>174</v>
      </c>
    </row>
    <row r="163" spans="2:65" s="1" customFormat="1" ht="38.4">
      <c r="B163" s="31"/>
      <c r="D163" s="170" t="s">
        <v>143</v>
      </c>
      <c r="F163" s="186" t="s">
        <v>1736</v>
      </c>
      <c r="I163" s="95"/>
      <c r="L163" s="31"/>
      <c r="M163" s="187"/>
      <c r="N163" s="54"/>
      <c r="O163" s="54"/>
      <c r="P163" s="54"/>
      <c r="Q163" s="54"/>
      <c r="R163" s="54"/>
      <c r="S163" s="54"/>
      <c r="T163" s="55"/>
      <c r="AT163" s="16" t="s">
        <v>143</v>
      </c>
      <c r="AU163" s="16" t="s">
        <v>74</v>
      </c>
    </row>
    <row r="164" spans="2:65" s="1" customFormat="1" ht="16.5" customHeight="1">
      <c r="B164" s="155"/>
      <c r="C164" s="195" t="s">
        <v>155</v>
      </c>
      <c r="D164" s="195" t="s">
        <v>151</v>
      </c>
      <c r="E164" s="196" t="s">
        <v>1737</v>
      </c>
      <c r="F164" s="197" t="s">
        <v>1738</v>
      </c>
      <c r="G164" s="198" t="s">
        <v>198</v>
      </c>
      <c r="H164" s="199">
        <v>1</v>
      </c>
      <c r="I164" s="200"/>
      <c r="J164" s="201">
        <f>ROUND(I164*H164,2)</f>
        <v>0</v>
      </c>
      <c r="K164" s="197" t="s">
        <v>1</v>
      </c>
      <c r="L164" s="202"/>
      <c r="M164" s="203" t="s">
        <v>1</v>
      </c>
      <c r="N164" s="204" t="s">
        <v>36</v>
      </c>
      <c r="O164" s="54"/>
      <c r="P164" s="165">
        <f>O164*H164</f>
        <v>0</v>
      </c>
      <c r="Q164" s="165">
        <v>0</v>
      </c>
      <c r="R164" s="165">
        <f>Q164*H164</f>
        <v>0</v>
      </c>
      <c r="S164" s="165">
        <v>0</v>
      </c>
      <c r="T164" s="166">
        <f>S164*H164</f>
        <v>0</v>
      </c>
      <c r="AR164" s="167" t="s">
        <v>1113</v>
      </c>
      <c r="AT164" s="167" t="s">
        <v>151</v>
      </c>
      <c r="AU164" s="167" t="s">
        <v>74</v>
      </c>
      <c r="AY164" s="16" t="s">
        <v>134</v>
      </c>
      <c r="BE164" s="168">
        <f>IF(N164="základná",J164,0)</f>
        <v>0</v>
      </c>
      <c r="BF164" s="168">
        <f>IF(N164="znížená",J164,0)</f>
        <v>0</v>
      </c>
      <c r="BG164" s="168">
        <f>IF(N164="zákl. prenesená",J164,0)</f>
        <v>0</v>
      </c>
      <c r="BH164" s="168">
        <f>IF(N164="zníž. prenesená",J164,0)</f>
        <v>0</v>
      </c>
      <c r="BI164" s="168">
        <f>IF(N164="nulová",J164,0)</f>
        <v>0</v>
      </c>
      <c r="BJ164" s="16" t="s">
        <v>80</v>
      </c>
      <c r="BK164" s="168">
        <f>ROUND(I164*H164,2)</f>
        <v>0</v>
      </c>
      <c r="BL164" s="16" t="s">
        <v>497</v>
      </c>
      <c r="BM164" s="167" t="s">
        <v>176</v>
      </c>
    </row>
    <row r="165" spans="2:65" s="1" customFormat="1" ht="28.8">
      <c r="B165" s="31"/>
      <c r="D165" s="170" t="s">
        <v>143</v>
      </c>
      <c r="F165" s="186" t="s">
        <v>1739</v>
      </c>
      <c r="I165" s="95"/>
      <c r="L165" s="31"/>
      <c r="M165" s="187"/>
      <c r="N165" s="54"/>
      <c r="O165" s="54"/>
      <c r="P165" s="54"/>
      <c r="Q165" s="54"/>
      <c r="R165" s="54"/>
      <c r="S165" s="54"/>
      <c r="T165" s="55"/>
      <c r="AT165" s="16" t="s">
        <v>143</v>
      </c>
      <c r="AU165" s="16" t="s">
        <v>74</v>
      </c>
    </row>
    <row r="166" spans="2:65" s="1" customFormat="1" ht="16.5" customHeight="1">
      <c r="B166" s="155"/>
      <c r="C166" s="195" t="s">
        <v>156</v>
      </c>
      <c r="D166" s="195" t="s">
        <v>151</v>
      </c>
      <c r="E166" s="196" t="s">
        <v>1740</v>
      </c>
      <c r="F166" s="197" t="s">
        <v>1741</v>
      </c>
      <c r="G166" s="198" t="s">
        <v>198</v>
      </c>
      <c r="H166" s="199">
        <v>1</v>
      </c>
      <c r="I166" s="200"/>
      <c r="J166" s="201">
        <f>ROUND(I166*H166,2)</f>
        <v>0</v>
      </c>
      <c r="K166" s="197" t="s">
        <v>1</v>
      </c>
      <c r="L166" s="202"/>
      <c r="M166" s="203" t="s">
        <v>1</v>
      </c>
      <c r="N166" s="204" t="s">
        <v>36</v>
      </c>
      <c r="O166" s="54"/>
      <c r="P166" s="165">
        <f>O166*H166</f>
        <v>0</v>
      </c>
      <c r="Q166" s="165">
        <v>0</v>
      </c>
      <c r="R166" s="165">
        <f>Q166*H166</f>
        <v>0</v>
      </c>
      <c r="S166" s="165">
        <v>0</v>
      </c>
      <c r="T166" s="166">
        <f>S166*H166</f>
        <v>0</v>
      </c>
      <c r="AR166" s="167" t="s">
        <v>1113</v>
      </c>
      <c r="AT166" s="167" t="s">
        <v>151</v>
      </c>
      <c r="AU166" s="167" t="s">
        <v>74</v>
      </c>
      <c r="AY166" s="16" t="s">
        <v>134</v>
      </c>
      <c r="BE166" s="168">
        <f>IF(N166="základná",J166,0)</f>
        <v>0</v>
      </c>
      <c r="BF166" s="168">
        <f>IF(N166="znížená",J166,0)</f>
        <v>0</v>
      </c>
      <c r="BG166" s="168">
        <f>IF(N166="zákl. prenesená",J166,0)</f>
        <v>0</v>
      </c>
      <c r="BH166" s="168">
        <f>IF(N166="zníž. prenesená",J166,0)</f>
        <v>0</v>
      </c>
      <c r="BI166" s="168">
        <f>IF(N166="nulová",J166,0)</f>
        <v>0</v>
      </c>
      <c r="BJ166" s="16" t="s">
        <v>80</v>
      </c>
      <c r="BK166" s="168">
        <f>ROUND(I166*H166,2)</f>
        <v>0</v>
      </c>
      <c r="BL166" s="16" t="s">
        <v>497</v>
      </c>
      <c r="BM166" s="167" t="s">
        <v>178</v>
      </c>
    </row>
    <row r="167" spans="2:65" s="1" customFormat="1" ht="28.8">
      <c r="B167" s="31"/>
      <c r="D167" s="170" t="s">
        <v>143</v>
      </c>
      <c r="F167" s="186" t="s">
        <v>1730</v>
      </c>
      <c r="I167" s="95"/>
      <c r="L167" s="31"/>
      <c r="M167" s="187"/>
      <c r="N167" s="54"/>
      <c r="O167" s="54"/>
      <c r="P167" s="54"/>
      <c r="Q167" s="54"/>
      <c r="R167" s="54"/>
      <c r="S167" s="54"/>
      <c r="T167" s="55"/>
      <c r="AT167" s="16" t="s">
        <v>143</v>
      </c>
      <c r="AU167" s="16" t="s">
        <v>74</v>
      </c>
    </row>
    <row r="168" spans="2:65" s="1" customFormat="1" ht="16.5" customHeight="1">
      <c r="B168" s="155"/>
      <c r="C168" s="195" t="s">
        <v>157</v>
      </c>
      <c r="D168" s="195" t="s">
        <v>151</v>
      </c>
      <c r="E168" s="196" t="s">
        <v>1742</v>
      </c>
      <c r="F168" s="197" t="s">
        <v>1743</v>
      </c>
      <c r="G168" s="198" t="s">
        <v>198</v>
      </c>
      <c r="H168" s="199">
        <v>7</v>
      </c>
      <c r="I168" s="200"/>
      <c r="J168" s="201">
        <f>ROUND(I168*H168,2)</f>
        <v>0</v>
      </c>
      <c r="K168" s="197" t="s">
        <v>1</v>
      </c>
      <c r="L168" s="202"/>
      <c r="M168" s="203" t="s">
        <v>1</v>
      </c>
      <c r="N168" s="204" t="s">
        <v>36</v>
      </c>
      <c r="O168" s="54"/>
      <c r="P168" s="165">
        <f>O168*H168</f>
        <v>0</v>
      </c>
      <c r="Q168" s="165">
        <v>0</v>
      </c>
      <c r="R168" s="165">
        <f>Q168*H168</f>
        <v>0</v>
      </c>
      <c r="S168" s="165">
        <v>0</v>
      </c>
      <c r="T168" s="166">
        <f>S168*H168</f>
        <v>0</v>
      </c>
      <c r="AR168" s="167" t="s">
        <v>1113</v>
      </c>
      <c r="AT168" s="167" t="s">
        <v>151</v>
      </c>
      <c r="AU168" s="167" t="s">
        <v>74</v>
      </c>
      <c r="AY168" s="16" t="s">
        <v>134</v>
      </c>
      <c r="BE168" s="168">
        <f>IF(N168="základná",J168,0)</f>
        <v>0</v>
      </c>
      <c r="BF168" s="168">
        <f>IF(N168="znížená",J168,0)</f>
        <v>0</v>
      </c>
      <c r="BG168" s="168">
        <f>IF(N168="zákl. prenesená",J168,0)</f>
        <v>0</v>
      </c>
      <c r="BH168" s="168">
        <f>IF(N168="zníž. prenesená",J168,0)</f>
        <v>0</v>
      </c>
      <c r="BI168" s="168">
        <f>IF(N168="nulová",J168,0)</f>
        <v>0</v>
      </c>
      <c r="BJ168" s="16" t="s">
        <v>80</v>
      </c>
      <c r="BK168" s="168">
        <f>ROUND(I168*H168,2)</f>
        <v>0</v>
      </c>
      <c r="BL168" s="16" t="s">
        <v>497</v>
      </c>
      <c r="BM168" s="167" t="s">
        <v>180</v>
      </c>
    </row>
    <row r="169" spans="2:65" s="1" customFormat="1" ht="28.8">
      <c r="B169" s="31"/>
      <c r="D169" s="170" t="s">
        <v>143</v>
      </c>
      <c r="F169" s="186" t="s">
        <v>1744</v>
      </c>
      <c r="I169" s="95"/>
      <c r="L169" s="31"/>
      <c r="M169" s="187"/>
      <c r="N169" s="54"/>
      <c r="O169" s="54"/>
      <c r="P169" s="54"/>
      <c r="Q169" s="54"/>
      <c r="R169" s="54"/>
      <c r="S169" s="54"/>
      <c r="T169" s="55"/>
      <c r="AT169" s="16" t="s">
        <v>143</v>
      </c>
      <c r="AU169" s="16" t="s">
        <v>74</v>
      </c>
    </row>
    <row r="170" spans="2:65" s="1" customFormat="1" ht="16.5" customHeight="1">
      <c r="B170" s="155"/>
      <c r="C170" s="195" t="s">
        <v>159</v>
      </c>
      <c r="D170" s="195" t="s">
        <v>151</v>
      </c>
      <c r="E170" s="196" t="s">
        <v>1745</v>
      </c>
      <c r="F170" s="197" t="s">
        <v>1746</v>
      </c>
      <c r="G170" s="198" t="s">
        <v>198</v>
      </c>
      <c r="H170" s="199">
        <v>2</v>
      </c>
      <c r="I170" s="200"/>
      <c r="J170" s="201">
        <f>ROUND(I170*H170,2)</f>
        <v>0</v>
      </c>
      <c r="K170" s="197" t="s">
        <v>1</v>
      </c>
      <c r="L170" s="202"/>
      <c r="M170" s="203" t="s">
        <v>1</v>
      </c>
      <c r="N170" s="204" t="s">
        <v>36</v>
      </c>
      <c r="O170" s="54"/>
      <c r="P170" s="165">
        <f>O170*H170</f>
        <v>0</v>
      </c>
      <c r="Q170" s="165">
        <v>0</v>
      </c>
      <c r="R170" s="165">
        <f>Q170*H170</f>
        <v>0</v>
      </c>
      <c r="S170" s="165">
        <v>0</v>
      </c>
      <c r="T170" s="166">
        <f>S170*H170</f>
        <v>0</v>
      </c>
      <c r="AR170" s="167" t="s">
        <v>1113</v>
      </c>
      <c r="AT170" s="167" t="s">
        <v>151</v>
      </c>
      <c r="AU170" s="167" t="s">
        <v>74</v>
      </c>
      <c r="AY170" s="16" t="s">
        <v>134</v>
      </c>
      <c r="BE170" s="168">
        <f>IF(N170="základná",J170,0)</f>
        <v>0</v>
      </c>
      <c r="BF170" s="168">
        <f>IF(N170="znížená",J170,0)</f>
        <v>0</v>
      </c>
      <c r="BG170" s="168">
        <f>IF(N170="zákl. prenesená",J170,0)</f>
        <v>0</v>
      </c>
      <c r="BH170" s="168">
        <f>IF(N170="zníž. prenesená",J170,0)</f>
        <v>0</v>
      </c>
      <c r="BI170" s="168">
        <f>IF(N170="nulová",J170,0)</f>
        <v>0</v>
      </c>
      <c r="BJ170" s="16" t="s">
        <v>80</v>
      </c>
      <c r="BK170" s="168">
        <f>ROUND(I170*H170,2)</f>
        <v>0</v>
      </c>
      <c r="BL170" s="16" t="s">
        <v>497</v>
      </c>
      <c r="BM170" s="167" t="s">
        <v>182</v>
      </c>
    </row>
    <row r="171" spans="2:65" s="1" customFormat="1" ht="28.8">
      <c r="B171" s="31"/>
      <c r="D171" s="170" t="s">
        <v>143</v>
      </c>
      <c r="F171" s="186" t="s">
        <v>1747</v>
      </c>
      <c r="I171" s="95"/>
      <c r="L171" s="31"/>
      <c r="M171" s="187"/>
      <c r="N171" s="54"/>
      <c r="O171" s="54"/>
      <c r="P171" s="54"/>
      <c r="Q171" s="54"/>
      <c r="R171" s="54"/>
      <c r="S171" s="54"/>
      <c r="T171" s="55"/>
      <c r="AT171" s="16" t="s">
        <v>143</v>
      </c>
      <c r="AU171" s="16" t="s">
        <v>74</v>
      </c>
    </row>
    <row r="172" spans="2:65" s="1" customFormat="1" ht="16.5" customHeight="1">
      <c r="B172" s="155"/>
      <c r="C172" s="195" t="s">
        <v>162</v>
      </c>
      <c r="D172" s="195" t="s">
        <v>151</v>
      </c>
      <c r="E172" s="196" t="s">
        <v>1748</v>
      </c>
      <c r="F172" s="197" t="s">
        <v>1749</v>
      </c>
      <c r="G172" s="198" t="s">
        <v>198</v>
      </c>
      <c r="H172" s="199">
        <v>1</v>
      </c>
      <c r="I172" s="200"/>
      <c r="J172" s="201">
        <f>ROUND(I172*H172,2)</f>
        <v>0</v>
      </c>
      <c r="K172" s="197" t="s">
        <v>1</v>
      </c>
      <c r="L172" s="202"/>
      <c r="M172" s="203" t="s">
        <v>1</v>
      </c>
      <c r="N172" s="204" t="s">
        <v>36</v>
      </c>
      <c r="O172" s="54"/>
      <c r="P172" s="165">
        <f>O172*H172</f>
        <v>0</v>
      </c>
      <c r="Q172" s="165">
        <v>0</v>
      </c>
      <c r="R172" s="165">
        <f>Q172*H172</f>
        <v>0</v>
      </c>
      <c r="S172" s="165">
        <v>0</v>
      </c>
      <c r="T172" s="166">
        <f>S172*H172</f>
        <v>0</v>
      </c>
      <c r="AR172" s="167" t="s">
        <v>1113</v>
      </c>
      <c r="AT172" s="167" t="s">
        <v>151</v>
      </c>
      <c r="AU172" s="167" t="s">
        <v>74</v>
      </c>
      <c r="AY172" s="16" t="s">
        <v>134</v>
      </c>
      <c r="BE172" s="168">
        <f>IF(N172="základná",J172,0)</f>
        <v>0</v>
      </c>
      <c r="BF172" s="168">
        <f>IF(N172="znížená",J172,0)</f>
        <v>0</v>
      </c>
      <c r="BG172" s="168">
        <f>IF(N172="zákl. prenesená",J172,0)</f>
        <v>0</v>
      </c>
      <c r="BH172" s="168">
        <f>IF(N172="zníž. prenesená",J172,0)</f>
        <v>0</v>
      </c>
      <c r="BI172" s="168">
        <f>IF(N172="nulová",J172,0)</f>
        <v>0</v>
      </c>
      <c r="BJ172" s="16" t="s">
        <v>80</v>
      </c>
      <c r="BK172" s="168">
        <f>ROUND(I172*H172,2)</f>
        <v>0</v>
      </c>
      <c r="BL172" s="16" t="s">
        <v>497</v>
      </c>
      <c r="BM172" s="167" t="s">
        <v>184</v>
      </c>
    </row>
    <row r="173" spans="2:65" s="1" customFormat="1" ht="28.8">
      <c r="B173" s="31"/>
      <c r="D173" s="170" t="s">
        <v>143</v>
      </c>
      <c r="F173" s="186" t="s">
        <v>1750</v>
      </c>
      <c r="I173" s="95"/>
      <c r="L173" s="31"/>
      <c r="M173" s="187"/>
      <c r="N173" s="54"/>
      <c r="O173" s="54"/>
      <c r="P173" s="54"/>
      <c r="Q173" s="54"/>
      <c r="R173" s="54"/>
      <c r="S173" s="54"/>
      <c r="T173" s="55"/>
      <c r="AT173" s="16" t="s">
        <v>143</v>
      </c>
      <c r="AU173" s="16" t="s">
        <v>74</v>
      </c>
    </row>
    <row r="174" spans="2:65" s="1" customFormat="1" ht="16.5" customHeight="1">
      <c r="B174" s="155"/>
      <c r="C174" s="195" t="s">
        <v>165</v>
      </c>
      <c r="D174" s="195" t="s">
        <v>151</v>
      </c>
      <c r="E174" s="196" t="s">
        <v>1751</v>
      </c>
      <c r="F174" s="197" t="s">
        <v>1752</v>
      </c>
      <c r="G174" s="198" t="s">
        <v>198</v>
      </c>
      <c r="H174" s="199">
        <v>1</v>
      </c>
      <c r="I174" s="200"/>
      <c r="J174" s="201">
        <f>ROUND(I174*H174,2)</f>
        <v>0</v>
      </c>
      <c r="K174" s="197" t="s">
        <v>1</v>
      </c>
      <c r="L174" s="202"/>
      <c r="M174" s="203" t="s">
        <v>1</v>
      </c>
      <c r="N174" s="204" t="s">
        <v>36</v>
      </c>
      <c r="O174" s="54"/>
      <c r="P174" s="165">
        <f>O174*H174</f>
        <v>0</v>
      </c>
      <c r="Q174" s="165">
        <v>0</v>
      </c>
      <c r="R174" s="165">
        <f>Q174*H174</f>
        <v>0</v>
      </c>
      <c r="S174" s="165">
        <v>0</v>
      </c>
      <c r="T174" s="166">
        <f>S174*H174</f>
        <v>0</v>
      </c>
      <c r="AR174" s="167" t="s">
        <v>1113</v>
      </c>
      <c r="AT174" s="167" t="s">
        <v>151</v>
      </c>
      <c r="AU174" s="167" t="s">
        <v>74</v>
      </c>
      <c r="AY174" s="16" t="s">
        <v>134</v>
      </c>
      <c r="BE174" s="168">
        <f>IF(N174="základná",J174,0)</f>
        <v>0</v>
      </c>
      <c r="BF174" s="168">
        <f>IF(N174="znížená",J174,0)</f>
        <v>0</v>
      </c>
      <c r="BG174" s="168">
        <f>IF(N174="zákl. prenesená",J174,0)</f>
        <v>0</v>
      </c>
      <c r="BH174" s="168">
        <f>IF(N174="zníž. prenesená",J174,0)</f>
        <v>0</v>
      </c>
      <c r="BI174" s="168">
        <f>IF(N174="nulová",J174,0)</f>
        <v>0</v>
      </c>
      <c r="BJ174" s="16" t="s">
        <v>80</v>
      </c>
      <c r="BK174" s="168">
        <f>ROUND(I174*H174,2)</f>
        <v>0</v>
      </c>
      <c r="BL174" s="16" t="s">
        <v>497</v>
      </c>
      <c r="BM174" s="167" t="s">
        <v>187</v>
      </c>
    </row>
    <row r="175" spans="2:65" s="1" customFormat="1" ht="38.4">
      <c r="B175" s="31"/>
      <c r="D175" s="170" t="s">
        <v>143</v>
      </c>
      <c r="F175" s="186" t="s">
        <v>1753</v>
      </c>
      <c r="I175" s="95"/>
      <c r="L175" s="31"/>
      <c r="M175" s="187"/>
      <c r="N175" s="54"/>
      <c r="O175" s="54"/>
      <c r="P175" s="54"/>
      <c r="Q175" s="54"/>
      <c r="R175" s="54"/>
      <c r="S175" s="54"/>
      <c r="T175" s="55"/>
      <c r="AT175" s="16" t="s">
        <v>143</v>
      </c>
      <c r="AU175" s="16" t="s">
        <v>74</v>
      </c>
    </row>
    <row r="176" spans="2:65" s="1" customFormat="1" ht="24" customHeight="1">
      <c r="B176" s="155"/>
      <c r="C176" s="195" t="s">
        <v>168</v>
      </c>
      <c r="D176" s="195" t="s">
        <v>151</v>
      </c>
      <c r="E176" s="196" t="s">
        <v>1754</v>
      </c>
      <c r="F176" s="197" t="s">
        <v>1755</v>
      </c>
      <c r="G176" s="198" t="s">
        <v>198</v>
      </c>
      <c r="H176" s="199">
        <v>4</v>
      </c>
      <c r="I176" s="200"/>
      <c r="J176" s="201">
        <f>ROUND(I176*H176,2)</f>
        <v>0</v>
      </c>
      <c r="K176" s="197" t="s">
        <v>1</v>
      </c>
      <c r="L176" s="202"/>
      <c r="M176" s="203" t="s">
        <v>1</v>
      </c>
      <c r="N176" s="204" t="s">
        <v>36</v>
      </c>
      <c r="O176" s="54"/>
      <c r="P176" s="165">
        <f>O176*H176</f>
        <v>0</v>
      </c>
      <c r="Q176" s="165">
        <v>0</v>
      </c>
      <c r="R176" s="165">
        <f>Q176*H176</f>
        <v>0</v>
      </c>
      <c r="S176" s="165">
        <v>0</v>
      </c>
      <c r="T176" s="166">
        <f>S176*H176</f>
        <v>0</v>
      </c>
      <c r="AR176" s="167" t="s">
        <v>1113</v>
      </c>
      <c r="AT176" s="167" t="s">
        <v>151</v>
      </c>
      <c r="AU176" s="167" t="s">
        <v>74</v>
      </c>
      <c r="AY176" s="16" t="s">
        <v>134</v>
      </c>
      <c r="BE176" s="168">
        <f>IF(N176="základná",J176,0)</f>
        <v>0</v>
      </c>
      <c r="BF176" s="168">
        <f>IF(N176="znížená",J176,0)</f>
        <v>0</v>
      </c>
      <c r="BG176" s="168">
        <f>IF(N176="zákl. prenesená",J176,0)</f>
        <v>0</v>
      </c>
      <c r="BH176" s="168">
        <f>IF(N176="zníž. prenesená",J176,0)</f>
        <v>0</v>
      </c>
      <c r="BI176" s="168">
        <f>IF(N176="nulová",J176,0)</f>
        <v>0</v>
      </c>
      <c r="BJ176" s="16" t="s">
        <v>80</v>
      </c>
      <c r="BK176" s="168">
        <f>ROUND(I176*H176,2)</f>
        <v>0</v>
      </c>
      <c r="BL176" s="16" t="s">
        <v>497</v>
      </c>
      <c r="BM176" s="167" t="s">
        <v>190</v>
      </c>
    </row>
    <row r="177" spans="2:65" s="1" customFormat="1" ht="28.8">
      <c r="B177" s="31"/>
      <c r="D177" s="170" t="s">
        <v>143</v>
      </c>
      <c r="F177" s="186" t="s">
        <v>1756</v>
      </c>
      <c r="I177" s="95"/>
      <c r="L177" s="31"/>
      <c r="M177" s="187"/>
      <c r="N177" s="54"/>
      <c r="O177" s="54"/>
      <c r="P177" s="54"/>
      <c r="Q177" s="54"/>
      <c r="R177" s="54"/>
      <c r="S177" s="54"/>
      <c r="T177" s="55"/>
      <c r="AT177" s="16" t="s">
        <v>143</v>
      </c>
      <c r="AU177" s="16" t="s">
        <v>74</v>
      </c>
    </row>
    <row r="178" spans="2:65" s="11" customFormat="1" ht="22.95" customHeight="1">
      <c r="B178" s="142"/>
      <c r="D178" s="143" t="s">
        <v>69</v>
      </c>
      <c r="E178" s="153" t="s">
        <v>1757</v>
      </c>
      <c r="F178" s="153" t="s">
        <v>1758</v>
      </c>
      <c r="I178" s="145"/>
      <c r="J178" s="154">
        <f>BK178</f>
        <v>0</v>
      </c>
      <c r="L178" s="142"/>
      <c r="M178" s="147"/>
      <c r="N178" s="148"/>
      <c r="O178" s="148"/>
      <c r="P178" s="149">
        <f>SUM(P179:P276)</f>
        <v>0</v>
      </c>
      <c r="Q178" s="148"/>
      <c r="R178" s="149">
        <f>SUM(R179:R276)</f>
        <v>0</v>
      </c>
      <c r="S178" s="148"/>
      <c r="T178" s="150">
        <f>SUM(T179:T276)</f>
        <v>0</v>
      </c>
      <c r="AR178" s="143" t="s">
        <v>142</v>
      </c>
      <c r="AT178" s="151" t="s">
        <v>69</v>
      </c>
      <c r="AU178" s="151" t="s">
        <v>74</v>
      </c>
      <c r="AY178" s="143" t="s">
        <v>134</v>
      </c>
      <c r="BK178" s="152">
        <f>SUM(BK179:BK276)</f>
        <v>0</v>
      </c>
    </row>
    <row r="179" spans="2:65" s="1" customFormat="1" ht="16.5" customHeight="1">
      <c r="B179" s="155"/>
      <c r="C179" s="195" t="s">
        <v>172</v>
      </c>
      <c r="D179" s="195" t="s">
        <v>151</v>
      </c>
      <c r="E179" s="196" t="s">
        <v>1759</v>
      </c>
      <c r="F179" s="197" t="s">
        <v>1760</v>
      </c>
      <c r="G179" s="198" t="s">
        <v>198</v>
      </c>
      <c r="H179" s="199">
        <v>2</v>
      </c>
      <c r="I179" s="200"/>
      <c r="J179" s="201">
        <f>ROUND(I179*H179,2)</f>
        <v>0</v>
      </c>
      <c r="K179" s="197" t="s">
        <v>1</v>
      </c>
      <c r="L179" s="202"/>
      <c r="M179" s="203" t="s">
        <v>1</v>
      </c>
      <c r="N179" s="204" t="s">
        <v>36</v>
      </c>
      <c r="O179" s="54"/>
      <c r="P179" s="165">
        <f>O179*H179</f>
        <v>0</v>
      </c>
      <c r="Q179" s="165">
        <v>0</v>
      </c>
      <c r="R179" s="165">
        <f>Q179*H179</f>
        <v>0</v>
      </c>
      <c r="S179" s="165">
        <v>0</v>
      </c>
      <c r="T179" s="166">
        <f>S179*H179</f>
        <v>0</v>
      </c>
      <c r="AR179" s="167" t="s">
        <v>1113</v>
      </c>
      <c r="AT179" s="167" t="s">
        <v>151</v>
      </c>
      <c r="AU179" s="167" t="s">
        <v>80</v>
      </c>
      <c r="AY179" s="16" t="s">
        <v>134</v>
      </c>
      <c r="BE179" s="168">
        <f>IF(N179="základná",J179,0)</f>
        <v>0</v>
      </c>
      <c r="BF179" s="168">
        <f>IF(N179="znížená",J179,0)</f>
        <v>0</v>
      </c>
      <c r="BG179" s="168">
        <f>IF(N179="zákl. prenesená",J179,0)</f>
        <v>0</v>
      </c>
      <c r="BH179" s="168">
        <f>IF(N179="zníž. prenesená",J179,0)</f>
        <v>0</v>
      </c>
      <c r="BI179" s="168">
        <f>IF(N179="nulová",J179,0)</f>
        <v>0</v>
      </c>
      <c r="BJ179" s="16" t="s">
        <v>80</v>
      </c>
      <c r="BK179" s="168">
        <f>ROUND(I179*H179,2)</f>
        <v>0</v>
      </c>
      <c r="BL179" s="16" t="s">
        <v>497</v>
      </c>
      <c r="BM179" s="167" t="s">
        <v>192</v>
      </c>
    </row>
    <row r="180" spans="2:65" s="1" customFormat="1" ht="38.4">
      <c r="B180" s="31"/>
      <c r="D180" s="170" t="s">
        <v>143</v>
      </c>
      <c r="F180" s="186" t="s">
        <v>1761</v>
      </c>
      <c r="I180" s="95"/>
      <c r="L180" s="31"/>
      <c r="M180" s="187"/>
      <c r="N180" s="54"/>
      <c r="O180" s="54"/>
      <c r="P180" s="54"/>
      <c r="Q180" s="54"/>
      <c r="R180" s="54"/>
      <c r="S180" s="54"/>
      <c r="T180" s="55"/>
      <c r="AT180" s="16" t="s">
        <v>143</v>
      </c>
      <c r="AU180" s="16" t="s">
        <v>80</v>
      </c>
    </row>
    <row r="181" spans="2:65" s="1" customFormat="1" ht="16.5" customHeight="1">
      <c r="B181" s="155"/>
      <c r="C181" s="195" t="s">
        <v>7</v>
      </c>
      <c r="D181" s="195" t="s">
        <v>151</v>
      </c>
      <c r="E181" s="196" t="s">
        <v>1762</v>
      </c>
      <c r="F181" s="197" t="s">
        <v>1763</v>
      </c>
      <c r="G181" s="198" t="s">
        <v>198</v>
      </c>
      <c r="H181" s="199">
        <v>1</v>
      </c>
      <c r="I181" s="200"/>
      <c r="J181" s="201">
        <f>ROUND(I181*H181,2)</f>
        <v>0</v>
      </c>
      <c r="K181" s="197" t="s">
        <v>1</v>
      </c>
      <c r="L181" s="202"/>
      <c r="M181" s="203" t="s">
        <v>1</v>
      </c>
      <c r="N181" s="204" t="s">
        <v>36</v>
      </c>
      <c r="O181" s="54"/>
      <c r="P181" s="165">
        <f>O181*H181</f>
        <v>0</v>
      </c>
      <c r="Q181" s="165">
        <v>0</v>
      </c>
      <c r="R181" s="165">
        <f>Q181*H181</f>
        <v>0</v>
      </c>
      <c r="S181" s="165">
        <v>0</v>
      </c>
      <c r="T181" s="166">
        <f>S181*H181</f>
        <v>0</v>
      </c>
      <c r="AR181" s="167" t="s">
        <v>1113</v>
      </c>
      <c r="AT181" s="167" t="s">
        <v>151</v>
      </c>
      <c r="AU181" s="167" t="s">
        <v>80</v>
      </c>
      <c r="AY181" s="16" t="s">
        <v>134</v>
      </c>
      <c r="BE181" s="168">
        <f>IF(N181="základná",J181,0)</f>
        <v>0</v>
      </c>
      <c r="BF181" s="168">
        <f>IF(N181="znížená",J181,0)</f>
        <v>0</v>
      </c>
      <c r="BG181" s="168">
        <f>IF(N181="zákl. prenesená",J181,0)</f>
        <v>0</v>
      </c>
      <c r="BH181" s="168">
        <f>IF(N181="zníž. prenesená",J181,0)</f>
        <v>0</v>
      </c>
      <c r="BI181" s="168">
        <f>IF(N181="nulová",J181,0)</f>
        <v>0</v>
      </c>
      <c r="BJ181" s="16" t="s">
        <v>80</v>
      </c>
      <c r="BK181" s="168">
        <f>ROUND(I181*H181,2)</f>
        <v>0</v>
      </c>
      <c r="BL181" s="16" t="s">
        <v>497</v>
      </c>
      <c r="BM181" s="167" t="s">
        <v>195</v>
      </c>
    </row>
    <row r="182" spans="2:65" s="1" customFormat="1" ht="38.4">
      <c r="B182" s="31"/>
      <c r="D182" s="170" t="s">
        <v>143</v>
      </c>
      <c r="F182" s="186" t="s">
        <v>1764</v>
      </c>
      <c r="I182" s="95"/>
      <c r="L182" s="31"/>
      <c r="M182" s="187"/>
      <c r="N182" s="54"/>
      <c r="O182" s="54"/>
      <c r="P182" s="54"/>
      <c r="Q182" s="54"/>
      <c r="R182" s="54"/>
      <c r="S182" s="54"/>
      <c r="T182" s="55"/>
      <c r="AT182" s="16" t="s">
        <v>143</v>
      </c>
      <c r="AU182" s="16" t="s">
        <v>80</v>
      </c>
    </row>
    <row r="183" spans="2:65" s="1" customFormat="1" ht="16.5" customHeight="1">
      <c r="B183" s="155"/>
      <c r="C183" s="195" t="s">
        <v>173</v>
      </c>
      <c r="D183" s="195" t="s">
        <v>151</v>
      </c>
      <c r="E183" s="196" t="s">
        <v>1765</v>
      </c>
      <c r="F183" s="197" t="s">
        <v>1766</v>
      </c>
      <c r="G183" s="198" t="s">
        <v>198</v>
      </c>
      <c r="H183" s="199">
        <v>2</v>
      </c>
      <c r="I183" s="200"/>
      <c r="J183" s="201">
        <f>ROUND(I183*H183,2)</f>
        <v>0</v>
      </c>
      <c r="K183" s="197" t="s">
        <v>1</v>
      </c>
      <c r="L183" s="202"/>
      <c r="M183" s="203" t="s">
        <v>1</v>
      </c>
      <c r="N183" s="204" t="s">
        <v>36</v>
      </c>
      <c r="O183" s="54"/>
      <c r="P183" s="165">
        <f>O183*H183</f>
        <v>0</v>
      </c>
      <c r="Q183" s="165">
        <v>0</v>
      </c>
      <c r="R183" s="165">
        <f>Q183*H183</f>
        <v>0</v>
      </c>
      <c r="S183" s="165">
        <v>0</v>
      </c>
      <c r="T183" s="166">
        <f>S183*H183</f>
        <v>0</v>
      </c>
      <c r="AR183" s="167" t="s">
        <v>1113</v>
      </c>
      <c r="AT183" s="167" t="s">
        <v>151</v>
      </c>
      <c r="AU183" s="167" t="s">
        <v>80</v>
      </c>
      <c r="AY183" s="16" t="s">
        <v>134</v>
      </c>
      <c r="BE183" s="168">
        <f>IF(N183="základná",J183,0)</f>
        <v>0</v>
      </c>
      <c r="BF183" s="168">
        <f>IF(N183="znížená",J183,0)</f>
        <v>0</v>
      </c>
      <c r="BG183" s="168">
        <f>IF(N183="zákl. prenesená",J183,0)</f>
        <v>0</v>
      </c>
      <c r="BH183" s="168">
        <f>IF(N183="zníž. prenesená",J183,0)</f>
        <v>0</v>
      </c>
      <c r="BI183" s="168">
        <f>IF(N183="nulová",J183,0)</f>
        <v>0</v>
      </c>
      <c r="BJ183" s="16" t="s">
        <v>80</v>
      </c>
      <c r="BK183" s="168">
        <f>ROUND(I183*H183,2)</f>
        <v>0</v>
      </c>
      <c r="BL183" s="16" t="s">
        <v>497</v>
      </c>
      <c r="BM183" s="167" t="s">
        <v>199</v>
      </c>
    </row>
    <row r="184" spans="2:65" s="1" customFormat="1" ht="38.4">
      <c r="B184" s="31"/>
      <c r="D184" s="170" t="s">
        <v>143</v>
      </c>
      <c r="F184" s="186" t="s">
        <v>1767</v>
      </c>
      <c r="I184" s="95"/>
      <c r="L184" s="31"/>
      <c r="M184" s="187"/>
      <c r="N184" s="54"/>
      <c r="O184" s="54"/>
      <c r="P184" s="54"/>
      <c r="Q184" s="54"/>
      <c r="R184" s="54"/>
      <c r="S184" s="54"/>
      <c r="T184" s="55"/>
      <c r="AT184" s="16" t="s">
        <v>143</v>
      </c>
      <c r="AU184" s="16" t="s">
        <v>80</v>
      </c>
    </row>
    <row r="185" spans="2:65" s="1" customFormat="1" ht="16.5" customHeight="1">
      <c r="B185" s="155"/>
      <c r="C185" s="195" t="s">
        <v>174</v>
      </c>
      <c r="D185" s="195" t="s">
        <v>151</v>
      </c>
      <c r="E185" s="196" t="s">
        <v>1768</v>
      </c>
      <c r="F185" s="197" t="s">
        <v>1769</v>
      </c>
      <c r="G185" s="198" t="s">
        <v>198</v>
      </c>
      <c r="H185" s="199">
        <v>1</v>
      </c>
      <c r="I185" s="200"/>
      <c r="J185" s="201">
        <f>ROUND(I185*H185,2)</f>
        <v>0</v>
      </c>
      <c r="K185" s="197" t="s">
        <v>1</v>
      </c>
      <c r="L185" s="202"/>
      <c r="M185" s="203" t="s">
        <v>1</v>
      </c>
      <c r="N185" s="204" t="s">
        <v>36</v>
      </c>
      <c r="O185" s="54"/>
      <c r="P185" s="165">
        <f>O185*H185</f>
        <v>0</v>
      </c>
      <c r="Q185" s="165">
        <v>0</v>
      </c>
      <c r="R185" s="165">
        <f>Q185*H185</f>
        <v>0</v>
      </c>
      <c r="S185" s="165">
        <v>0</v>
      </c>
      <c r="T185" s="166">
        <f>S185*H185</f>
        <v>0</v>
      </c>
      <c r="AR185" s="167" t="s">
        <v>1113</v>
      </c>
      <c r="AT185" s="167" t="s">
        <v>151</v>
      </c>
      <c r="AU185" s="167" t="s">
        <v>80</v>
      </c>
      <c r="AY185" s="16" t="s">
        <v>134</v>
      </c>
      <c r="BE185" s="168">
        <f>IF(N185="základná",J185,0)</f>
        <v>0</v>
      </c>
      <c r="BF185" s="168">
        <f>IF(N185="znížená",J185,0)</f>
        <v>0</v>
      </c>
      <c r="BG185" s="168">
        <f>IF(N185="zákl. prenesená",J185,0)</f>
        <v>0</v>
      </c>
      <c r="BH185" s="168">
        <f>IF(N185="zníž. prenesená",J185,0)</f>
        <v>0</v>
      </c>
      <c r="BI185" s="168">
        <f>IF(N185="nulová",J185,0)</f>
        <v>0</v>
      </c>
      <c r="BJ185" s="16" t="s">
        <v>80</v>
      </c>
      <c r="BK185" s="168">
        <f>ROUND(I185*H185,2)</f>
        <v>0</v>
      </c>
      <c r="BL185" s="16" t="s">
        <v>497</v>
      </c>
      <c r="BM185" s="167" t="s">
        <v>209</v>
      </c>
    </row>
    <row r="186" spans="2:65" s="1" customFormat="1" ht="38.4">
      <c r="B186" s="31"/>
      <c r="D186" s="170" t="s">
        <v>143</v>
      </c>
      <c r="F186" s="186" t="s">
        <v>1770</v>
      </c>
      <c r="I186" s="95"/>
      <c r="L186" s="31"/>
      <c r="M186" s="187"/>
      <c r="N186" s="54"/>
      <c r="O186" s="54"/>
      <c r="P186" s="54"/>
      <c r="Q186" s="54"/>
      <c r="R186" s="54"/>
      <c r="S186" s="54"/>
      <c r="T186" s="55"/>
      <c r="AT186" s="16" t="s">
        <v>143</v>
      </c>
      <c r="AU186" s="16" t="s">
        <v>80</v>
      </c>
    </row>
    <row r="187" spans="2:65" s="1" customFormat="1" ht="16.5" customHeight="1">
      <c r="B187" s="155"/>
      <c r="C187" s="195" t="s">
        <v>175</v>
      </c>
      <c r="D187" s="195" t="s">
        <v>151</v>
      </c>
      <c r="E187" s="196" t="s">
        <v>1771</v>
      </c>
      <c r="F187" s="197" t="s">
        <v>1772</v>
      </c>
      <c r="G187" s="198" t="s">
        <v>198</v>
      </c>
      <c r="H187" s="199">
        <v>10</v>
      </c>
      <c r="I187" s="200"/>
      <c r="J187" s="201">
        <f>ROUND(I187*H187,2)</f>
        <v>0</v>
      </c>
      <c r="K187" s="197" t="s">
        <v>1</v>
      </c>
      <c r="L187" s="202"/>
      <c r="M187" s="203" t="s">
        <v>1</v>
      </c>
      <c r="N187" s="204" t="s">
        <v>36</v>
      </c>
      <c r="O187" s="54"/>
      <c r="P187" s="165">
        <f>O187*H187</f>
        <v>0</v>
      </c>
      <c r="Q187" s="165">
        <v>0</v>
      </c>
      <c r="R187" s="165">
        <f>Q187*H187</f>
        <v>0</v>
      </c>
      <c r="S187" s="165">
        <v>0</v>
      </c>
      <c r="T187" s="166">
        <f>S187*H187</f>
        <v>0</v>
      </c>
      <c r="AR187" s="167" t="s">
        <v>1113</v>
      </c>
      <c r="AT187" s="167" t="s">
        <v>151</v>
      </c>
      <c r="AU187" s="167" t="s">
        <v>80</v>
      </c>
      <c r="AY187" s="16" t="s">
        <v>134</v>
      </c>
      <c r="BE187" s="168">
        <f>IF(N187="základná",J187,0)</f>
        <v>0</v>
      </c>
      <c r="BF187" s="168">
        <f>IF(N187="znížená",J187,0)</f>
        <v>0</v>
      </c>
      <c r="BG187" s="168">
        <f>IF(N187="zákl. prenesená",J187,0)</f>
        <v>0</v>
      </c>
      <c r="BH187" s="168">
        <f>IF(N187="zníž. prenesená",J187,0)</f>
        <v>0</v>
      </c>
      <c r="BI187" s="168">
        <f>IF(N187="nulová",J187,0)</f>
        <v>0</v>
      </c>
      <c r="BJ187" s="16" t="s">
        <v>80</v>
      </c>
      <c r="BK187" s="168">
        <f>ROUND(I187*H187,2)</f>
        <v>0</v>
      </c>
      <c r="BL187" s="16" t="s">
        <v>497</v>
      </c>
      <c r="BM187" s="167" t="s">
        <v>217</v>
      </c>
    </row>
    <row r="188" spans="2:65" s="1" customFormat="1" ht="38.4">
      <c r="B188" s="31"/>
      <c r="D188" s="170" t="s">
        <v>143</v>
      </c>
      <c r="F188" s="186" t="s">
        <v>1773</v>
      </c>
      <c r="I188" s="95"/>
      <c r="L188" s="31"/>
      <c r="M188" s="187"/>
      <c r="N188" s="54"/>
      <c r="O188" s="54"/>
      <c r="P188" s="54"/>
      <c r="Q188" s="54"/>
      <c r="R188" s="54"/>
      <c r="S188" s="54"/>
      <c r="T188" s="55"/>
      <c r="AT188" s="16" t="s">
        <v>143</v>
      </c>
      <c r="AU188" s="16" t="s">
        <v>80</v>
      </c>
    </row>
    <row r="189" spans="2:65" s="1" customFormat="1" ht="16.5" customHeight="1">
      <c r="B189" s="155"/>
      <c r="C189" s="195" t="s">
        <v>176</v>
      </c>
      <c r="D189" s="195" t="s">
        <v>151</v>
      </c>
      <c r="E189" s="196" t="s">
        <v>1774</v>
      </c>
      <c r="F189" s="197" t="s">
        <v>1775</v>
      </c>
      <c r="G189" s="198" t="s">
        <v>198</v>
      </c>
      <c r="H189" s="199">
        <v>1</v>
      </c>
      <c r="I189" s="200"/>
      <c r="J189" s="201">
        <f>ROUND(I189*H189,2)</f>
        <v>0</v>
      </c>
      <c r="K189" s="197" t="s">
        <v>1</v>
      </c>
      <c r="L189" s="202"/>
      <c r="M189" s="203" t="s">
        <v>1</v>
      </c>
      <c r="N189" s="204" t="s">
        <v>36</v>
      </c>
      <c r="O189" s="54"/>
      <c r="P189" s="165">
        <f>O189*H189</f>
        <v>0</v>
      </c>
      <c r="Q189" s="165">
        <v>0</v>
      </c>
      <c r="R189" s="165">
        <f>Q189*H189</f>
        <v>0</v>
      </c>
      <c r="S189" s="165">
        <v>0</v>
      </c>
      <c r="T189" s="166">
        <f>S189*H189</f>
        <v>0</v>
      </c>
      <c r="AR189" s="167" t="s">
        <v>1113</v>
      </c>
      <c r="AT189" s="167" t="s">
        <v>151</v>
      </c>
      <c r="AU189" s="167" t="s">
        <v>80</v>
      </c>
      <c r="AY189" s="16" t="s">
        <v>134</v>
      </c>
      <c r="BE189" s="168">
        <f>IF(N189="základná",J189,0)</f>
        <v>0</v>
      </c>
      <c r="BF189" s="168">
        <f>IF(N189="znížená",J189,0)</f>
        <v>0</v>
      </c>
      <c r="BG189" s="168">
        <f>IF(N189="zákl. prenesená",J189,0)</f>
        <v>0</v>
      </c>
      <c r="BH189" s="168">
        <f>IF(N189="zníž. prenesená",J189,0)</f>
        <v>0</v>
      </c>
      <c r="BI189" s="168">
        <f>IF(N189="nulová",J189,0)</f>
        <v>0</v>
      </c>
      <c r="BJ189" s="16" t="s">
        <v>80</v>
      </c>
      <c r="BK189" s="168">
        <f>ROUND(I189*H189,2)</f>
        <v>0</v>
      </c>
      <c r="BL189" s="16" t="s">
        <v>497</v>
      </c>
      <c r="BM189" s="167" t="s">
        <v>422</v>
      </c>
    </row>
    <row r="190" spans="2:65" s="1" customFormat="1" ht="38.4">
      <c r="B190" s="31"/>
      <c r="D190" s="170" t="s">
        <v>143</v>
      </c>
      <c r="F190" s="186" t="s">
        <v>1776</v>
      </c>
      <c r="I190" s="95"/>
      <c r="L190" s="31"/>
      <c r="M190" s="187"/>
      <c r="N190" s="54"/>
      <c r="O190" s="54"/>
      <c r="P190" s="54"/>
      <c r="Q190" s="54"/>
      <c r="R190" s="54"/>
      <c r="S190" s="54"/>
      <c r="T190" s="55"/>
      <c r="AT190" s="16" t="s">
        <v>143</v>
      </c>
      <c r="AU190" s="16" t="s">
        <v>80</v>
      </c>
    </row>
    <row r="191" spans="2:65" s="1" customFormat="1" ht="16.5" customHeight="1">
      <c r="B191" s="155"/>
      <c r="C191" s="195" t="s">
        <v>177</v>
      </c>
      <c r="D191" s="195" t="s">
        <v>151</v>
      </c>
      <c r="E191" s="196" t="s">
        <v>1777</v>
      </c>
      <c r="F191" s="197" t="s">
        <v>1778</v>
      </c>
      <c r="G191" s="198" t="s">
        <v>198</v>
      </c>
      <c r="H191" s="199">
        <v>20</v>
      </c>
      <c r="I191" s="200"/>
      <c r="J191" s="201">
        <f>ROUND(I191*H191,2)</f>
        <v>0</v>
      </c>
      <c r="K191" s="197" t="s">
        <v>1</v>
      </c>
      <c r="L191" s="202"/>
      <c r="M191" s="203" t="s">
        <v>1</v>
      </c>
      <c r="N191" s="204" t="s">
        <v>36</v>
      </c>
      <c r="O191" s="54"/>
      <c r="P191" s="165">
        <f>O191*H191</f>
        <v>0</v>
      </c>
      <c r="Q191" s="165">
        <v>0</v>
      </c>
      <c r="R191" s="165">
        <f>Q191*H191</f>
        <v>0</v>
      </c>
      <c r="S191" s="165">
        <v>0</v>
      </c>
      <c r="T191" s="166">
        <f>S191*H191</f>
        <v>0</v>
      </c>
      <c r="AR191" s="167" t="s">
        <v>1113</v>
      </c>
      <c r="AT191" s="167" t="s">
        <v>151</v>
      </c>
      <c r="AU191" s="167" t="s">
        <v>80</v>
      </c>
      <c r="AY191" s="16" t="s">
        <v>134</v>
      </c>
      <c r="BE191" s="168">
        <f>IF(N191="základná",J191,0)</f>
        <v>0</v>
      </c>
      <c r="BF191" s="168">
        <f>IF(N191="znížená",J191,0)</f>
        <v>0</v>
      </c>
      <c r="BG191" s="168">
        <f>IF(N191="zákl. prenesená",J191,0)</f>
        <v>0</v>
      </c>
      <c r="BH191" s="168">
        <f>IF(N191="zníž. prenesená",J191,0)</f>
        <v>0</v>
      </c>
      <c r="BI191" s="168">
        <f>IF(N191="nulová",J191,0)</f>
        <v>0</v>
      </c>
      <c r="BJ191" s="16" t="s">
        <v>80</v>
      </c>
      <c r="BK191" s="168">
        <f>ROUND(I191*H191,2)</f>
        <v>0</v>
      </c>
      <c r="BL191" s="16" t="s">
        <v>497</v>
      </c>
      <c r="BM191" s="167" t="s">
        <v>433</v>
      </c>
    </row>
    <row r="192" spans="2:65" s="1" customFormat="1" ht="38.4">
      <c r="B192" s="31"/>
      <c r="D192" s="170" t="s">
        <v>143</v>
      </c>
      <c r="F192" s="186" t="s">
        <v>1779</v>
      </c>
      <c r="I192" s="95"/>
      <c r="L192" s="31"/>
      <c r="M192" s="187"/>
      <c r="N192" s="54"/>
      <c r="O192" s="54"/>
      <c r="P192" s="54"/>
      <c r="Q192" s="54"/>
      <c r="R192" s="54"/>
      <c r="S192" s="54"/>
      <c r="T192" s="55"/>
      <c r="AT192" s="16" t="s">
        <v>143</v>
      </c>
      <c r="AU192" s="16" t="s">
        <v>80</v>
      </c>
    </row>
    <row r="193" spans="2:65" s="1" customFormat="1" ht="16.5" customHeight="1">
      <c r="B193" s="155"/>
      <c r="C193" s="195" t="s">
        <v>178</v>
      </c>
      <c r="D193" s="195" t="s">
        <v>151</v>
      </c>
      <c r="E193" s="196" t="s">
        <v>1780</v>
      </c>
      <c r="F193" s="197" t="s">
        <v>1781</v>
      </c>
      <c r="G193" s="198" t="s">
        <v>198</v>
      </c>
      <c r="H193" s="199">
        <v>4</v>
      </c>
      <c r="I193" s="200"/>
      <c r="J193" s="201">
        <f>ROUND(I193*H193,2)</f>
        <v>0</v>
      </c>
      <c r="K193" s="197" t="s">
        <v>1</v>
      </c>
      <c r="L193" s="202"/>
      <c r="M193" s="203" t="s">
        <v>1</v>
      </c>
      <c r="N193" s="204" t="s">
        <v>36</v>
      </c>
      <c r="O193" s="54"/>
      <c r="P193" s="165">
        <f>O193*H193</f>
        <v>0</v>
      </c>
      <c r="Q193" s="165">
        <v>0</v>
      </c>
      <c r="R193" s="165">
        <f>Q193*H193</f>
        <v>0</v>
      </c>
      <c r="S193" s="165">
        <v>0</v>
      </c>
      <c r="T193" s="166">
        <f>S193*H193</f>
        <v>0</v>
      </c>
      <c r="AR193" s="167" t="s">
        <v>1113</v>
      </c>
      <c r="AT193" s="167" t="s">
        <v>151</v>
      </c>
      <c r="AU193" s="167" t="s">
        <v>80</v>
      </c>
      <c r="AY193" s="16" t="s">
        <v>134</v>
      </c>
      <c r="BE193" s="168">
        <f>IF(N193="základná",J193,0)</f>
        <v>0</v>
      </c>
      <c r="BF193" s="168">
        <f>IF(N193="znížená",J193,0)</f>
        <v>0</v>
      </c>
      <c r="BG193" s="168">
        <f>IF(N193="zákl. prenesená",J193,0)</f>
        <v>0</v>
      </c>
      <c r="BH193" s="168">
        <f>IF(N193="zníž. prenesená",J193,0)</f>
        <v>0</v>
      </c>
      <c r="BI193" s="168">
        <f>IF(N193="nulová",J193,0)</f>
        <v>0</v>
      </c>
      <c r="BJ193" s="16" t="s">
        <v>80</v>
      </c>
      <c r="BK193" s="168">
        <f>ROUND(I193*H193,2)</f>
        <v>0</v>
      </c>
      <c r="BL193" s="16" t="s">
        <v>497</v>
      </c>
      <c r="BM193" s="167" t="s">
        <v>441</v>
      </c>
    </row>
    <row r="194" spans="2:65" s="1" customFormat="1" ht="38.4">
      <c r="B194" s="31"/>
      <c r="D194" s="170" t="s">
        <v>143</v>
      </c>
      <c r="F194" s="186" t="s">
        <v>1782</v>
      </c>
      <c r="I194" s="95"/>
      <c r="L194" s="31"/>
      <c r="M194" s="187"/>
      <c r="N194" s="54"/>
      <c r="O194" s="54"/>
      <c r="P194" s="54"/>
      <c r="Q194" s="54"/>
      <c r="R194" s="54"/>
      <c r="S194" s="54"/>
      <c r="T194" s="55"/>
      <c r="AT194" s="16" t="s">
        <v>143</v>
      </c>
      <c r="AU194" s="16" t="s">
        <v>80</v>
      </c>
    </row>
    <row r="195" spans="2:65" s="1" customFormat="1" ht="16.5" customHeight="1">
      <c r="B195" s="155"/>
      <c r="C195" s="195" t="s">
        <v>179</v>
      </c>
      <c r="D195" s="195" t="s">
        <v>151</v>
      </c>
      <c r="E195" s="196" t="s">
        <v>1783</v>
      </c>
      <c r="F195" s="197" t="s">
        <v>1784</v>
      </c>
      <c r="G195" s="198" t="s">
        <v>198</v>
      </c>
      <c r="H195" s="199">
        <v>1</v>
      </c>
      <c r="I195" s="200"/>
      <c r="J195" s="201">
        <f>ROUND(I195*H195,2)</f>
        <v>0</v>
      </c>
      <c r="K195" s="197" t="s">
        <v>1</v>
      </c>
      <c r="L195" s="202"/>
      <c r="M195" s="203" t="s">
        <v>1</v>
      </c>
      <c r="N195" s="204" t="s">
        <v>36</v>
      </c>
      <c r="O195" s="54"/>
      <c r="P195" s="165">
        <f>O195*H195</f>
        <v>0</v>
      </c>
      <c r="Q195" s="165">
        <v>0</v>
      </c>
      <c r="R195" s="165">
        <f>Q195*H195</f>
        <v>0</v>
      </c>
      <c r="S195" s="165">
        <v>0</v>
      </c>
      <c r="T195" s="166">
        <f>S195*H195</f>
        <v>0</v>
      </c>
      <c r="AR195" s="167" t="s">
        <v>1113</v>
      </c>
      <c r="AT195" s="167" t="s">
        <v>151</v>
      </c>
      <c r="AU195" s="167" t="s">
        <v>80</v>
      </c>
      <c r="AY195" s="16" t="s">
        <v>134</v>
      </c>
      <c r="BE195" s="168">
        <f>IF(N195="základná",J195,0)</f>
        <v>0</v>
      </c>
      <c r="BF195" s="168">
        <f>IF(N195="znížená",J195,0)</f>
        <v>0</v>
      </c>
      <c r="BG195" s="168">
        <f>IF(N195="zákl. prenesená",J195,0)</f>
        <v>0</v>
      </c>
      <c r="BH195" s="168">
        <f>IF(N195="zníž. prenesená",J195,0)</f>
        <v>0</v>
      </c>
      <c r="BI195" s="168">
        <f>IF(N195="nulová",J195,0)</f>
        <v>0</v>
      </c>
      <c r="BJ195" s="16" t="s">
        <v>80</v>
      </c>
      <c r="BK195" s="168">
        <f>ROUND(I195*H195,2)</f>
        <v>0</v>
      </c>
      <c r="BL195" s="16" t="s">
        <v>497</v>
      </c>
      <c r="BM195" s="167" t="s">
        <v>449</v>
      </c>
    </row>
    <row r="196" spans="2:65" s="1" customFormat="1" ht="38.4">
      <c r="B196" s="31"/>
      <c r="D196" s="170" t="s">
        <v>143</v>
      </c>
      <c r="F196" s="186" t="s">
        <v>1785</v>
      </c>
      <c r="I196" s="95"/>
      <c r="L196" s="31"/>
      <c r="M196" s="187"/>
      <c r="N196" s="54"/>
      <c r="O196" s="54"/>
      <c r="P196" s="54"/>
      <c r="Q196" s="54"/>
      <c r="R196" s="54"/>
      <c r="S196" s="54"/>
      <c r="T196" s="55"/>
      <c r="AT196" s="16" t="s">
        <v>143</v>
      </c>
      <c r="AU196" s="16" t="s">
        <v>80</v>
      </c>
    </row>
    <row r="197" spans="2:65" s="1" customFormat="1" ht="16.5" customHeight="1">
      <c r="B197" s="155"/>
      <c r="C197" s="195" t="s">
        <v>180</v>
      </c>
      <c r="D197" s="195" t="s">
        <v>151</v>
      </c>
      <c r="E197" s="196" t="s">
        <v>1786</v>
      </c>
      <c r="F197" s="197" t="s">
        <v>1787</v>
      </c>
      <c r="G197" s="198" t="s">
        <v>198</v>
      </c>
      <c r="H197" s="199">
        <v>3</v>
      </c>
      <c r="I197" s="200"/>
      <c r="J197" s="201">
        <f>ROUND(I197*H197,2)</f>
        <v>0</v>
      </c>
      <c r="K197" s="197" t="s">
        <v>1</v>
      </c>
      <c r="L197" s="202"/>
      <c r="M197" s="203" t="s">
        <v>1</v>
      </c>
      <c r="N197" s="204" t="s">
        <v>36</v>
      </c>
      <c r="O197" s="54"/>
      <c r="P197" s="165">
        <f>O197*H197</f>
        <v>0</v>
      </c>
      <c r="Q197" s="165">
        <v>0</v>
      </c>
      <c r="R197" s="165">
        <f>Q197*H197</f>
        <v>0</v>
      </c>
      <c r="S197" s="165">
        <v>0</v>
      </c>
      <c r="T197" s="166">
        <f>S197*H197</f>
        <v>0</v>
      </c>
      <c r="AR197" s="167" t="s">
        <v>1113</v>
      </c>
      <c r="AT197" s="167" t="s">
        <v>151</v>
      </c>
      <c r="AU197" s="167" t="s">
        <v>80</v>
      </c>
      <c r="AY197" s="16" t="s">
        <v>134</v>
      </c>
      <c r="BE197" s="168">
        <f>IF(N197="základná",J197,0)</f>
        <v>0</v>
      </c>
      <c r="BF197" s="168">
        <f>IF(N197="znížená",J197,0)</f>
        <v>0</v>
      </c>
      <c r="BG197" s="168">
        <f>IF(N197="zákl. prenesená",J197,0)</f>
        <v>0</v>
      </c>
      <c r="BH197" s="168">
        <f>IF(N197="zníž. prenesená",J197,0)</f>
        <v>0</v>
      </c>
      <c r="BI197" s="168">
        <f>IF(N197="nulová",J197,0)</f>
        <v>0</v>
      </c>
      <c r="BJ197" s="16" t="s">
        <v>80</v>
      </c>
      <c r="BK197" s="168">
        <f>ROUND(I197*H197,2)</f>
        <v>0</v>
      </c>
      <c r="BL197" s="16" t="s">
        <v>497</v>
      </c>
      <c r="BM197" s="167" t="s">
        <v>457</v>
      </c>
    </row>
    <row r="198" spans="2:65" s="1" customFormat="1" ht="38.4">
      <c r="B198" s="31"/>
      <c r="D198" s="170" t="s">
        <v>143</v>
      </c>
      <c r="F198" s="186" t="s">
        <v>1788</v>
      </c>
      <c r="I198" s="95"/>
      <c r="L198" s="31"/>
      <c r="M198" s="187"/>
      <c r="N198" s="54"/>
      <c r="O198" s="54"/>
      <c r="P198" s="54"/>
      <c r="Q198" s="54"/>
      <c r="R198" s="54"/>
      <c r="S198" s="54"/>
      <c r="T198" s="55"/>
      <c r="AT198" s="16" t="s">
        <v>143</v>
      </c>
      <c r="AU198" s="16" t="s">
        <v>80</v>
      </c>
    </row>
    <row r="199" spans="2:65" s="1" customFormat="1" ht="16.5" customHeight="1">
      <c r="B199" s="155"/>
      <c r="C199" s="195" t="s">
        <v>181</v>
      </c>
      <c r="D199" s="195" t="s">
        <v>151</v>
      </c>
      <c r="E199" s="196" t="s">
        <v>1789</v>
      </c>
      <c r="F199" s="197" t="s">
        <v>1790</v>
      </c>
      <c r="G199" s="198" t="s">
        <v>198</v>
      </c>
      <c r="H199" s="199">
        <v>3</v>
      </c>
      <c r="I199" s="200"/>
      <c r="J199" s="201">
        <f>ROUND(I199*H199,2)</f>
        <v>0</v>
      </c>
      <c r="K199" s="197" t="s">
        <v>1</v>
      </c>
      <c r="L199" s="202"/>
      <c r="M199" s="203" t="s">
        <v>1</v>
      </c>
      <c r="N199" s="204" t="s">
        <v>36</v>
      </c>
      <c r="O199" s="54"/>
      <c r="P199" s="165">
        <f>O199*H199</f>
        <v>0</v>
      </c>
      <c r="Q199" s="165">
        <v>0</v>
      </c>
      <c r="R199" s="165">
        <f>Q199*H199</f>
        <v>0</v>
      </c>
      <c r="S199" s="165">
        <v>0</v>
      </c>
      <c r="T199" s="166">
        <f>S199*H199</f>
        <v>0</v>
      </c>
      <c r="AR199" s="167" t="s">
        <v>1113</v>
      </c>
      <c r="AT199" s="167" t="s">
        <v>151</v>
      </c>
      <c r="AU199" s="167" t="s">
        <v>80</v>
      </c>
      <c r="AY199" s="16" t="s">
        <v>134</v>
      </c>
      <c r="BE199" s="168">
        <f>IF(N199="základná",J199,0)</f>
        <v>0</v>
      </c>
      <c r="BF199" s="168">
        <f>IF(N199="znížená",J199,0)</f>
        <v>0</v>
      </c>
      <c r="BG199" s="168">
        <f>IF(N199="zákl. prenesená",J199,0)</f>
        <v>0</v>
      </c>
      <c r="BH199" s="168">
        <f>IF(N199="zníž. prenesená",J199,0)</f>
        <v>0</v>
      </c>
      <c r="BI199" s="168">
        <f>IF(N199="nulová",J199,0)</f>
        <v>0</v>
      </c>
      <c r="BJ199" s="16" t="s">
        <v>80</v>
      </c>
      <c r="BK199" s="168">
        <f>ROUND(I199*H199,2)</f>
        <v>0</v>
      </c>
      <c r="BL199" s="16" t="s">
        <v>497</v>
      </c>
      <c r="BM199" s="167" t="s">
        <v>465</v>
      </c>
    </row>
    <row r="200" spans="2:65" s="1" customFormat="1" ht="38.4">
      <c r="B200" s="31"/>
      <c r="D200" s="170" t="s">
        <v>143</v>
      </c>
      <c r="F200" s="186" t="s">
        <v>1791</v>
      </c>
      <c r="I200" s="95"/>
      <c r="L200" s="31"/>
      <c r="M200" s="187"/>
      <c r="N200" s="54"/>
      <c r="O200" s="54"/>
      <c r="P200" s="54"/>
      <c r="Q200" s="54"/>
      <c r="R200" s="54"/>
      <c r="S200" s="54"/>
      <c r="T200" s="55"/>
      <c r="AT200" s="16" t="s">
        <v>143</v>
      </c>
      <c r="AU200" s="16" t="s">
        <v>80</v>
      </c>
    </row>
    <row r="201" spans="2:65" s="1" customFormat="1" ht="16.5" customHeight="1">
      <c r="B201" s="155"/>
      <c r="C201" s="195" t="s">
        <v>182</v>
      </c>
      <c r="D201" s="195" t="s">
        <v>151</v>
      </c>
      <c r="E201" s="196" t="s">
        <v>1792</v>
      </c>
      <c r="F201" s="197" t="s">
        <v>1793</v>
      </c>
      <c r="G201" s="198" t="s">
        <v>198</v>
      </c>
      <c r="H201" s="199">
        <v>1</v>
      </c>
      <c r="I201" s="200"/>
      <c r="J201" s="201">
        <f>ROUND(I201*H201,2)</f>
        <v>0</v>
      </c>
      <c r="K201" s="197" t="s">
        <v>1</v>
      </c>
      <c r="L201" s="202"/>
      <c r="M201" s="203" t="s">
        <v>1</v>
      </c>
      <c r="N201" s="204" t="s">
        <v>36</v>
      </c>
      <c r="O201" s="54"/>
      <c r="P201" s="165">
        <f>O201*H201</f>
        <v>0</v>
      </c>
      <c r="Q201" s="165">
        <v>0</v>
      </c>
      <c r="R201" s="165">
        <f>Q201*H201</f>
        <v>0</v>
      </c>
      <c r="S201" s="165">
        <v>0</v>
      </c>
      <c r="T201" s="166">
        <f>S201*H201</f>
        <v>0</v>
      </c>
      <c r="AR201" s="167" t="s">
        <v>1113</v>
      </c>
      <c r="AT201" s="167" t="s">
        <v>151</v>
      </c>
      <c r="AU201" s="167" t="s">
        <v>80</v>
      </c>
      <c r="AY201" s="16" t="s">
        <v>134</v>
      </c>
      <c r="BE201" s="168">
        <f>IF(N201="základná",J201,0)</f>
        <v>0</v>
      </c>
      <c r="BF201" s="168">
        <f>IF(N201="znížená",J201,0)</f>
        <v>0</v>
      </c>
      <c r="BG201" s="168">
        <f>IF(N201="zákl. prenesená",J201,0)</f>
        <v>0</v>
      </c>
      <c r="BH201" s="168">
        <f>IF(N201="zníž. prenesená",J201,0)</f>
        <v>0</v>
      </c>
      <c r="BI201" s="168">
        <f>IF(N201="nulová",J201,0)</f>
        <v>0</v>
      </c>
      <c r="BJ201" s="16" t="s">
        <v>80</v>
      </c>
      <c r="BK201" s="168">
        <f>ROUND(I201*H201,2)</f>
        <v>0</v>
      </c>
      <c r="BL201" s="16" t="s">
        <v>497</v>
      </c>
      <c r="BM201" s="167" t="s">
        <v>477</v>
      </c>
    </row>
    <row r="202" spans="2:65" s="1" customFormat="1" ht="38.4">
      <c r="B202" s="31"/>
      <c r="D202" s="170" t="s">
        <v>143</v>
      </c>
      <c r="F202" s="186" t="s">
        <v>1794</v>
      </c>
      <c r="I202" s="95"/>
      <c r="L202" s="31"/>
      <c r="M202" s="187"/>
      <c r="N202" s="54"/>
      <c r="O202" s="54"/>
      <c r="P202" s="54"/>
      <c r="Q202" s="54"/>
      <c r="R202" s="54"/>
      <c r="S202" s="54"/>
      <c r="T202" s="55"/>
      <c r="AT202" s="16" t="s">
        <v>143</v>
      </c>
      <c r="AU202" s="16" t="s">
        <v>80</v>
      </c>
    </row>
    <row r="203" spans="2:65" s="1" customFormat="1" ht="16.5" customHeight="1">
      <c r="B203" s="155"/>
      <c r="C203" s="195" t="s">
        <v>183</v>
      </c>
      <c r="D203" s="195" t="s">
        <v>151</v>
      </c>
      <c r="E203" s="196" t="s">
        <v>1795</v>
      </c>
      <c r="F203" s="197" t="s">
        <v>1796</v>
      </c>
      <c r="G203" s="198" t="s">
        <v>198</v>
      </c>
      <c r="H203" s="199">
        <v>2</v>
      </c>
      <c r="I203" s="200"/>
      <c r="J203" s="201">
        <f>ROUND(I203*H203,2)</f>
        <v>0</v>
      </c>
      <c r="K203" s="197" t="s">
        <v>1</v>
      </c>
      <c r="L203" s="202"/>
      <c r="M203" s="203" t="s">
        <v>1</v>
      </c>
      <c r="N203" s="204" t="s">
        <v>36</v>
      </c>
      <c r="O203" s="54"/>
      <c r="P203" s="165">
        <f>O203*H203</f>
        <v>0</v>
      </c>
      <c r="Q203" s="165">
        <v>0</v>
      </c>
      <c r="R203" s="165">
        <f>Q203*H203</f>
        <v>0</v>
      </c>
      <c r="S203" s="165">
        <v>0</v>
      </c>
      <c r="T203" s="166">
        <f>S203*H203</f>
        <v>0</v>
      </c>
      <c r="AR203" s="167" t="s">
        <v>1113</v>
      </c>
      <c r="AT203" s="167" t="s">
        <v>151</v>
      </c>
      <c r="AU203" s="167" t="s">
        <v>80</v>
      </c>
      <c r="AY203" s="16" t="s">
        <v>134</v>
      </c>
      <c r="BE203" s="168">
        <f>IF(N203="základná",J203,0)</f>
        <v>0</v>
      </c>
      <c r="BF203" s="168">
        <f>IF(N203="znížená",J203,0)</f>
        <v>0</v>
      </c>
      <c r="BG203" s="168">
        <f>IF(N203="zákl. prenesená",J203,0)</f>
        <v>0</v>
      </c>
      <c r="BH203" s="168">
        <f>IF(N203="zníž. prenesená",J203,0)</f>
        <v>0</v>
      </c>
      <c r="BI203" s="168">
        <f>IF(N203="nulová",J203,0)</f>
        <v>0</v>
      </c>
      <c r="BJ203" s="16" t="s">
        <v>80</v>
      </c>
      <c r="BK203" s="168">
        <f>ROUND(I203*H203,2)</f>
        <v>0</v>
      </c>
      <c r="BL203" s="16" t="s">
        <v>497</v>
      </c>
      <c r="BM203" s="167" t="s">
        <v>487</v>
      </c>
    </row>
    <row r="204" spans="2:65" s="1" customFormat="1" ht="38.4">
      <c r="B204" s="31"/>
      <c r="D204" s="170" t="s">
        <v>143</v>
      </c>
      <c r="F204" s="186" t="s">
        <v>1797</v>
      </c>
      <c r="I204" s="95"/>
      <c r="L204" s="31"/>
      <c r="M204" s="187"/>
      <c r="N204" s="54"/>
      <c r="O204" s="54"/>
      <c r="P204" s="54"/>
      <c r="Q204" s="54"/>
      <c r="R204" s="54"/>
      <c r="S204" s="54"/>
      <c r="T204" s="55"/>
      <c r="AT204" s="16" t="s">
        <v>143</v>
      </c>
      <c r="AU204" s="16" t="s">
        <v>80</v>
      </c>
    </row>
    <row r="205" spans="2:65" s="1" customFormat="1" ht="16.5" customHeight="1">
      <c r="B205" s="155"/>
      <c r="C205" s="195" t="s">
        <v>184</v>
      </c>
      <c r="D205" s="195" t="s">
        <v>151</v>
      </c>
      <c r="E205" s="196" t="s">
        <v>1798</v>
      </c>
      <c r="F205" s="197" t="s">
        <v>1799</v>
      </c>
      <c r="G205" s="198" t="s">
        <v>198</v>
      </c>
      <c r="H205" s="199">
        <v>1</v>
      </c>
      <c r="I205" s="200"/>
      <c r="J205" s="201">
        <f>ROUND(I205*H205,2)</f>
        <v>0</v>
      </c>
      <c r="K205" s="197" t="s">
        <v>1</v>
      </c>
      <c r="L205" s="202"/>
      <c r="M205" s="203" t="s">
        <v>1</v>
      </c>
      <c r="N205" s="204" t="s">
        <v>36</v>
      </c>
      <c r="O205" s="54"/>
      <c r="P205" s="165">
        <f>O205*H205</f>
        <v>0</v>
      </c>
      <c r="Q205" s="165">
        <v>0</v>
      </c>
      <c r="R205" s="165">
        <f>Q205*H205</f>
        <v>0</v>
      </c>
      <c r="S205" s="165">
        <v>0</v>
      </c>
      <c r="T205" s="166">
        <f>S205*H205</f>
        <v>0</v>
      </c>
      <c r="AR205" s="167" t="s">
        <v>1113</v>
      </c>
      <c r="AT205" s="167" t="s">
        <v>151</v>
      </c>
      <c r="AU205" s="167" t="s">
        <v>80</v>
      </c>
      <c r="AY205" s="16" t="s">
        <v>134</v>
      </c>
      <c r="BE205" s="168">
        <f>IF(N205="základná",J205,0)</f>
        <v>0</v>
      </c>
      <c r="BF205" s="168">
        <f>IF(N205="znížená",J205,0)</f>
        <v>0</v>
      </c>
      <c r="BG205" s="168">
        <f>IF(N205="zákl. prenesená",J205,0)</f>
        <v>0</v>
      </c>
      <c r="BH205" s="168">
        <f>IF(N205="zníž. prenesená",J205,0)</f>
        <v>0</v>
      </c>
      <c r="BI205" s="168">
        <f>IF(N205="nulová",J205,0)</f>
        <v>0</v>
      </c>
      <c r="BJ205" s="16" t="s">
        <v>80</v>
      </c>
      <c r="BK205" s="168">
        <f>ROUND(I205*H205,2)</f>
        <v>0</v>
      </c>
      <c r="BL205" s="16" t="s">
        <v>497</v>
      </c>
      <c r="BM205" s="167" t="s">
        <v>497</v>
      </c>
    </row>
    <row r="206" spans="2:65" s="1" customFormat="1" ht="38.4">
      <c r="B206" s="31"/>
      <c r="D206" s="170" t="s">
        <v>143</v>
      </c>
      <c r="F206" s="186" t="s">
        <v>1800</v>
      </c>
      <c r="I206" s="95"/>
      <c r="L206" s="31"/>
      <c r="M206" s="187"/>
      <c r="N206" s="54"/>
      <c r="O206" s="54"/>
      <c r="P206" s="54"/>
      <c r="Q206" s="54"/>
      <c r="R206" s="54"/>
      <c r="S206" s="54"/>
      <c r="T206" s="55"/>
      <c r="AT206" s="16" t="s">
        <v>143</v>
      </c>
      <c r="AU206" s="16" t="s">
        <v>80</v>
      </c>
    </row>
    <row r="207" spans="2:65" s="1" customFormat="1" ht="16.5" customHeight="1">
      <c r="B207" s="155"/>
      <c r="C207" s="195" t="s">
        <v>186</v>
      </c>
      <c r="D207" s="195" t="s">
        <v>151</v>
      </c>
      <c r="E207" s="196" t="s">
        <v>1801</v>
      </c>
      <c r="F207" s="197" t="s">
        <v>1802</v>
      </c>
      <c r="G207" s="198" t="s">
        <v>198</v>
      </c>
      <c r="H207" s="199">
        <v>1</v>
      </c>
      <c r="I207" s="200"/>
      <c r="J207" s="201">
        <f>ROUND(I207*H207,2)</f>
        <v>0</v>
      </c>
      <c r="K207" s="197" t="s">
        <v>1</v>
      </c>
      <c r="L207" s="202"/>
      <c r="M207" s="203" t="s">
        <v>1</v>
      </c>
      <c r="N207" s="204" t="s">
        <v>36</v>
      </c>
      <c r="O207" s="54"/>
      <c r="P207" s="165">
        <f>O207*H207</f>
        <v>0</v>
      </c>
      <c r="Q207" s="165">
        <v>0</v>
      </c>
      <c r="R207" s="165">
        <f>Q207*H207</f>
        <v>0</v>
      </c>
      <c r="S207" s="165">
        <v>0</v>
      </c>
      <c r="T207" s="166">
        <f>S207*H207</f>
        <v>0</v>
      </c>
      <c r="AR207" s="167" t="s">
        <v>1113</v>
      </c>
      <c r="AT207" s="167" t="s">
        <v>151</v>
      </c>
      <c r="AU207" s="167" t="s">
        <v>80</v>
      </c>
      <c r="AY207" s="16" t="s">
        <v>134</v>
      </c>
      <c r="BE207" s="168">
        <f>IF(N207="základná",J207,0)</f>
        <v>0</v>
      </c>
      <c r="BF207" s="168">
        <f>IF(N207="znížená",J207,0)</f>
        <v>0</v>
      </c>
      <c r="BG207" s="168">
        <f>IF(N207="zákl. prenesená",J207,0)</f>
        <v>0</v>
      </c>
      <c r="BH207" s="168">
        <f>IF(N207="zníž. prenesená",J207,0)</f>
        <v>0</v>
      </c>
      <c r="BI207" s="168">
        <f>IF(N207="nulová",J207,0)</f>
        <v>0</v>
      </c>
      <c r="BJ207" s="16" t="s">
        <v>80</v>
      </c>
      <c r="BK207" s="168">
        <f>ROUND(I207*H207,2)</f>
        <v>0</v>
      </c>
      <c r="BL207" s="16" t="s">
        <v>497</v>
      </c>
      <c r="BM207" s="167" t="s">
        <v>508</v>
      </c>
    </row>
    <row r="208" spans="2:65" s="1" customFormat="1" ht="38.4">
      <c r="B208" s="31"/>
      <c r="D208" s="170" t="s">
        <v>143</v>
      </c>
      <c r="F208" s="186" t="s">
        <v>1803</v>
      </c>
      <c r="I208" s="95"/>
      <c r="L208" s="31"/>
      <c r="M208" s="187"/>
      <c r="N208" s="54"/>
      <c r="O208" s="54"/>
      <c r="P208" s="54"/>
      <c r="Q208" s="54"/>
      <c r="R208" s="54"/>
      <c r="S208" s="54"/>
      <c r="T208" s="55"/>
      <c r="AT208" s="16" t="s">
        <v>143</v>
      </c>
      <c r="AU208" s="16" t="s">
        <v>80</v>
      </c>
    </row>
    <row r="209" spans="2:65" s="1" customFormat="1" ht="16.5" customHeight="1">
      <c r="B209" s="155"/>
      <c r="C209" s="195" t="s">
        <v>187</v>
      </c>
      <c r="D209" s="195" t="s">
        <v>151</v>
      </c>
      <c r="E209" s="196" t="s">
        <v>1804</v>
      </c>
      <c r="F209" s="197" t="s">
        <v>1805</v>
      </c>
      <c r="G209" s="198" t="s">
        <v>198</v>
      </c>
      <c r="H209" s="199">
        <v>32</v>
      </c>
      <c r="I209" s="200"/>
      <c r="J209" s="201">
        <f>ROUND(I209*H209,2)</f>
        <v>0</v>
      </c>
      <c r="K209" s="197" t="s">
        <v>1</v>
      </c>
      <c r="L209" s="202"/>
      <c r="M209" s="203" t="s">
        <v>1</v>
      </c>
      <c r="N209" s="204" t="s">
        <v>36</v>
      </c>
      <c r="O209" s="54"/>
      <c r="P209" s="165">
        <f>O209*H209</f>
        <v>0</v>
      </c>
      <c r="Q209" s="165">
        <v>0</v>
      </c>
      <c r="R209" s="165">
        <f>Q209*H209</f>
        <v>0</v>
      </c>
      <c r="S209" s="165">
        <v>0</v>
      </c>
      <c r="T209" s="166">
        <f>S209*H209</f>
        <v>0</v>
      </c>
      <c r="AR209" s="167" t="s">
        <v>1113</v>
      </c>
      <c r="AT209" s="167" t="s">
        <v>151</v>
      </c>
      <c r="AU209" s="167" t="s">
        <v>80</v>
      </c>
      <c r="AY209" s="16" t="s">
        <v>134</v>
      </c>
      <c r="BE209" s="168">
        <f>IF(N209="základná",J209,0)</f>
        <v>0</v>
      </c>
      <c r="BF209" s="168">
        <f>IF(N209="znížená",J209,0)</f>
        <v>0</v>
      </c>
      <c r="BG209" s="168">
        <f>IF(N209="zákl. prenesená",J209,0)</f>
        <v>0</v>
      </c>
      <c r="BH209" s="168">
        <f>IF(N209="zníž. prenesená",J209,0)</f>
        <v>0</v>
      </c>
      <c r="BI209" s="168">
        <f>IF(N209="nulová",J209,0)</f>
        <v>0</v>
      </c>
      <c r="BJ209" s="16" t="s">
        <v>80</v>
      </c>
      <c r="BK209" s="168">
        <f>ROUND(I209*H209,2)</f>
        <v>0</v>
      </c>
      <c r="BL209" s="16" t="s">
        <v>497</v>
      </c>
      <c r="BM209" s="167" t="s">
        <v>518</v>
      </c>
    </row>
    <row r="210" spans="2:65" s="1" customFormat="1" ht="38.4">
      <c r="B210" s="31"/>
      <c r="D210" s="170" t="s">
        <v>143</v>
      </c>
      <c r="F210" s="186" t="s">
        <v>1806</v>
      </c>
      <c r="I210" s="95"/>
      <c r="L210" s="31"/>
      <c r="M210" s="187"/>
      <c r="N210" s="54"/>
      <c r="O210" s="54"/>
      <c r="P210" s="54"/>
      <c r="Q210" s="54"/>
      <c r="R210" s="54"/>
      <c r="S210" s="54"/>
      <c r="T210" s="55"/>
      <c r="AT210" s="16" t="s">
        <v>143</v>
      </c>
      <c r="AU210" s="16" t="s">
        <v>80</v>
      </c>
    </row>
    <row r="211" spans="2:65" s="1" customFormat="1" ht="16.5" customHeight="1">
      <c r="B211" s="155"/>
      <c r="C211" s="195" t="s">
        <v>188</v>
      </c>
      <c r="D211" s="195" t="s">
        <v>151</v>
      </c>
      <c r="E211" s="196" t="s">
        <v>1807</v>
      </c>
      <c r="F211" s="197" t="s">
        <v>1808</v>
      </c>
      <c r="G211" s="198" t="s">
        <v>198</v>
      </c>
      <c r="H211" s="199">
        <v>1</v>
      </c>
      <c r="I211" s="200"/>
      <c r="J211" s="201">
        <f>ROUND(I211*H211,2)</f>
        <v>0</v>
      </c>
      <c r="K211" s="197" t="s">
        <v>1</v>
      </c>
      <c r="L211" s="202"/>
      <c r="M211" s="203" t="s">
        <v>1</v>
      </c>
      <c r="N211" s="204" t="s">
        <v>36</v>
      </c>
      <c r="O211" s="54"/>
      <c r="P211" s="165">
        <f>O211*H211</f>
        <v>0</v>
      </c>
      <c r="Q211" s="165">
        <v>0</v>
      </c>
      <c r="R211" s="165">
        <f>Q211*H211</f>
        <v>0</v>
      </c>
      <c r="S211" s="165">
        <v>0</v>
      </c>
      <c r="T211" s="166">
        <f>S211*H211</f>
        <v>0</v>
      </c>
      <c r="AR211" s="167" t="s">
        <v>1113</v>
      </c>
      <c r="AT211" s="167" t="s">
        <v>151</v>
      </c>
      <c r="AU211" s="167" t="s">
        <v>80</v>
      </c>
      <c r="AY211" s="16" t="s">
        <v>134</v>
      </c>
      <c r="BE211" s="168">
        <f>IF(N211="základná",J211,0)</f>
        <v>0</v>
      </c>
      <c r="BF211" s="168">
        <f>IF(N211="znížená",J211,0)</f>
        <v>0</v>
      </c>
      <c r="BG211" s="168">
        <f>IF(N211="zákl. prenesená",J211,0)</f>
        <v>0</v>
      </c>
      <c r="BH211" s="168">
        <f>IF(N211="zníž. prenesená",J211,0)</f>
        <v>0</v>
      </c>
      <c r="BI211" s="168">
        <f>IF(N211="nulová",J211,0)</f>
        <v>0</v>
      </c>
      <c r="BJ211" s="16" t="s">
        <v>80</v>
      </c>
      <c r="BK211" s="168">
        <f>ROUND(I211*H211,2)</f>
        <v>0</v>
      </c>
      <c r="BL211" s="16" t="s">
        <v>497</v>
      </c>
      <c r="BM211" s="167" t="s">
        <v>529</v>
      </c>
    </row>
    <row r="212" spans="2:65" s="1" customFormat="1" ht="28.8">
      <c r="B212" s="31"/>
      <c r="D212" s="170" t="s">
        <v>143</v>
      </c>
      <c r="F212" s="186" t="s">
        <v>1809</v>
      </c>
      <c r="I212" s="95"/>
      <c r="L212" s="31"/>
      <c r="M212" s="187"/>
      <c r="N212" s="54"/>
      <c r="O212" s="54"/>
      <c r="P212" s="54"/>
      <c r="Q212" s="54"/>
      <c r="R212" s="54"/>
      <c r="S212" s="54"/>
      <c r="T212" s="55"/>
      <c r="AT212" s="16" t="s">
        <v>143</v>
      </c>
      <c r="AU212" s="16" t="s">
        <v>80</v>
      </c>
    </row>
    <row r="213" spans="2:65" s="1" customFormat="1" ht="16.5" customHeight="1">
      <c r="B213" s="155"/>
      <c r="C213" s="195" t="s">
        <v>190</v>
      </c>
      <c r="D213" s="195" t="s">
        <v>151</v>
      </c>
      <c r="E213" s="196" t="s">
        <v>1810</v>
      </c>
      <c r="F213" s="197" t="s">
        <v>1811</v>
      </c>
      <c r="G213" s="198" t="s">
        <v>198</v>
      </c>
      <c r="H213" s="199">
        <v>3</v>
      </c>
      <c r="I213" s="200"/>
      <c r="J213" s="201">
        <f>ROUND(I213*H213,2)</f>
        <v>0</v>
      </c>
      <c r="K213" s="197" t="s">
        <v>1</v>
      </c>
      <c r="L213" s="202"/>
      <c r="M213" s="203" t="s">
        <v>1</v>
      </c>
      <c r="N213" s="204" t="s">
        <v>36</v>
      </c>
      <c r="O213" s="54"/>
      <c r="P213" s="165">
        <f>O213*H213</f>
        <v>0</v>
      </c>
      <c r="Q213" s="165">
        <v>0</v>
      </c>
      <c r="R213" s="165">
        <f>Q213*H213</f>
        <v>0</v>
      </c>
      <c r="S213" s="165">
        <v>0</v>
      </c>
      <c r="T213" s="166">
        <f>S213*H213</f>
        <v>0</v>
      </c>
      <c r="AR213" s="167" t="s">
        <v>1113</v>
      </c>
      <c r="AT213" s="167" t="s">
        <v>151</v>
      </c>
      <c r="AU213" s="167" t="s">
        <v>80</v>
      </c>
      <c r="AY213" s="16" t="s">
        <v>134</v>
      </c>
      <c r="BE213" s="168">
        <f>IF(N213="základná",J213,0)</f>
        <v>0</v>
      </c>
      <c r="BF213" s="168">
        <f>IF(N213="znížená",J213,0)</f>
        <v>0</v>
      </c>
      <c r="BG213" s="168">
        <f>IF(N213="zákl. prenesená",J213,0)</f>
        <v>0</v>
      </c>
      <c r="BH213" s="168">
        <f>IF(N213="zníž. prenesená",J213,0)</f>
        <v>0</v>
      </c>
      <c r="BI213" s="168">
        <f>IF(N213="nulová",J213,0)</f>
        <v>0</v>
      </c>
      <c r="BJ213" s="16" t="s">
        <v>80</v>
      </c>
      <c r="BK213" s="168">
        <f>ROUND(I213*H213,2)</f>
        <v>0</v>
      </c>
      <c r="BL213" s="16" t="s">
        <v>497</v>
      </c>
      <c r="BM213" s="167" t="s">
        <v>538</v>
      </c>
    </row>
    <row r="214" spans="2:65" s="1" customFormat="1" ht="28.8">
      <c r="B214" s="31"/>
      <c r="D214" s="170" t="s">
        <v>143</v>
      </c>
      <c r="F214" s="186" t="s">
        <v>1812</v>
      </c>
      <c r="I214" s="95"/>
      <c r="L214" s="31"/>
      <c r="M214" s="187"/>
      <c r="N214" s="54"/>
      <c r="O214" s="54"/>
      <c r="P214" s="54"/>
      <c r="Q214" s="54"/>
      <c r="R214" s="54"/>
      <c r="S214" s="54"/>
      <c r="T214" s="55"/>
      <c r="AT214" s="16" t="s">
        <v>143</v>
      </c>
      <c r="AU214" s="16" t="s">
        <v>80</v>
      </c>
    </row>
    <row r="215" spans="2:65" s="1" customFormat="1" ht="16.5" customHeight="1">
      <c r="B215" s="155"/>
      <c r="C215" s="195" t="s">
        <v>191</v>
      </c>
      <c r="D215" s="195" t="s">
        <v>151</v>
      </c>
      <c r="E215" s="196" t="s">
        <v>1813</v>
      </c>
      <c r="F215" s="197" t="s">
        <v>1814</v>
      </c>
      <c r="G215" s="198" t="s">
        <v>198</v>
      </c>
      <c r="H215" s="199">
        <v>1</v>
      </c>
      <c r="I215" s="200"/>
      <c r="J215" s="201">
        <f>ROUND(I215*H215,2)</f>
        <v>0</v>
      </c>
      <c r="K215" s="197" t="s">
        <v>1</v>
      </c>
      <c r="L215" s="202"/>
      <c r="M215" s="203" t="s">
        <v>1</v>
      </c>
      <c r="N215" s="204" t="s">
        <v>36</v>
      </c>
      <c r="O215" s="54"/>
      <c r="P215" s="165">
        <f>O215*H215</f>
        <v>0</v>
      </c>
      <c r="Q215" s="165">
        <v>0</v>
      </c>
      <c r="R215" s="165">
        <f>Q215*H215</f>
        <v>0</v>
      </c>
      <c r="S215" s="165">
        <v>0</v>
      </c>
      <c r="T215" s="166">
        <f>S215*H215</f>
        <v>0</v>
      </c>
      <c r="AR215" s="167" t="s">
        <v>1113</v>
      </c>
      <c r="AT215" s="167" t="s">
        <v>151</v>
      </c>
      <c r="AU215" s="167" t="s">
        <v>80</v>
      </c>
      <c r="AY215" s="16" t="s">
        <v>134</v>
      </c>
      <c r="BE215" s="168">
        <f>IF(N215="základná",J215,0)</f>
        <v>0</v>
      </c>
      <c r="BF215" s="168">
        <f>IF(N215="znížená",J215,0)</f>
        <v>0</v>
      </c>
      <c r="BG215" s="168">
        <f>IF(N215="zákl. prenesená",J215,0)</f>
        <v>0</v>
      </c>
      <c r="BH215" s="168">
        <f>IF(N215="zníž. prenesená",J215,0)</f>
        <v>0</v>
      </c>
      <c r="BI215" s="168">
        <f>IF(N215="nulová",J215,0)</f>
        <v>0</v>
      </c>
      <c r="BJ215" s="16" t="s">
        <v>80</v>
      </c>
      <c r="BK215" s="168">
        <f>ROUND(I215*H215,2)</f>
        <v>0</v>
      </c>
      <c r="BL215" s="16" t="s">
        <v>497</v>
      </c>
      <c r="BM215" s="167" t="s">
        <v>546</v>
      </c>
    </row>
    <row r="216" spans="2:65" s="1" customFormat="1" ht="28.8">
      <c r="B216" s="31"/>
      <c r="D216" s="170" t="s">
        <v>143</v>
      </c>
      <c r="F216" s="186" t="s">
        <v>1815</v>
      </c>
      <c r="I216" s="95"/>
      <c r="L216" s="31"/>
      <c r="M216" s="187"/>
      <c r="N216" s="54"/>
      <c r="O216" s="54"/>
      <c r="P216" s="54"/>
      <c r="Q216" s="54"/>
      <c r="R216" s="54"/>
      <c r="S216" s="54"/>
      <c r="T216" s="55"/>
      <c r="AT216" s="16" t="s">
        <v>143</v>
      </c>
      <c r="AU216" s="16" t="s">
        <v>80</v>
      </c>
    </row>
    <row r="217" spans="2:65" s="1" customFormat="1" ht="16.5" customHeight="1">
      <c r="B217" s="155"/>
      <c r="C217" s="195" t="s">
        <v>192</v>
      </c>
      <c r="D217" s="195" t="s">
        <v>151</v>
      </c>
      <c r="E217" s="196" t="s">
        <v>1816</v>
      </c>
      <c r="F217" s="197" t="s">
        <v>1817</v>
      </c>
      <c r="G217" s="198" t="s">
        <v>198</v>
      </c>
      <c r="H217" s="199">
        <v>1</v>
      </c>
      <c r="I217" s="200"/>
      <c r="J217" s="201">
        <f>ROUND(I217*H217,2)</f>
        <v>0</v>
      </c>
      <c r="K217" s="197" t="s">
        <v>1</v>
      </c>
      <c r="L217" s="202"/>
      <c r="M217" s="203" t="s">
        <v>1</v>
      </c>
      <c r="N217" s="204" t="s">
        <v>36</v>
      </c>
      <c r="O217" s="54"/>
      <c r="P217" s="165">
        <f>O217*H217</f>
        <v>0</v>
      </c>
      <c r="Q217" s="165">
        <v>0</v>
      </c>
      <c r="R217" s="165">
        <f>Q217*H217</f>
        <v>0</v>
      </c>
      <c r="S217" s="165">
        <v>0</v>
      </c>
      <c r="T217" s="166">
        <f>S217*H217</f>
        <v>0</v>
      </c>
      <c r="AR217" s="167" t="s">
        <v>1113</v>
      </c>
      <c r="AT217" s="167" t="s">
        <v>151</v>
      </c>
      <c r="AU217" s="167" t="s">
        <v>80</v>
      </c>
      <c r="AY217" s="16" t="s">
        <v>134</v>
      </c>
      <c r="BE217" s="168">
        <f>IF(N217="základná",J217,0)</f>
        <v>0</v>
      </c>
      <c r="BF217" s="168">
        <f>IF(N217="znížená",J217,0)</f>
        <v>0</v>
      </c>
      <c r="BG217" s="168">
        <f>IF(N217="zákl. prenesená",J217,0)</f>
        <v>0</v>
      </c>
      <c r="BH217" s="168">
        <f>IF(N217="zníž. prenesená",J217,0)</f>
        <v>0</v>
      </c>
      <c r="BI217" s="168">
        <f>IF(N217="nulová",J217,0)</f>
        <v>0</v>
      </c>
      <c r="BJ217" s="16" t="s">
        <v>80</v>
      </c>
      <c r="BK217" s="168">
        <f>ROUND(I217*H217,2)</f>
        <v>0</v>
      </c>
      <c r="BL217" s="16" t="s">
        <v>497</v>
      </c>
      <c r="BM217" s="167" t="s">
        <v>554</v>
      </c>
    </row>
    <row r="218" spans="2:65" s="1" customFormat="1" ht="38.4">
      <c r="B218" s="31"/>
      <c r="D218" s="170" t="s">
        <v>143</v>
      </c>
      <c r="F218" s="186" t="s">
        <v>1818</v>
      </c>
      <c r="I218" s="95"/>
      <c r="L218" s="31"/>
      <c r="M218" s="187"/>
      <c r="N218" s="54"/>
      <c r="O218" s="54"/>
      <c r="P218" s="54"/>
      <c r="Q218" s="54"/>
      <c r="R218" s="54"/>
      <c r="S218" s="54"/>
      <c r="T218" s="55"/>
      <c r="AT218" s="16" t="s">
        <v>143</v>
      </c>
      <c r="AU218" s="16" t="s">
        <v>80</v>
      </c>
    </row>
    <row r="219" spans="2:65" s="1" customFormat="1" ht="16.5" customHeight="1">
      <c r="B219" s="155"/>
      <c r="C219" s="195" t="s">
        <v>193</v>
      </c>
      <c r="D219" s="195" t="s">
        <v>151</v>
      </c>
      <c r="E219" s="196" t="s">
        <v>1819</v>
      </c>
      <c r="F219" s="197" t="s">
        <v>1820</v>
      </c>
      <c r="G219" s="198" t="s">
        <v>198</v>
      </c>
      <c r="H219" s="199">
        <v>2</v>
      </c>
      <c r="I219" s="200"/>
      <c r="J219" s="201">
        <f>ROUND(I219*H219,2)</f>
        <v>0</v>
      </c>
      <c r="K219" s="197" t="s">
        <v>1</v>
      </c>
      <c r="L219" s="202"/>
      <c r="M219" s="203" t="s">
        <v>1</v>
      </c>
      <c r="N219" s="204" t="s">
        <v>36</v>
      </c>
      <c r="O219" s="54"/>
      <c r="P219" s="165">
        <f>O219*H219</f>
        <v>0</v>
      </c>
      <c r="Q219" s="165">
        <v>0</v>
      </c>
      <c r="R219" s="165">
        <f>Q219*H219</f>
        <v>0</v>
      </c>
      <c r="S219" s="165">
        <v>0</v>
      </c>
      <c r="T219" s="166">
        <f>S219*H219</f>
        <v>0</v>
      </c>
      <c r="AR219" s="167" t="s">
        <v>1113</v>
      </c>
      <c r="AT219" s="167" t="s">
        <v>151</v>
      </c>
      <c r="AU219" s="167" t="s">
        <v>80</v>
      </c>
      <c r="AY219" s="16" t="s">
        <v>134</v>
      </c>
      <c r="BE219" s="168">
        <f>IF(N219="základná",J219,0)</f>
        <v>0</v>
      </c>
      <c r="BF219" s="168">
        <f>IF(N219="znížená",J219,0)</f>
        <v>0</v>
      </c>
      <c r="BG219" s="168">
        <f>IF(N219="zákl. prenesená",J219,0)</f>
        <v>0</v>
      </c>
      <c r="BH219" s="168">
        <f>IF(N219="zníž. prenesená",J219,0)</f>
        <v>0</v>
      </c>
      <c r="BI219" s="168">
        <f>IF(N219="nulová",J219,0)</f>
        <v>0</v>
      </c>
      <c r="BJ219" s="16" t="s">
        <v>80</v>
      </c>
      <c r="BK219" s="168">
        <f>ROUND(I219*H219,2)</f>
        <v>0</v>
      </c>
      <c r="BL219" s="16" t="s">
        <v>497</v>
      </c>
      <c r="BM219" s="167" t="s">
        <v>562</v>
      </c>
    </row>
    <row r="220" spans="2:65" s="1" customFormat="1" ht="38.4">
      <c r="B220" s="31"/>
      <c r="D220" s="170" t="s">
        <v>143</v>
      </c>
      <c r="F220" s="186" t="s">
        <v>1821</v>
      </c>
      <c r="I220" s="95"/>
      <c r="L220" s="31"/>
      <c r="M220" s="187"/>
      <c r="N220" s="54"/>
      <c r="O220" s="54"/>
      <c r="P220" s="54"/>
      <c r="Q220" s="54"/>
      <c r="R220" s="54"/>
      <c r="S220" s="54"/>
      <c r="T220" s="55"/>
      <c r="AT220" s="16" t="s">
        <v>143</v>
      </c>
      <c r="AU220" s="16" t="s">
        <v>80</v>
      </c>
    </row>
    <row r="221" spans="2:65" s="1" customFormat="1" ht="16.5" customHeight="1">
      <c r="B221" s="155"/>
      <c r="C221" s="195" t="s">
        <v>195</v>
      </c>
      <c r="D221" s="195" t="s">
        <v>151</v>
      </c>
      <c r="E221" s="196" t="s">
        <v>1822</v>
      </c>
      <c r="F221" s="197" t="s">
        <v>1823</v>
      </c>
      <c r="G221" s="198" t="s">
        <v>198</v>
      </c>
      <c r="H221" s="199">
        <v>2</v>
      </c>
      <c r="I221" s="200"/>
      <c r="J221" s="201">
        <f>ROUND(I221*H221,2)</f>
        <v>0</v>
      </c>
      <c r="K221" s="197" t="s">
        <v>1</v>
      </c>
      <c r="L221" s="202"/>
      <c r="M221" s="203" t="s">
        <v>1</v>
      </c>
      <c r="N221" s="204" t="s">
        <v>36</v>
      </c>
      <c r="O221" s="54"/>
      <c r="P221" s="165">
        <f>O221*H221</f>
        <v>0</v>
      </c>
      <c r="Q221" s="165">
        <v>0</v>
      </c>
      <c r="R221" s="165">
        <f>Q221*H221</f>
        <v>0</v>
      </c>
      <c r="S221" s="165">
        <v>0</v>
      </c>
      <c r="T221" s="166">
        <f>S221*H221</f>
        <v>0</v>
      </c>
      <c r="AR221" s="167" t="s">
        <v>1113</v>
      </c>
      <c r="AT221" s="167" t="s">
        <v>151</v>
      </c>
      <c r="AU221" s="167" t="s">
        <v>80</v>
      </c>
      <c r="AY221" s="16" t="s">
        <v>134</v>
      </c>
      <c r="BE221" s="168">
        <f>IF(N221="základná",J221,0)</f>
        <v>0</v>
      </c>
      <c r="BF221" s="168">
        <f>IF(N221="znížená",J221,0)</f>
        <v>0</v>
      </c>
      <c r="BG221" s="168">
        <f>IF(N221="zákl. prenesená",J221,0)</f>
        <v>0</v>
      </c>
      <c r="BH221" s="168">
        <f>IF(N221="zníž. prenesená",J221,0)</f>
        <v>0</v>
      </c>
      <c r="BI221" s="168">
        <f>IF(N221="nulová",J221,0)</f>
        <v>0</v>
      </c>
      <c r="BJ221" s="16" t="s">
        <v>80</v>
      </c>
      <c r="BK221" s="168">
        <f>ROUND(I221*H221,2)</f>
        <v>0</v>
      </c>
      <c r="BL221" s="16" t="s">
        <v>497</v>
      </c>
      <c r="BM221" s="167" t="s">
        <v>570</v>
      </c>
    </row>
    <row r="222" spans="2:65" s="1" customFormat="1" ht="38.4">
      <c r="B222" s="31"/>
      <c r="D222" s="170" t="s">
        <v>143</v>
      </c>
      <c r="F222" s="186" t="s">
        <v>1824</v>
      </c>
      <c r="I222" s="95"/>
      <c r="L222" s="31"/>
      <c r="M222" s="187"/>
      <c r="N222" s="54"/>
      <c r="O222" s="54"/>
      <c r="P222" s="54"/>
      <c r="Q222" s="54"/>
      <c r="R222" s="54"/>
      <c r="S222" s="54"/>
      <c r="T222" s="55"/>
      <c r="AT222" s="16" t="s">
        <v>143</v>
      </c>
      <c r="AU222" s="16" t="s">
        <v>80</v>
      </c>
    </row>
    <row r="223" spans="2:65" s="1" customFormat="1" ht="16.5" customHeight="1">
      <c r="B223" s="155"/>
      <c r="C223" s="195" t="s">
        <v>197</v>
      </c>
      <c r="D223" s="195" t="s">
        <v>151</v>
      </c>
      <c r="E223" s="196" t="s">
        <v>1825</v>
      </c>
      <c r="F223" s="197" t="s">
        <v>1826</v>
      </c>
      <c r="G223" s="198" t="s">
        <v>198</v>
      </c>
      <c r="H223" s="199">
        <v>1</v>
      </c>
      <c r="I223" s="200"/>
      <c r="J223" s="201">
        <f>ROUND(I223*H223,2)</f>
        <v>0</v>
      </c>
      <c r="K223" s="197" t="s">
        <v>1</v>
      </c>
      <c r="L223" s="202"/>
      <c r="M223" s="203" t="s">
        <v>1</v>
      </c>
      <c r="N223" s="204" t="s">
        <v>36</v>
      </c>
      <c r="O223" s="54"/>
      <c r="P223" s="165">
        <f>O223*H223</f>
        <v>0</v>
      </c>
      <c r="Q223" s="165">
        <v>0</v>
      </c>
      <c r="R223" s="165">
        <f>Q223*H223</f>
        <v>0</v>
      </c>
      <c r="S223" s="165">
        <v>0</v>
      </c>
      <c r="T223" s="166">
        <f>S223*H223</f>
        <v>0</v>
      </c>
      <c r="AR223" s="167" t="s">
        <v>1113</v>
      </c>
      <c r="AT223" s="167" t="s">
        <v>151</v>
      </c>
      <c r="AU223" s="167" t="s">
        <v>80</v>
      </c>
      <c r="AY223" s="16" t="s">
        <v>134</v>
      </c>
      <c r="BE223" s="168">
        <f>IF(N223="základná",J223,0)</f>
        <v>0</v>
      </c>
      <c r="BF223" s="168">
        <f>IF(N223="znížená",J223,0)</f>
        <v>0</v>
      </c>
      <c r="BG223" s="168">
        <f>IF(N223="zákl. prenesená",J223,0)</f>
        <v>0</v>
      </c>
      <c r="BH223" s="168">
        <f>IF(N223="zníž. prenesená",J223,0)</f>
        <v>0</v>
      </c>
      <c r="BI223" s="168">
        <f>IF(N223="nulová",J223,0)</f>
        <v>0</v>
      </c>
      <c r="BJ223" s="16" t="s">
        <v>80</v>
      </c>
      <c r="BK223" s="168">
        <f>ROUND(I223*H223,2)</f>
        <v>0</v>
      </c>
      <c r="BL223" s="16" t="s">
        <v>497</v>
      </c>
      <c r="BM223" s="167" t="s">
        <v>579</v>
      </c>
    </row>
    <row r="224" spans="2:65" s="1" customFormat="1" ht="48">
      <c r="B224" s="31"/>
      <c r="D224" s="170" t="s">
        <v>143</v>
      </c>
      <c r="F224" s="186" t="s">
        <v>1827</v>
      </c>
      <c r="I224" s="95"/>
      <c r="L224" s="31"/>
      <c r="M224" s="187"/>
      <c r="N224" s="54"/>
      <c r="O224" s="54"/>
      <c r="P224" s="54"/>
      <c r="Q224" s="54"/>
      <c r="R224" s="54"/>
      <c r="S224" s="54"/>
      <c r="T224" s="55"/>
      <c r="AT224" s="16" t="s">
        <v>143</v>
      </c>
      <c r="AU224" s="16" t="s">
        <v>80</v>
      </c>
    </row>
    <row r="225" spans="2:65" s="1" customFormat="1" ht="16.5" customHeight="1">
      <c r="B225" s="155"/>
      <c r="C225" s="195" t="s">
        <v>199</v>
      </c>
      <c r="D225" s="195" t="s">
        <v>151</v>
      </c>
      <c r="E225" s="196" t="s">
        <v>1828</v>
      </c>
      <c r="F225" s="197" t="s">
        <v>1829</v>
      </c>
      <c r="G225" s="198" t="s">
        <v>198</v>
      </c>
      <c r="H225" s="199">
        <v>2</v>
      </c>
      <c r="I225" s="200"/>
      <c r="J225" s="201">
        <f>ROUND(I225*H225,2)</f>
        <v>0</v>
      </c>
      <c r="K225" s="197" t="s">
        <v>1</v>
      </c>
      <c r="L225" s="202"/>
      <c r="M225" s="203" t="s">
        <v>1</v>
      </c>
      <c r="N225" s="204" t="s">
        <v>36</v>
      </c>
      <c r="O225" s="54"/>
      <c r="P225" s="165">
        <f>O225*H225</f>
        <v>0</v>
      </c>
      <c r="Q225" s="165">
        <v>0</v>
      </c>
      <c r="R225" s="165">
        <f>Q225*H225</f>
        <v>0</v>
      </c>
      <c r="S225" s="165">
        <v>0</v>
      </c>
      <c r="T225" s="166">
        <f>S225*H225</f>
        <v>0</v>
      </c>
      <c r="AR225" s="167" t="s">
        <v>1113</v>
      </c>
      <c r="AT225" s="167" t="s">
        <v>151</v>
      </c>
      <c r="AU225" s="167" t="s">
        <v>80</v>
      </c>
      <c r="AY225" s="16" t="s">
        <v>134</v>
      </c>
      <c r="BE225" s="168">
        <f>IF(N225="základná",J225,0)</f>
        <v>0</v>
      </c>
      <c r="BF225" s="168">
        <f>IF(N225="znížená",J225,0)</f>
        <v>0</v>
      </c>
      <c r="BG225" s="168">
        <f>IF(N225="zákl. prenesená",J225,0)</f>
        <v>0</v>
      </c>
      <c r="BH225" s="168">
        <f>IF(N225="zníž. prenesená",J225,0)</f>
        <v>0</v>
      </c>
      <c r="BI225" s="168">
        <f>IF(N225="nulová",J225,0)</f>
        <v>0</v>
      </c>
      <c r="BJ225" s="16" t="s">
        <v>80</v>
      </c>
      <c r="BK225" s="168">
        <f>ROUND(I225*H225,2)</f>
        <v>0</v>
      </c>
      <c r="BL225" s="16" t="s">
        <v>497</v>
      </c>
      <c r="BM225" s="167" t="s">
        <v>588</v>
      </c>
    </row>
    <row r="226" spans="2:65" s="1" customFormat="1" ht="38.4">
      <c r="B226" s="31"/>
      <c r="D226" s="170" t="s">
        <v>143</v>
      </c>
      <c r="F226" s="186" t="s">
        <v>1830</v>
      </c>
      <c r="I226" s="95"/>
      <c r="L226" s="31"/>
      <c r="M226" s="187"/>
      <c r="N226" s="54"/>
      <c r="O226" s="54"/>
      <c r="P226" s="54"/>
      <c r="Q226" s="54"/>
      <c r="R226" s="54"/>
      <c r="S226" s="54"/>
      <c r="T226" s="55"/>
      <c r="AT226" s="16" t="s">
        <v>143</v>
      </c>
      <c r="AU226" s="16" t="s">
        <v>80</v>
      </c>
    </row>
    <row r="227" spans="2:65" s="1" customFormat="1" ht="16.5" customHeight="1">
      <c r="B227" s="155"/>
      <c r="C227" s="195" t="s">
        <v>202</v>
      </c>
      <c r="D227" s="195" t="s">
        <v>151</v>
      </c>
      <c r="E227" s="196" t="s">
        <v>1831</v>
      </c>
      <c r="F227" s="197" t="s">
        <v>1832</v>
      </c>
      <c r="G227" s="198" t="s">
        <v>198</v>
      </c>
      <c r="H227" s="199">
        <v>1</v>
      </c>
      <c r="I227" s="200"/>
      <c r="J227" s="201">
        <f>ROUND(I227*H227,2)</f>
        <v>0</v>
      </c>
      <c r="K227" s="197" t="s">
        <v>1</v>
      </c>
      <c r="L227" s="202"/>
      <c r="M227" s="203" t="s">
        <v>1</v>
      </c>
      <c r="N227" s="204" t="s">
        <v>36</v>
      </c>
      <c r="O227" s="54"/>
      <c r="P227" s="165">
        <f>O227*H227</f>
        <v>0</v>
      </c>
      <c r="Q227" s="165">
        <v>0</v>
      </c>
      <c r="R227" s="165">
        <f>Q227*H227</f>
        <v>0</v>
      </c>
      <c r="S227" s="165">
        <v>0</v>
      </c>
      <c r="T227" s="166">
        <f>S227*H227</f>
        <v>0</v>
      </c>
      <c r="AR227" s="167" t="s">
        <v>1113</v>
      </c>
      <c r="AT227" s="167" t="s">
        <v>151</v>
      </c>
      <c r="AU227" s="167" t="s">
        <v>80</v>
      </c>
      <c r="AY227" s="16" t="s">
        <v>134</v>
      </c>
      <c r="BE227" s="168">
        <f>IF(N227="základná",J227,0)</f>
        <v>0</v>
      </c>
      <c r="BF227" s="168">
        <f>IF(N227="znížená",J227,0)</f>
        <v>0</v>
      </c>
      <c r="BG227" s="168">
        <f>IF(N227="zákl. prenesená",J227,0)</f>
        <v>0</v>
      </c>
      <c r="BH227" s="168">
        <f>IF(N227="zníž. prenesená",J227,0)</f>
        <v>0</v>
      </c>
      <c r="BI227" s="168">
        <f>IF(N227="nulová",J227,0)</f>
        <v>0</v>
      </c>
      <c r="BJ227" s="16" t="s">
        <v>80</v>
      </c>
      <c r="BK227" s="168">
        <f>ROUND(I227*H227,2)</f>
        <v>0</v>
      </c>
      <c r="BL227" s="16" t="s">
        <v>497</v>
      </c>
      <c r="BM227" s="167" t="s">
        <v>598</v>
      </c>
    </row>
    <row r="228" spans="2:65" s="1" customFormat="1" ht="48">
      <c r="B228" s="31"/>
      <c r="D228" s="170" t="s">
        <v>143</v>
      </c>
      <c r="F228" s="186" t="s">
        <v>1833</v>
      </c>
      <c r="I228" s="95"/>
      <c r="L228" s="31"/>
      <c r="M228" s="187"/>
      <c r="N228" s="54"/>
      <c r="O228" s="54"/>
      <c r="P228" s="54"/>
      <c r="Q228" s="54"/>
      <c r="R228" s="54"/>
      <c r="S228" s="54"/>
      <c r="T228" s="55"/>
      <c r="AT228" s="16" t="s">
        <v>143</v>
      </c>
      <c r="AU228" s="16" t="s">
        <v>80</v>
      </c>
    </row>
    <row r="229" spans="2:65" s="1" customFormat="1" ht="16.5" customHeight="1">
      <c r="B229" s="155"/>
      <c r="C229" s="195" t="s">
        <v>209</v>
      </c>
      <c r="D229" s="195" t="s">
        <v>151</v>
      </c>
      <c r="E229" s="196" t="s">
        <v>1834</v>
      </c>
      <c r="F229" s="197" t="s">
        <v>1835</v>
      </c>
      <c r="G229" s="198" t="s">
        <v>198</v>
      </c>
      <c r="H229" s="199">
        <v>3</v>
      </c>
      <c r="I229" s="200"/>
      <c r="J229" s="201">
        <f>ROUND(I229*H229,2)</f>
        <v>0</v>
      </c>
      <c r="K229" s="197" t="s">
        <v>1</v>
      </c>
      <c r="L229" s="202"/>
      <c r="M229" s="203" t="s">
        <v>1</v>
      </c>
      <c r="N229" s="204" t="s">
        <v>36</v>
      </c>
      <c r="O229" s="54"/>
      <c r="P229" s="165">
        <f>O229*H229</f>
        <v>0</v>
      </c>
      <c r="Q229" s="165">
        <v>0</v>
      </c>
      <c r="R229" s="165">
        <f>Q229*H229</f>
        <v>0</v>
      </c>
      <c r="S229" s="165">
        <v>0</v>
      </c>
      <c r="T229" s="166">
        <f>S229*H229</f>
        <v>0</v>
      </c>
      <c r="AR229" s="167" t="s">
        <v>1113</v>
      </c>
      <c r="AT229" s="167" t="s">
        <v>151</v>
      </c>
      <c r="AU229" s="167" t="s">
        <v>80</v>
      </c>
      <c r="AY229" s="16" t="s">
        <v>134</v>
      </c>
      <c r="BE229" s="168">
        <f>IF(N229="základná",J229,0)</f>
        <v>0</v>
      </c>
      <c r="BF229" s="168">
        <f>IF(N229="znížená",J229,0)</f>
        <v>0</v>
      </c>
      <c r="BG229" s="168">
        <f>IF(N229="zákl. prenesená",J229,0)</f>
        <v>0</v>
      </c>
      <c r="BH229" s="168">
        <f>IF(N229="zníž. prenesená",J229,0)</f>
        <v>0</v>
      </c>
      <c r="BI229" s="168">
        <f>IF(N229="nulová",J229,0)</f>
        <v>0</v>
      </c>
      <c r="BJ229" s="16" t="s">
        <v>80</v>
      </c>
      <c r="BK229" s="168">
        <f>ROUND(I229*H229,2)</f>
        <v>0</v>
      </c>
      <c r="BL229" s="16" t="s">
        <v>497</v>
      </c>
      <c r="BM229" s="167" t="s">
        <v>608</v>
      </c>
    </row>
    <row r="230" spans="2:65" s="1" customFormat="1" ht="38.4">
      <c r="B230" s="31"/>
      <c r="D230" s="170" t="s">
        <v>143</v>
      </c>
      <c r="F230" s="186" t="s">
        <v>1836</v>
      </c>
      <c r="I230" s="95"/>
      <c r="L230" s="31"/>
      <c r="M230" s="187"/>
      <c r="N230" s="54"/>
      <c r="O230" s="54"/>
      <c r="P230" s="54"/>
      <c r="Q230" s="54"/>
      <c r="R230" s="54"/>
      <c r="S230" s="54"/>
      <c r="T230" s="55"/>
      <c r="AT230" s="16" t="s">
        <v>143</v>
      </c>
      <c r="AU230" s="16" t="s">
        <v>80</v>
      </c>
    </row>
    <row r="231" spans="2:65" s="1" customFormat="1" ht="16.5" customHeight="1">
      <c r="B231" s="155"/>
      <c r="C231" s="195" t="s">
        <v>211</v>
      </c>
      <c r="D231" s="195" t="s">
        <v>151</v>
      </c>
      <c r="E231" s="196" t="s">
        <v>1837</v>
      </c>
      <c r="F231" s="197" t="s">
        <v>1838</v>
      </c>
      <c r="G231" s="198" t="s">
        <v>198</v>
      </c>
      <c r="H231" s="199">
        <v>1</v>
      </c>
      <c r="I231" s="200"/>
      <c r="J231" s="201">
        <f>ROUND(I231*H231,2)</f>
        <v>0</v>
      </c>
      <c r="K231" s="197" t="s">
        <v>1</v>
      </c>
      <c r="L231" s="202"/>
      <c r="M231" s="203" t="s">
        <v>1</v>
      </c>
      <c r="N231" s="204" t="s">
        <v>36</v>
      </c>
      <c r="O231" s="54"/>
      <c r="P231" s="165">
        <f>O231*H231</f>
        <v>0</v>
      </c>
      <c r="Q231" s="165">
        <v>0</v>
      </c>
      <c r="R231" s="165">
        <f>Q231*H231</f>
        <v>0</v>
      </c>
      <c r="S231" s="165">
        <v>0</v>
      </c>
      <c r="T231" s="166">
        <f>S231*H231</f>
        <v>0</v>
      </c>
      <c r="AR231" s="167" t="s">
        <v>1113</v>
      </c>
      <c r="AT231" s="167" t="s">
        <v>151</v>
      </c>
      <c r="AU231" s="167" t="s">
        <v>80</v>
      </c>
      <c r="AY231" s="16" t="s">
        <v>134</v>
      </c>
      <c r="BE231" s="168">
        <f>IF(N231="základná",J231,0)</f>
        <v>0</v>
      </c>
      <c r="BF231" s="168">
        <f>IF(N231="znížená",J231,0)</f>
        <v>0</v>
      </c>
      <c r="BG231" s="168">
        <f>IF(N231="zákl. prenesená",J231,0)</f>
        <v>0</v>
      </c>
      <c r="BH231" s="168">
        <f>IF(N231="zníž. prenesená",J231,0)</f>
        <v>0</v>
      </c>
      <c r="BI231" s="168">
        <f>IF(N231="nulová",J231,0)</f>
        <v>0</v>
      </c>
      <c r="BJ231" s="16" t="s">
        <v>80</v>
      </c>
      <c r="BK231" s="168">
        <f>ROUND(I231*H231,2)</f>
        <v>0</v>
      </c>
      <c r="BL231" s="16" t="s">
        <v>497</v>
      </c>
      <c r="BM231" s="167" t="s">
        <v>616</v>
      </c>
    </row>
    <row r="232" spans="2:65" s="1" customFormat="1" ht="67.2">
      <c r="B232" s="31"/>
      <c r="D232" s="170" t="s">
        <v>143</v>
      </c>
      <c r="F232" s="186" t="s">
        <v>1839</v>
      </c>
      <c r="I232" s="95"/>
      <c r="L232" s="31"/>
      <c r="M232" s="187"/>
      <c r="N232" s="54"/>
      <c r="O232" s="54"/>
      <c r="P232" s="54"/>
      <c r="Q232" s="54"/>
      <c r="R232" s="54"/>
      <c r="S232" s="54"/>
      <c r="T232" s="55"/>
      <c r="AT232" s="16" t="s">
        <v>143</v>
      </c>
      <c r="AU232" s="16" t="s">
        <v>80</v>
      </c>
    </row>
    <row r="233" spans="2:65" s="1" customFormat="1" ht="16.5" customHeight="1">
      <c r="B233" s="155"/>
      <c r="C233" s="195" t="s">
        <v>217</v>
      </c>
      <c r="D233" s="195" t="s">
        <v>151</v>
      </c>
      <c r="E233" s="196" t="s">
        <v>1840</v>
      </c>
      <c r="F233" s="197" t="s">
        <v>1841</v>
      </c>
      <c r="G233" s="198" t="s">
        <v>198</v>
      </c>
      <c r="H233" s="199">
        <v>2</v>
      </c>
      <c r="I233" s="200"/>
      <c r="J233" s="201">
        <f>ROUND(I233*H233,2)</f>
        <v>0</v>
      </c>
      <c r="K233" s="197" t="s">
        <v>1</v>
      </c>
      <c r="L233" s="202"/>
      <c r="M233" s="203" t="s">
        <v>1</v>
      </c>
      <c r="N233" s="204" t="s">
        <v>36</v>
      </c>
      <c r="O233" s="54"/>
      <c r="P233" s="165">
        <f>O233*H233</f>
        <v>0</v>
      </c>
      <c r="Q233" s="165">
        <v>0</v>
      </c>
      <c r="R233" s="165">
        <f>Q233*H233</f>
        <v>0</v>
      </c>
      <c r="S233" s="165">
        <v>0</v>
      </c>
      <c r="T233" s="166">
        <f>S233*H233</f>
        <v>0</v>
      </c>
      <c r="AR233" s="167" t="s">
        <v>1113</v>
      </c>
      <c r="AT233" s="167" t="s">
        <v>151</v>
      </c>
      <c r="AU233" s="167" t="s">
        <v>80</v>
      </c>
      <c r="AY233" s="16" t="s">
        <v>134</v>
      </c>
      <c r="BE233" s="168">
        <f>IF(N233="základná",J233,0)</f>
        <v>0</v>
      </c>
      <c r="BF233" s="168">
        <f>IF(N233="znížená",J233,0)</f>
        <v>0</v>
      </c>
      <c r="BG233" s="168">
        <f>IF(N233="zákl. prenesená",J233,0)</f>
        <v>0</v>
      </c>
      <c r="BH233" s="168">
        <f>IF(N233="zníž. prenesená",J233,0)</f>
        <v>0</v>
      </c>
      <c r="BI233" s="168">
        <f>IF(N233="nulová",J233,0)</f>
        <v>0</v>
      </c>
      <c r="BJ233" s="16" t="s">
        <v>80</v>
      </c>
      <c r="BK233" s="168">
        <f>ROUND(I233*H233,2)</f>
        <v>0</v>
      </c>
      <c r="BL233" s="16" t="s">
        <v>497</v>
      </c>
      <c r="BM233" s="167" t="s">
        <v>624</v>
      </c>
    </row>
    <row r="234" spans="2:65" s="1" customFormat="1" ht="67.2">
      <c r="B234" s="31"/>
      <c r="D234" s="170" t="s">
        <v>143</v>
      </c>
      <c r="F234" s="186" t="s">
        <v>1842</v>
      </c>
      <c r="I234" s="95"/>
      <c r="L234" s="31"/>
      <c r="M234" s="187"/>
      <c r="N234" s="54"/>
      <c r="O234" s="54"/>
      <c r="P234" s="54"/>
      <c r="Q234" s="54"/>
      <c r="R234" s="54"/>
      <c r="S234" s="54"/>
      <c r="T234" s="55"/>
      <c r="AT234" s="16" t="s">
        <v>143</v>
      </c>
      <c r="AU234" s="16" t="s">
        <v>80</v>
      </c>
    </row>
    <row r="235" spans="2:65" s="1" customFormat="1" ht="16.5" customHeight="1">
      <c r="B235" s="155"/>
      <c r="C235" s="195" t="s">
        <v>218</v>
      </c>
      <c r="D235" s="195" t="s">
        <v>151</v>
      </c>
      <c r="E235" s="196" t="s">
        <v>1843</v>
      </c>
      <c r="F235" s="197" t="s">
        <v>1844</v>
      </c>
      <c r="G235" s="198" t="s">
        <v>198</v>
      </c>
      <c r="H235" s="199">
        <v>2</v>
      </c>
      <c r="I235" s="200"/>
      <c r="J235" s="201">
        <f>ROUND(I235*H235,2)</f>
        <v>0</v>
      </c>
      <c r="K235" s="197" t="s">
        <v>1</v>
      </c>
      <c r="L235" s="202"/>
      <c r="M235" s="203" t="s">
        <v>1</v>
      </c>
      <c r="N235" s="204" t="s">
        <v>36</v>
      </c>
      <c r="O235" s="54"/>
      <c r="P235" s="165">
        <f>O235*H235</f>
        <v>0</v>
      </c>
      <c r="Q235" s="165">
        <v>0</v>
      </c>
      <c r="R235" s="165">
        <f>Q235*H235</f>
        <v>0</v>
      </c>
      <c r="S235" s="165">
        <v>0</v>
      </c>
      <c r="T235" s="166">
        <f>S235*H235</f>
        <v>0</v>
      </c>
      <c r="AR235" s="167" t="s">
        <v>1113</v>
      </c>
      <c r="AT235" s="167" t="s">
        <v>151</v>
      </c>
      <c r="AU235" s="167" t="s">
        <v>80</v>
      </c>
      <c r="AY235" s="16" t="s">
        <v>134</v>
      </c>
      <c r="BE235" s="168">
        <f>IF(N235="základná",J235,0)</f>
        <v>0</v>
      </c>
      <c r="BF235" s="168">
        <f>IF(N235="znížená",J235,0)</f>
        <v>0</v>
      </c>
      <c r="BG235" s="168">
        <f>IF(N235="zákl. prenesená",J235,0)</f>
        <v>0</v>
      </c>
      <c r="BH235" s="168">
        <f>IF(N235="zníž. prenesená",J235,0)</f>
        <v>0</v>
      </c>
      <c r="BI235" s="168">
        <f>IF(N235="nulová",J235,0)</f>
        <v>0</v>
      </c>
      <c r="BJ235" s="16" t="s">
        <v>80</v>
      </c>
      <c r="BK235" s="168">
        <f>ROUND(I235*H235,2)</f>
        <v>0</v>
      </c>
      <c r="BL235" s="16" t="s">
        <v>497</v>
      </c>
      <c r="BM235" s="167" t="s">
        <v>634</v>
      </c>
    </row>
    <row r="236" spans="2:65" s="1" customFormat="1" ht="76.8">
      <c r="B236" s="31"/>
      <c r="D236" s="170" t="s">
        <v>143</v>
      </c>
      <c r="F236" s="186" t="s">
        <v>1845</v>
      </c>
      <c r="I236" s="95"/>
      <c r="L236" s="31"/>
      <c r="M236" s="187"/>
      <c r="N236" s="54"/>
      <c r="O236" s="54"/>
      <c r="P236" s="54"/>
      <c r="Q236" s="54"/>
      <c r="R236" s="54"/>
      <c r="S236" s="54"/>
      <c r="T236" s="55"/>
      <c r="AT236" s="16" t="s">
        <v>143</v>
      </c>
      <c r="AU236" s="16" t="s">
        <v>80</v>
      </c>
    </row>
    <row r="237" spans="2:65" s="1" customFormat="1" ht="16.5" customHeight="1">
      <c r="B237" s="155"/>
      <c r="C237" s="195" t="s">
        <v>422</v>
      </c>
      <c r="D237" s="195" t="s">
        <v>151</v>
      </c>
      <c r="E237" s="196" t="s">
        <v>1846</v>
      </c>
      <c r="F237" s="197" t="s">
        <v>1847</v>
      </c>
      <c r="G237" s="198" t="s">
        <v>198</v>
      </c>
      <c r="H237" s="199">
        <v>1</v>
      </c>
      <c r="I237" s="200"/>
      <c r="J237" s="201">
        <f>ROUND(I237*H237,2)</f>
        <v>0</v>
      </c>
      <c r="K237" s="197" t="s">
        <v>1</v>
      </c>
      <c r="L237" s="202"/>
      <c r="M237" s="203" t="s">
        <v>1</v>
      </c>
      <c r="N237" s="204" t="s">
        <v>36</v>
      </c>
      <c r="O237" s="54"/>
      <c r="P237" s="165">
        <f>O237*H237</f>
        <v>0</v>
      </c>
      <c r="Q237" s="165">
        <v>0</v>
      </c>
      <c r="R237" s="165">
        <f>Q237*H237</f>
        <v>0</v>
      </c>
      <c r="S237" s="165">
        <v>0</v>
      </c>
      <c r="T237" s="166">
        <f>S237*H237</f>
        <v>0</v>
      </c>
      <c r="AR237" s="167" t="s">
        <v>1113</v>
      </c>
      <c r="AT237" s="167" t="s">
        <v>151</v>
      </c>
      <c r="AU237" s="167" t="s">
        <v>80</v>
      </c>
      <c r="AY237" s="16" t="s">
        <v>134</v>
      </c>
      <c r="BE237" s="168">
        <f>IF(N237="základná",J237,0)</f>
        <v>0</v>
      </c>
      <c r="BF237" s="168">
        <f>IF(N237="znížená",J237,0)</f>
        <v>0</v>
      </c>
      <c r="BG237" s="168">
        <f>IF(N237="zákl. prenesená",J237,0)</f>
        <v>0</v>
      </c>
      <c r="BH237" s="168">
        <f>IF(N237="zníž. prenesená",J237,0)</f>
        <v>0</v>
      </c>
      <c r="BI237" s="168">
        <f>IF(N237="nulová",J237,0)</f>
        <v>0</v>
      </c>
      <c r="BJ237" s="16" t="s">
        <v>80</v>
      </c>
      <c r="BK237" s="168">
        <f>ROUND(I237*H237,2)</f>
        <v>0</v>
      </c>
      <c r="BL237" s="16" t="s">
        <v>497</v>
      </c>
      <c r="BM237" s="167" t="s">
        <v>642</v>
      </c>
    </row>
    <row r="238" spans="2:65" s="1" customFormat="1" ht="105.6">
      <c r="B238" s="31"/>
      <c r="D238" s="170" t="s">
        <v>143</v>
      </c>
      <c r="F238" s="186" t="s">
        <v>1848</v>
      </c>
      <c r="I238" s="95"/>
      <c r="L238" s="31"/>
      <c r="M238" s="187"/>
      <c r="N238" s="54"/>
      <c r="O238" s="54"/>
      <c r="P238" s="54"/>
      <c r="Q238" s="54"/>
      <c r="R238" s="54"/>
      <c r="S238" s="54"/>
      <c r="T238" s="55"/>
      <c r="AT238" s="16" t="s">
        <v>143</v>
      </c>
      <c r="AU238" s="16" t="s">
        <v>80</v>
      </c>
    </row>
    <row r="239" spans="2:65" s="1" customFormat="1" ht="16.5" customHeight="1">
      <c r="B239" s="155"/>
      <c r="C239" s="195" t="s">
        <v>428</v>
      </c>
      <c r="D239" s="195" t="s">
        <v>151</v>
      </c>
      <c r="E239" s="196" t="s">
        <v>1849</v>
      </c>
      <c r="F239" s="197" t="s">
        <v>1850</v>
      </c>
      <c r="G239" s="198" t="s">
        <v>198</v>
      </c>
      <c r="H239" s="199">
        <v>1</v>
      </c>
      <c r="I239" s="200"/>
      <c r="J239" s="201">
        <f>ROUND(I239*H239,2)</f>
        <v>0</v>
      </c>
      <c r="K239" s="197" t="s">
        <v>1</v>
      </c>
      <c r="L239" s="202"/>
      <c r="M239" s="203" t="s">
        <v>1</v>
      </c>
      <c r="N239" s="204" t="s">
        <v>36</v>
      </c>
      <c r="O239" s="54"/>
      <c r="P239" s="165">
        <f>O239*H239</f>
        <v>0</v>
      </c>
      <c r="Q239" s="165">
        <v>0</v>
      </c>
      <c r="R239" s="165">
        <f>Q239*H239</f>
        <v>0</v>
      </c>
      <c r="S239" s="165">
        <v>0</v>
      </c>
      <c r="T239" s="166">
        <f>S239*H239</f>
        <v>0</v>
      </c>
      <c r="AR239" s="167" t="s">
        <v>1113</v>
      </c>
      <c r="AT239" s="167" t="s">
        <v>151</v>
      </c>
      <c r="AU239" s="167" t="s">
        <v>80</v>
      </c>
      <c r="AY239" s="16" t="s">
        <v>134</v>
      </c>
      <c r="BE239" s="168">
        <f>IF(N239="základná",J239,0)</f>
        <v>0</v>
      </c>
      <c r="BF239" s="168">
        <f>IF(N239="znížená",J239,0)</f>
        <v>0</v>
      </c>
      <c r="BG239" s="168">
        <f>IF(N239="zákl. prenesená",J239,0)</f>
        <v>0</v>
      </c>
      <c r="BH239" s="168">
        <f>IF(N239="zníž. prenesená",J239,0)</f>
        <v>0</v>
      </c>
      <c r="BI239" s="168">
        <f>IF(N239="nulová",J239,0)</f>
        <v>0</v>
      </c>
      <c r="BJ239" s="16" t="s">
        <v>80</v>
      </c>
      <c r="BK239" s="168">
        <f>ROUND(I239*H239,2)</f>
        <v>0</v>
      </c>
      <c r="BL239" s="16" t="s">
        <v>497</v>
      </c>
      <c r="BM239" s="167" t="s">
        <v>651</v>
      </c>
    </row>
    <row r="240" spans="2:65" s="1" customFormat="1" ht="38.4">
      <c r="B240" s="31"/>
      <c r="D240" s="170" t="s">
        <v>143</v>
      </c>
      <c r="F240" s="186" t="s">
        <v>1851</v>
      </c>
      <c r="I240" s="95"/>
      <c r="L240" s="31"/>
      <c r="M240" s="187"/>
      <c r="N240" s="54"/>
      <c r="O240" s="54"/>
      <c r="P240" s="54"/>
      <c r="Q240" s="54"/>
      <c r="R240" s="54"/>
      <c r="S240" s="54"/>
      <c r="T240" s="55"/>
      <c r="AT240" s="16" t="s">
        <v>143</v>
      </c>
      <c r="AU240" s="16" t="s">
        <v>80</v>
      </c>
    </row>
    <row r="241" spans="2:65" s="1" customFormat="1" ht="24" customHeight="1">
      <c r="B241" s="155"/>
      <c r="C241" s="195" t="s">
        <v>433</v>
      </c>
      <c r="D241" s="195" t="s">
        <v>151</v>
      </c>
      <c r="E241" s="196" t="s">
        <v>1852</v>
      </c>
      <c r="F241" s="197" t="s">
        <v>1853</v>
      </c>
      <c r="G241" s="198" t="s">
        <v>198</v>
      </c>
      <c r="H241" s="199">
        <v>1</v>
      </c>
      <c r="I241" s="200"/>
      <c r="J241" s="201">
        <f>ROUND(I241*H241,2)</f>
        <v>0</v>
      </c>
      <c r="K241" s="197" t="s">
        <v>1</v>
      </c>
      <c r="L241" s="202"/>
      <c r="M241" s="203" t="s">
        <v>1</v>
      </c>
      <c r="N241" s="204" t="s">
        <v>36</v>
      </c>
      <c r="O241" s="54"/>
      <c r="P241" s="165">
        <f>O241*H241</f>
        <v>0</v>
      </c>
      <c r="Q241" s="165">
        <v>0</v>
      </c>
      <c r="R241" s="165">
        <f>Q241*H241</f>
        <v>0</v>
      </c>
      <c r="S241" s="165">
        <v>0</v>
      </c>
      <c r="T241" s="166">
        <f>S241*H241</f>
        <v>0</v>
      </c>
      <c r="AR241" s="167" t="s">
        <v>1113</v>
      </c>
      <c r="AT241" s="167" t="s">
        <v>151</v>
      </c>
      <c r="AU241" s="167" t="s">
        <v>80</v>
      </c>
      <c r="AY241" s="16" t="s">
        <v>134</v>
      </c>
      <c r="BE241" s="168">
        <f>IF(N241="základná",J241,0)</f>
        <v>0</v>
      </c>
      <c r="BF241" s="168">
        <f>IF(N241="znížená",J241,0)</f>
        <v>0</v>
      </c>
      <c r="BG241" s="168">
        <f>IF(N241="zákl. prenesená",J241,0)</f>
        <v>0</v>
      </c>
      <c r="BH241" s="168">
        <f>IF(N241="zníž. prenesená",J241,0)</f>
        <v>0</v>
      </c>
      <c r="BI241" s="168">
        <f>IF(N241="nulová",J241,0)</f>
        <v>0</v>
      </c>
      <c r="BJ241" s="16" t="s">
        <v>80</v>
      </c>
      <c r="BK241" s="168">
        <f>ROUND(I241*H241,2)</f>
        <v>0</v>
      </c>
      <c r="BL241" s="16" t="s">
        <v>497</v>
      </c>
      <c r="BM241" s="167" t="s">
        <v>663</v>
      </c>
    </row>
    <row r="242" spans="2:65" s="1" customFormat="1" ht="24" customHeight="1">
      <c r="B242" s="155"/>
      <c r="C242" s="195" t="s">
        <v>438</v>
      </c>
      <c r="D242" s="195" t="s">
        <v>151</v>
      </c>
      <c r="E242" s="196" t="s">
        <v>1854</v>
      </c>
      <c r="F242" s="197" t="s">
        <v>1855</v>
      </c>
      <c r="G242" s="198" t="s">
        <v>198</v>
      </c>
      <c r="H242" s="199">
        <v>1</v>
      </c>
      <c r="I242" s="200"/>
      <c r="J242" s="201">
        <f>ROUND(I242*H242,2)</f>
        <v>0</v>
      </c>
      <c r="K242" s="197" t="s">
        <v>1</v>
      </c>
      <c r="L242" s="202"/>
      <c r="M242" s="203" t="s">
        <v>1</v>
      </c>
      <c r="N242" s="204" t="s">
        <v>36</v>
      </c>
      <c r="O242" s="54"/>
      <c r="P242" s="165">
        <f>O242*H242</f>
        <v>0</v>
      </c>
      <c r="Q242" s="165">
        <v>0</v>
      </c>
      <c r="R242" s="165">
        <f>Q242*H242</f>
        <v>0</v>
      </c>
      <c r="S242" s="165">
        <v>0</v>
      </c>
      <c r="T242" s="166">
        <f>S242*H242</f>
        <v>0</v>
      </c>
      <c r="AR242" s="167" t="s">
        <v>1113</v>
      </c>
      <c r="AT242" s="167" t="s">
        <v>151</v>
      </c>
      <c r="AU242" s="167" t="s">
        <v>80</v>
      </c>
      <c r="AY242" s="16" t="s">
        <v>134</v>
      </c>
      <c r="BE242" s="168">
        <f>IF(N242="základná",J242,0)</f>
        <v>0</v>
      </c>
      <c r="BF242" s="168">
        <f>IF(N242="znížená",J242,0)</f>
        <v>0</v>
      </c>
      <c r="BG242" s="168">
        <f>IF(N242="zákl. prenesená",J242,0)</f>
        <v>0</v>
      </c>
      <c r="BH242" s="168">
        <f>IF(N242="zníž. prenesená",J242,0)</f>
        <v>0</v>
      </c>
      <c r="BI242" s="168">
        <f>IF(N242="nulová",J242,0)</f>
        <v>0</v>
      </c>
      <c r="BJ242" s="16" t="s">
        <v>80</v>
      </c>
      <c r="BK242" s="168">
        <f>ROUND(I242*H242,2)</f>
        <v>0</v>
      </c>
      <c r="BL242" s="16" t="s">
        <v>497</v>
      </c>
      <c r="BM242" s="167" t="s">
        <v>673</v>
      </c>
    </row>
    <row r="243" spans="2:65" s="1" customFormat="1" ht="67.2">
      <c r="B243" s="31"/>
      <c r="D243" s="170" t="s">
        <v>143</v>
      </c>
      <c r="F243" s="186" t="s">
        <v>1856</v>
      </c>
      <c r="I243" s="95"/>
      <c r="L243" s="31"/>
      <c r="M243" s="187"/>
      <c r="N243" s="54"/>
      <c r="O243" s="54"/>
      <c r="P243" s="54"/>
      <c r="Q243" s="54"/>
      <c r="R243" s="54"/>
      <c r="S243" s="54"/>
      <c r="T243" s="55"/>
      <c r="AT243" s="16" t="s">
        <v>143</v>
      </c>
      <c r="AU243" s="16" t="s">
        <v>80</v>
      </c>
    </row>
    <row r="244" spans="2:65" s="1" customFormat="1" ht="16.5" customHeight="1">
      <c r="B244" s="155"/>
      <c r="C244" s="195" t="s">
        <v>441</v>
      </c>
      <c r="D244" s="195" t="s">
        <v>151</v>
      </c>
      <c r="E244" s="196" t="s">
        <v>1857</v>
      </c>
      <c r="F244" s="197" t="s">
        <v>1858</v>
      </c>
      <c r="G244" s="198" t="s">
        <v>198</v>
      </c>
      <c r="H244" s="199">
        <v>2</v>
      </c>
      <c r="I244" s="200"/>
      <c r="J244" s="201">
        <f>ROUND(I244*H244,2)</f>
        <v>0</v>
      </c>
      <c r="K244" s="197" t="s">
        <v>1</v>
      </c>
      <c r="L244" s="202"/>
      <c r="M244" s="203" t="s">
        <v>1</v>
      </c>
      <c r="N244" s="204" t="s">
        <v>36</v>
      </c>
      <c r="O244" s="54"/>
      <c r="P244" s="165">
        <f>O244*H244</f>
        <v>0</v>
      </c>
      <c r="Q244" s="165">
        <v>0</v>
      </c>
      <c r="R244" s="165">
        <f>Q244*H244</f>
        <v>0</v>
      </c>
      <c r="S244" s="165">
        <v>0</v>
      </c>
      <c r="T244" s="166">
        <f>S244*H244</f>
        <v>0</v>
      </c>
      <c r="AR244" s="167" t="s">
        <v>1113</v>
      </c>
      <c r="AT244" s="167" t="s">
        <v>151</v>
      </c>
      <c r="AU244" s="167" t="s">
        <v>80</v>
      </c>
      <c r="AY244" s="16" t="s">
        <v>134</v>
      </c>
      <c r="BE244" s="168">
        <f>IF(N244="základná",J244,0)</f>
        <v>0</v>
      </c>
      <c r="BF244" s="168">
        <f>IF(N244="znížená",J244,0)</f>
        <v>0</v>
      </c>
      <c r="BG244" s="168">
        <f>IF(N244="zákl. prenesená",J244,0)</f>
        <v>0</v>
      </c>
      <c r="BH244" s="168">
        <f>IF(N244="zníž. prenesená",J244,0)</f>
        <v>0</v>
      </c>
      <c r="BI244" s="168">
        <f>IF(N244="nulová",J244,0)</f>
        <v>0</v>
      </c>
      <c r="BJ244" s="16" t="s">
        <v>80</v>
      </c>
      <c r="BK244" s="168">
        <f>ROUND(I244*H244,2)</f>
        <v>0</v>
      </c>
      <c r="BL244" s="16" t="s">
        <v>497</v>
      </c>
      <c r="BM244" s="167" t="s">
        <v>684</v>
      </c>
    </row>
    <row r="245" spans="2:65" s="1" customFormat="1" ht="28.8">
      <c r="B245" s="31"/>
      <c r="D245" s="170" t="s">
        <v>143</v>
      </c>
      <c r="F245" s="186" t="s">
        <v>1859</v>
      </c>
      <c r="I245" s="95"/>
      <c r="L245" s="31"/>
      <c r="M245" s="187"/>
      <c r="N245" s="54"/>
      <c r="O245" s="54"/>
      <c r="P245" s="54"/>
      <c r="Q245" s="54"/>
      <c r="R245" s="54"/>
      <c r="S245" s="54"/>
      <c r="T245" s="55"/>
      <c r="AT245" s="16" t="s">
        <v>143</v>
      </c>
      <c r="AU245" s="16" t="s">
        <v>80</v>
      </c>
    </row>
    <row r="246" spans="2:65" s="1" customFormat="1" ht="16.5" customHeight="1">
      <c r="B246" s="155"/>
      <c r="C246" s="195" t="s">
        <v>445</v>
      </c>
      <c r="D246" s="195" t="s">
        <v>151</v>
      </c>
      <c r="E246" s="196" t="s">
        <v>1860</v>
      </c>
      <c r="F246" s="197" t="s">
        <v>1861</v>
      </c>
      <c r="G246" s="198" t="s">
        <v>198</v>
      </c>
      <c r="H246" s="199">
        <v>2</v>
      </c>
      <c r="I246" s="200"/>
      <c r="J246" s="201">
        <f>ROUND(I246*H246,2)</f>
        <v>0</v>
      </c>
      <c r="K246" s="197" t="s">
        <v>1</v>
      </c>
      <c r="L246" s="202"/>
      <c r="M246" s="203" t="s">
        <v>1</v>
      </c>
      <c r="N246" s="204" t="s">
        <v>36</v>
      </c>
      <c r="O246" s="54"/>
      <c r="P246" s="165">
        <f>O246*H246</f>
        <v>0</v>
      </c>
      <c r="Q246" s="165">
        <v>0</v>
      </c>
      <c r="R246" s="165">
        <f>Q246*H246</f>
        <v>0</v>
      </c>
      <c r="S246" s="165">
        <v>0</v>
      </c>
      <c r="T246" s="166">
        <f>S246*H246</f>
        <v>0</v>
      </c>
      <c r="AR246" s="167" t="s">
        <v>1113</v>
      </c>
      <c r="AT246" s="167" t="s">
        <v>151</v>
      </c>
      <c r="AU246" s="167" t="s">
        <v>80</v>
      </c>
      <c r="AY246" s="16" t="s">
        <v>134</v>
      </c>
      <c r="BE246" s="168">
        <f>IF(N246="základná",J246,0)</f>
        <v>0</v>
      </c>
      <c r="BF246" s="168">
        <f>IF(N246="znížená",J246,0)</f>
        <v>0</v>
      </c>
      <c r="BG246" s="168">
        <f>IF(N246="zákl. prenesená",J246,0)</f>
        <v>0</v>
      </c>
      <c r="BH246" s="168">
        <f>IF(N246="zníž. prenesená",J246,0)</f>
        <v>0</v>
      </c>
      <c r="BI246" s="168">
        <f>IF(N246="nulová",J246,0)</f>
        <v>0</v>
      </c>
      <c r="BJ246" s="16" t="s">
        <v>80</v>
      </c>
      <c r="BK246" s="168">
        <f>ROUND(I246*H246,2)</f>
        <v>0</v>
      </c>
      <c r="BL246" s="16" t="s">
        <v>497</v>
      </c>
      <c r="BM246" s="167" t="s">
        <v>692</v>
      </c>
    </row>
    <row r="247" spans="2:65" s="1" customFormat="1" ht="28.8">
      <c r="B247" s="31"/>
      <c r="D247" s="170" t="s">
        <v>143</v>
      </c>
      <c r="F247" s="186" t="s">
        <v>1862</v>
      </c>
      <c r="I247" s="95"/>
      <c r="L247" s="31"/>
      <c r="M247" s="187"/>
      <c r="N247" s="54"/>
      <c r="O247" s="54"/>
      <c r="P247" s="54"/>
      <c r="Q247" s="54"/>
      <c r="R247" s="54"/>
      <c r="S247" s="54"/>
      <c r="T247" s="55"/>
      <c r="AT247" s="16" t="s">
        <v>143</v>
      </c>
      <c r="AU247" s="16" t="s">
        <v>80</v>
      </c>
    </row>
    <row r="248" spans="2:65" s="1" customFormat="1" ht="24" customHeight="1">
      <c r="B248" s="155"/>
      <c r="C248" s="195" t="s">
        <v>449</v>
      </c>
      <c r="D248" s="195" t="s">
        <v>151</v>
      </c>
      <c r="E248" s="196" t="s">
        <v>1863</v>
      </c>
      <c r="F248" s="197" t="s">
        <v>1864</v>
      </c>
      <c r="G248" s="198" t="s">
        <v>198</v>
      </c>
      <c r="H248" s="199">
        <v>3</v>
      </c>
      <c r="I248" s="200"/>
      <c r="J248" s="201">
        <f>ROUND(I248*H248,2)</f>
        <v>0</v>
      </c>
      <c r="K248" s="197" t="s">
        <v>1</v>
      </c>
      <c r="L248" s="202"/>
      <c r="M248" s="203" t="s">
        <v>1</v>
      </c>
      <c r="N248" s="204" t="s">
        <v>36</v>
      </c>
      <c r="O248" s="54"/>
      <c r="P248" s="165">
        <f>O248*H248</f>
        <v>0</v>
      </c>
      <c r="Q248" s="165">
        <v>0</v>
      </c>
      <c r="R248" s="165">
        <f>Q248*H248</f>
        <v>0</v>
      </c>
      <c r="S248" s="165">
        <v>0</v>
      </c>
      <c r="T248" s="166">
        <f>S248*H248</f>
        <v>0</v>
      </c>
      <c r="AR248" s="167" t="s">
        <v>1113</v>
      </c>
      <c r="AT248" s="167" t="s">
        <v>151</v>
      </c>
      <c r="AU248" s="167" t="s">
        <v>80</v>
      </c>
      <c r="AY248" s="16" t="s">
        <v>134</v>
      </c>
      <c r="BE248" s="168">
        <f>IF(N248="základná",J248,0)</f>
        <v>0</v>
      </c>
      <c r="BF248" s="168">
        <f>IF(N248="znížená",J248,0)</f>
        <v>0</v>
      </c>
      <c r="BG248" s="168">
        <f>IF(N248="zákl. prenesená",J248,0)</f>
        <v>0</v>
      </c>
      <c r="BH248" s="168">
        <f>IF(N248="zníž. prenesená",J248,0)</f>
        <v>0</v>
      </c>
      <c r="BI248" s="168">
        <f>IF(N248="nulová",J248,0)</f>
        <v>0</v>
      </c>
      <c r="BJ248" s="16" t="s">
        <v>80</v>
      </c>
      <c r="BK248" s="168">
        <f>ROUND(I248*H248,2)</f>
        <v>0</v>
      </c>
      <c r="BL248" s="16" t="s">
        <v>497</v>
      </c>
      <c r="BM248" s="167" t="s">
        <v>701</v>
      </c>
    </row>
    <row r="249" spans="2:65" s="1" customFormat="1" ht="16.5" customHeight="1">
      <c r="B249" s="155"/>
      <c r="C249" s="195" t="s">
        <v>453</v>
      </c>
      <c r="D249" s="195" t="s">
        <v>151</v>
      </c>
      <c r="E249" s="196" t="s">
        <v>1865</v>
      </c>
      <c r="F249" s="197" t="s">
        <v>1866</v>
      </c>
      <c r="G249" s="198" t="s">
        <v>198</v>
      </c>
      <c r="H249" s="199">
        <v>3</v>
      </c>
      <c r="I249" s="200"/>
      <c r="J249" s="201">
        <f>ROUND(I249*H249,2)</f>
        <v>0</v>
      </c>
      <c r="K249" s="197" t="s">
        <v>1</v>
      </c>
      <c r="L249" s="202"/>
      <c r="M249" s="203" t="s">
        <v>1</v>
      </c>
      <c r="N249" s="204" t="s">
        <v>36</v>
      </c>
      <c r="O249" s="54"/>
      <c r="P249" s="165">
        <f>O249*H249</f>
        <v>0</v>
      </c>
      <c r="Q249" s="165">
        <v>0</v>
      </c>
      <c r="R249" s="165">
        <f>Q249*H249</f>
        <v>0</v>
      </c>
      <c r="S249" s="165">
        <v>0</v>
      </c>
      <c r="T249" s="166">
        <f>S249*H249</f>
        <v>0</v>
      </c>
      <c r="AR249" s="167" t="s">
        <v>1113</v>
      </c>
      <c r="AT249" s="167" t="s">
        <v>151</v>
      </c>
      <c r="AU249" s="167" t="s">
        <v>80</v>
      </c>
      <c r="AY249" s="16" t="s">
        <v>134</v>
      </c>
      <c r="BE249" s="168">
        <f>IF(N249="základná",J249,0)</f>
        <v>0</v>
      </c>
      <c r="BF249" s="168">
        <f>IF(N249="znížená",J249,0)</f>
        <v>0</v>
      </c>
      <c r="BG249" s="168">
        <f>IF(N249="zákl. prenesená",J249,0)</f>
        <v>0</v>
      </c>
      <c r="BH249" s="168">
        <f>IF(N249="zníž. prenesená",J249,0)</f>
        <v>0</v>
      </c>
      <c r="BI249" s="168">
        <f>IF(N249="nulová",J249,0)</f>
        <v>0</v>
      </c>
      <c r="BJ249" s="16" t="s">
        <v>80</v>
      </c>
      <c r="BK249" s="168">
        <f>ROUND(I249*H249,2)</f>
        <v>0</v>
      </c>
      <c r="BL249" s="16" t="s">
        <v>497</v>
      </c>
      <c r="BM249" s="167" t="s">
        <v>711</v>
      </c>
    </row>
    <row r="250" spans="2:65" s="1" customFormat="1" ht="16.5" customHeight="1">
      <c r="B250" s="155"/>
      <c r="C250" s="195" t="s">
        <v>457</v>
      </c>
      <c r="D250" s="195" t="s">
        <v>151</v>
      </c>
      <c r="E250" s="196" t="s">
        <v>1867</v>
      </c>
      <c r="F250" s="197" t="s">
        <v>1868</v>
      </c>
      <c r="G250" s="198" t="s">
        <v>198</v>
      </c>
      <c r="H250" s="199">
        <v>3</v>
      </c>
      <c r="I250" s="200"/>
      <c r="J250" s="201">
        <f>ROUND(I250*H250,2)</f>
        <v>0</v>
      </c>
      <c r="K250" s="197" t="s">
        <v>1</v>
      </c>
      <c r="L250" s="202"/>
      <c r="M250" s="203" t="s">
        <v>1</v>
      </c>
      <c r="N250" s="204" t="s">
        <v>36</v>
      </c>
      <c r="O250" s="54"/>
      <c r="P250" s="165">
        <f>O250*H250</f>
        <v>0</v>
      </c>
      <c r="Q250" s="165">
        <v>0</v>
      </c>
      <c r="R250" s="165">
        <f>Q250*H250</f>
        <v>0</v>
      </c>
      <c r="S250" s="165">
        <v>0</v>
      </c>
      <c r="T250" s="166">
        <f>S250*H250</f>
        <v>0</v>
      </c>
      <c r="AR250" s="167" t="s">
        <v>1113</v>
      </c>
      <c r="AT250" s="167" t="s">
        <v>151</v>
      </c>
      <c r="AU250" s="167" t="s">
        <v>80</v>
      </c>
      <c r="AY250" s="16" t="s">
        <v>134</v>
      </c>
      <c r="BE250" s="168">
        <f>IF(N250="základná",J250,0)</f>
        <v>0</v>
      </c>
      <c r="BF250" s="168">
        <f>IF(N250="znížená",J250,0)</f>
        <v>0</v>
      </c>
      <c r="BG250" s="168">
        <f>IF(N250="zákl. prenesená",J250,0)</f>
        <v>0</v>
      </c>
      <c r="BH250" s="168">
        <f>IF(N250="zníž. prenesená",J250,0)</f>
        <v>0</v>
      </c>
      <c r="BI250" s="168">
        <f>IF(N250="nulová",J250,0)</f>
        <v>0</v>
      </c>
      <c r="BJ250" s="16" t="s">
        <v>80</v>
      </c>
      <c r="BK250" s="168">
        <f>ROUND(I250*H250,2)</f>
        <v>0</v>
      </c>
      <c r="BL250" s="16" t="s">
        <v>497</v>
      </c>
      <c r="BM250" s="167" t="s">
        <v>724</v>
      </c>
    </row>
    <row r="251" spans="2:65" s="1" customFormat="1" ht="36" customHeight="1">
      <c r="B251" s="155"/>
      <c r="C251" s="195" t="s">
        <v>461</v>
      </c>
      <c r="D251" s="195" t="s">
        <v>151</v>
      </c>
      <c r="E251" s="196" t="s">
        <v>1869</v>
      </c>
      <c r="F251" s="197" t="s">
        <v>1870</v>
      </c>
      <c r="G251" s="198" t="s">
        <v>198</v>
      </c>
      <c r="H251" s="199">
        <v>1</v>
      </c>
      <c r="I251" s="200"/>
      <c r="J251" s="201">
        <f>ROUND(I251*H251,2)</f>
        <v>0</v>
      </c>
      <c r="K251" s="197" t="s">
        <v>1</v>
      </c>
      <c r="L251" s="202"/>
      <c r="M251" s="203" t="s">
        <v>1</v>
      </c>
      <c r="N251" s="204" t="s">
        <v>36</v>
      </c>
      <c r="O251" s="54"/>
      <c r="P251" s="165">
        <f>O251*H251</f>
        <v>0</v>
      </c>
      <c r="Q251" s="165">
        <v>0</v>
      </c>
      <c r="R251" s="165">
        <f>Q251*H251</f>
        <v>0</v>
      </c>
      <c r="S251" s="165">
        <v>0</v>
      </c>
      <c r="T251" s="166">
        <f>S251*H251</f>
        <v>0</v>
      </c>
      <c r="AR251" s="167" t="s">
        <v>1113</v>
      </c>
      <c r="AT251" s="167" t="s">
        <v>151</v>
      </c>
      <c r="AU251" s="167" t="s">
        <v>80</v>
      </c>
      <c r="AY251" s="16" t="s">
        <v>134</v>
      </c>
      <c r="BE251" s="168">
        <f>IF(N251="základná",J251,0)</f>
        <v>0</v>
      </c>
      <c r="BF251" s="168">
        <f>IF(N251="znížená",J251,0)</f>
        <v>0</v>
      </c>
      <c r="BG251" s="168">
        <f>IF(N251="zákl. prenesená",J251,0)</f>
        <v>0</v>
      </c>
      <c r="BH251" s="168">
        <f>IF(N251="zníž. prenesená",J251,0)</f>
        <v>0</v>
      </c>
      <c r="BI251" s="168">
        <f>IF(N251="nulová",J251,0)</f>
        <v>0</v>
      </c>
      <c r="BJ251" s="16" t="s">
        <v>80</v>
      </c>
      <c r="BK251" s="168">
        <f>ROUND(I251*H251,2)</f>
        <v>0</v>
      </c>
      <c r="BL251" s="16" t="s">
        <v>497</v>
      </c>
      <c r="BM251" s="167" t="s">
        <v>736</v>
      </c>
    </row>
    <row r="252" spans="2:65" s="1" customFormat="1" ht="172.8">
      <c r="B252" s="31"/>
      <c r="D252" s="170" t="s">
        <v>143</v>
      </c>
      <c r="F252" s="186" t="s">
        <v>1871</v>
      </c>
      <c r="I252" s="95"/>
      <c r="L252" s="31"/>
      <c r="M252" s="187"/>
      <c r="N252" s="54"/>
      <c r="O252" s="54"/>
      <c r="P252" s="54"/>
      <c r="Q252" s="54"/>
      <c r="R252" s="54"/>
      <c r="S252" s="54"/>
      <c r="T252" s="55"/>
      <c r="AT252" s="16" t="s">
        <v>143</v>
      </c>
      <c r="AU252" s="16" t="s">
        <v>80</v>
      </c>
    </row>
    <row r="253" spans="2:65" s="1" customFormat="1" ht="16.5" customHeight="1">
      <c r="B253" s="155"/>
      <c r="C253" s="195" t="s">
        <v>465</v>
      </c>
      <c r="D253" s="195" t="s">
        <v>151</v>
      </c>
      <c r="E253" s="196" t="s">
        <v>1872</v>
      </c>
      <c r="F253" s="197" t="s">
        <v>1873</v>
      </c>
      <c r="G253" s="198" t="s">
        <v>198</v>
      </c>
      <c r="H253" s="199">
        <v>9</v>
      </c>
      <c r="I253" s="200"/>
      <c r="J253" s="201">
        <f>ROUND(I253*H253,2)</f>
        <v>0</v>
      </c>
      <c r="K253" s="197" t="s">
        <v>1</v>
      </c>
      <c r="L253" s="202"/>
      <c r="M253" s="203" t="s">
        <v>1</v>
      </c>
      <c r="N253" s="204" t="s">
        <v>36</v>
      </c>
      <c r="O253" s="54"/>
      <c r="P253" s="165">
        <f>O253*H253</f>
        <v>0</v>
      </c>
      <c r="Q253" s="165">
        <v>0</v>
      </c>
      <c r="R253" s="165">
        <f>Q253*H253</f>
        <v>0</v>
      </c>
      <c r="S253" s="165">
        <v>0</v>
      </c>
      <c r="T253" s="166">
        <f>S253*H253</f>
        <v>0</v>
      </c>
      <c r="AR253" s="167" t="s">
        <v>1113</v>
      </c>
      <c r="AT253" s="167" t="s">
        <v>151</v>
      </c>
      <c r="AU253" s="167" t="s">
        <v>80</v>
      </c>
      <c r="AY253" s="16" t="s">
        <v>134</v>
      </c>
      <c r="BE253" s="168">
        <f>IF(N253="základná",J253,0)</f>
        <v>0</v>
      </c>
      <c r="BF253" s="168">
        <f>IF(N253="znížená",J253,0)</f>
        <v>0</v>
      </c>
      <c r="BG253" s="168">
        <f>IF(N253="zákl. prenesená",J253,0)</f>
        <v>0</v>
      </c>
      <c r="BH253" s="168">
        <f>IF(N253="zníž. prenesená",J253,0)</f>
        <v>0</v>
      </c>
      <c r="BI253" s="168">
        <f>IF(N253="nulová",J253,0)</f>
        <v>0</v>
      </c>
      <c r="BJ253" s="16" t="s">
        <v>80</v>
      </c>
      <c r="BK253" s="168">
        <f>ROUND(I253*H253,2)</f>
        <v>0</v>
      </c>
      <c r="BL253" s="16" t="s">
        <v>497</v>
      </c>
      <c r="BM253" s="167" t="s">
        <v>748</v>
      </c>
    </row>
    <row r="254" spans="2:65" s="1" customFormat="1" ht="96">
      <c r="B254" s="31"/>
      <c r="D254" s="170" t="s">
        <v>143</v>
      </c>
      <c r="F254" s="186" t="s">
        <v>1874</v>
      </c>
      <c r="I254" s="95"/>
      <c r="L254" s="31"/>
      <c r="M254" s="187"/>
      <c r="N254" s="54"/>
      <c r="O254" s="54"/>
      <c r="P254" s="54"/>
      <c r="Q254" s="54"/>
      <c r="R254" s="54"/>
      <c r="S254" s="54"/>
      <c r="T254" s="55"/>
      <c r="AT254" s="16" t="s">
        <v>143</v>
      </c>
      <c r="AU254" s="16" t="s">
        <v>80</v>
      </c>
    </row>
    <row r="255" spans="2:65" s="1" customFormat="1" ht="16.5" customHeight="1">
      <c r="B255" s="155"/>
      <c r="C255" s="195" t="s">
        <v>471</v>
      </c>
      <c r="D255" s="195" t="s">
        <v>151</v>
      </c>
      <c r="E255" s="196" t="s">
        <v>1875</v>
      </c>
      <c r="F255" s="197" t="s">
        <v>1876</v>
      </c>
      <c r="G255" s="198" t="s">
        <v>198</v>
      </c>
      <c r="H255" s="199">
        <v>5</v>
      </c>
      <c r="I255" s="200"/>
      <c r="J255" s="201">
        <f>ROUND(I255*H255,2)</f>
        <v>0</v>
      </c>
      <c r="K255" s="197" t="s">
        <v>1</v>
      </c>
      <c r="L255" s="202"/>
      <c r="M255" s="203" t="s">
        <v>1</v>
      </c>
      <c r="N255" s="204" t="s">
        <v>36</v>
      </c>
      <c r="O255" s="54"/>
      <c r="P255" s="165">
        <f>O255*H255</f>
        <v>0</v>
      </c>
      <c r="Q255" s="165">
        <v>0</v>
      </c>
      <c r="R255" s="165">
        <f>Q255*H255</f>
        <v>0</v>
      </c>
      <c r="S255" s="165">
        <v>0</v>
      </c>
      <c r="T255" s="166">
        <f>S255*H255</f>
        <v>0</v>
      </c>
      <c r="AR255" s="167" t="s">
        <v>1113</v>
      </c>
      <c r="AT255" s="167" t="s">
        <v>151</v>
      </c>
      <c r="AU255" s="167" t="s">
        <v>80</v>
      </c>
      <c r="AY255" s="16" t="s">
        <v>134</v>
      </c>
      <c r="BE255" s="168">
        <f>IF(N255="základná",J255,0)</f>
        <v>0</v>
      </c>
      <c r="BF255" s="168">
        <f>IF(N255="znížená",J255,0)</f>
        <v>0</v>
      </c>
      <c r="BG255" s="168">
        <f>IF(N255="zákl. prenesená",J255,0)</f>
        <v>0</v>
      </c>
      <c r="BH255" s="168">
        <f>IF(N255="zníž. prenesená",J255,0)</f>
        <v>0</v>
      </c>
      <c r="BI255" s="168">
        <f>IF(N255="nulová",J255,0)</f>
        <v>0</v>
      </c>
      <c r="BJ255" s="16" t="s">
        <v>80</v>
      </c>
      <c r="BK255" s="168">
        <f>ROUND(I255*H255,2)</f>
        <v>0</v>
      </c>
      <c r="BL255" s="16" t="s">
        <v>497</v>
      </c>
      <c r="BM255" s="167" t="s">
        <v>759</v>
      </c>
    </row>
    <row r="256" spans="2:65" s="1" customFormat="1" ht="96">
      <c r="B256" s="31"/>
      <c r="D256" s="170" t="s">
        <v>143</v>
      </c>
      <c r="F256" s="186" t="s">
        <v>1877</v>
      </c>
      <c r="I256" s="95"/>
      <c r="L256" s="31"/>
      <c r="M256" s="187"/>
      <c r="N256" s="54"/>
      <c r="O256" s="54"/>
      <c r="P256" s="54"/>
      <c r="Q256" s="54"/>
      <c r="R256" s="54"/>
      <c r="S256" s="54"/>
      <c r="T256" s="55"/>
      <c r="AT256" s="16" t="s">
        <v>143</v>
      </c>
      <c r="AU256" s="16" t="s">
        <v>80</v>
      </c>
    </row>
    <row r="257" spans="2:65" s="1" customFormat="1" ht="16.5" customHeight="1">
      <c r="B257" s="155"/>
      <c r="C257" s="195" t="s">
        <v>477</v>
      </c>
      <c r="D257" s="195" t="s">
        <v>151</v>
      </c>
      <c r="E257" s="196" t="s">
        <v>1878</v>
      </c>
      <c r="F257" s="197" t="s">
        <v>1879</v>
      </c>
      <c r="G257" s="198" t="s">
        <v>198</v>
      </c>
      <c r="H257" s="199">
        <v>6</v>
      </c>
      <c r="I257" s="200"/>
      <c r="J257" s="201">
        <f>ROUND(I257*H257,2)</f>
        <v>0</v>
      </c>
      <c r="K257" s="197" t="s">
        <v>1</v>
      </c>
      <c r="L257" s="202"/>
      <c r="M257" s="203" t="s">
        <v>1</v>
      </c>
      <c r="N257" s="204" t="s">
        <v>36</v>
      </c>
      <c r="O257" s="54"/>
      <c r="P257" s="165">
        <f>O257*H257</f>
        <v>0</v>
      </c>
      <c r="Q257" s="165">
        <v>0</v>
      </c>
      <c r="R257" s="165">
        <f>Q257*H257</f>
        <v>0</v>
      </c>
      <c r="S257" s="165">
        <v>0</v>
      </c>
      <c r="T257" s="166">
        <f>S257*H257</f>
        <v>0</v>
      </c>
      <c r="AR257" s="167" t="s">
        <v>1113</v>
      </c>
      <c r="AT257" s="167" t="s">
        <v>151</v>
      </c>
      <c r="AU257" s="167" t="s">
        <v>80</v>
      </c>
      <c r="AY257" s="16" t="s">
        <v>134</v>
      </c>
      <c r="BE257" s="168">
        <f>IF(N257="základná",J257,0)</f>
        <v>0</v>
      </c>
      <c r="BF257" s="168">
        <f>IF(N257="znížená",J257,0)</f>
        <v>0</v>
      </c>
      <c r="BG257" s="168">
        <f>IF(N257="zákl. prenesená",J257,0)</f>
        <v>0</v>
      </c>
      <c r="BH257" s="168">
        <f>IF(N257="zníž. prenesená",J257,0)</f>
        <v>0</v>
      </c>
      <c r="BI257" s="168">
        <f>IF(N257="nulová",J257,0)</f>
        <v>0</v>
      </c>
      <c r="BJ257" s="16" t="s">
        <v>80</v>
      </c>
      <c r="BK257" s="168">
        <f>ROUND(I257*H257,2)</f>
        <v>0</v>
      </c>
      <c r="BL257" s="16" t="s">
        <v>497</v>
      </c>
      <c r="BM257" s="167" t="s">
        <v>769</v>
      </c>
    </row>
    <row r="258" spans="2:65" s="1" customFormat="1" ht="96">
      <c r="B258" s="31"/>
      <c r="D258" s="170" t="s">
        <v>143</v>
      </c>
      <c r="F258" s="186" t="s">
        <v>1880</v>
      </c>
      <c r="I258" s="95"/>
      <c r="L258" s="31"/>
      <c r="M258" s="187"/>
      <c r="N258" s="54"/>
      <c r="O258" s="54"/>
      <c r="P258" s="54"/>
      <c r="Q258" s="54"/>
      <c r="R258" s="54"/>
      <c r="S258" s="54"/>
      <c r="T258" s="55"/>
      <c r="AT258" s="16" t="s">
        <v>143</v>
      </c>
      <c r="AU258" s="16" t="s">
        <v>80</v>
      </c>
    </row>
    <row r="259" spans="2:65" s="1" customFormat="1" ht="16.5" customHeight="1">
      <c r="B259" s="155"/>
      <c r="C259" s="195" t="s">
        <v>483</v>
      </c>
      <c r="D259" s="195" t="s">
        <v>151</v>
      </c>
      <c r="E259" s="196" t="s">
        <v>1881</v>
      </c>
      <c r="F259" s="197" t="s">
        <v>1882</v>
      </c>
      <c r="G259" s="198" t="s">
        <v>198</v>
      </c>
      <c r="H259" s="199">
        <v>25</v>
      </c>
      <c r="I259" s="200"/>
      <c r="J259" s="201">
        <f>ROUND(I259*H259,2)</f>
        <v>0</v>
      </c>
      <c r="K259" s="197" t="s">
        <v>1</v>
      </c>
      <c r="L259" s="202"/>
      <c r="M259" s="203" t="s">
        <v>1</v>
      </c>
      <c r="N259" s="204" t="s">
        <v>36</v>
      </c>
      <c r="O259" s="54"/>
      <c r="P259" s="165">
        <f>O259*H259</f>
        <v>0</v>
      </c>
      <c r="Q259" s="165">
        <v>0</v>
      </c>
      <c r="R259" s="165">
        <f>Q259*H259</f>
        <v>0</v>
      </c>
      <c r="S259" s="165">
        <v>0</v>
      </c>
      <c r="T259" s="166">
        <f>S259*H259</f>
        <v>0</v>
      </c>
      <c r="AR259" s="167" t="s">
        <v>1113</v>
      </c>
      <c r="AT259" s="167" t="s">
        <v>151</v>
      </c>
      <c r="AU259" s="167" t="s">
        <v>80</v>
      </c>
      <c r="AY259" s="16" t="s">
        <v>134</v>
      </c>
      <c r="BE259" s="168">
        <f>IF(N259="základná",J259,0)</f>
        <v>0</v>
      </c>
      <c r="BF259" s="168">
        <f>IF(N259="znížená",J259,0)</f>
        <v>0</v>
      </c>
      <c r="BG259" s="168">
        <f>IF(N259="zákl. prenesená",J259,0)</f>
        <v>0</v>
      </c>
      <c r="BH259" s="168">
        <f>IF(N259="zníž. prenesená",J259,0)</f>
        <v>0</v>
      </c>
      <c r="BI259" s="168">
        <f>IF(N259="nulová",J259,0)</f>
        <v>0</v>
      </c>
      <c r="BJ259" s="16" t="s">
        <v>80</v>
      </c>
      <c r="BK259" s="168">
        <f>ROUND(I259*H259,2)</f>
        <v>0</v>
      </c>
      <c r="BL259" s="16" t="s">
        <v>497</v>
      </c>
      <c r="BM259" s="167" t="s">
        <v>780</v>
      </c>
    </row>
    <row r="260" spans="2:65" s="1" customFormat="1" ht="96">
      <c r="B260" s="31"/>
      <c r="D260" s="170" t="s">
        <v>143</v>
      </c>
      <c r="F260" s="186" t="s">
        <v>1883</v>
      </c>
      <c r="I260" s="95"/>
      <c r="L260" s="31"/>
      <c r="M260" s="187"/>
      <c r="N260" s="54"/>
      <c r="O260" s="54"/>
      <c r="P260" s="54"/>
      <c r="Q260" s="54"/>
      <c r="R260" s="54"/>
      <c r="S260" s="54"/>
      <c r="T260" s="55"/>
      <c r="AT260" s="16" t="s">
        <v>143</v>
      </c>
      <c r="AU260" s="16" t="s">
        <v>80</v>
      </c>
    </row>
    <row r="261" spans="2:65" s="1" customFormat="1" ht="16.5" customHeight="1">
      <c r="B261" s="155"/>
      <c r="C261" s="195" t="s">
        <v>487</v>
      </c>
      <c r="D261" s="195" t="s">
        <v>151</v>
      </c>
      <c r="E261" s="196" t="s">
        <v>1884</v>
      </c>
      <c r="F261" s="197" t="s">
        <v>1885</v>
      </c>
      <c r="G261" s="198" t="s">
        <v>198</v>
      </c>
      <c r="H261" s="199">
        <v>6</v>
      </c>
      <c r="I261" s="200"/>
      <c r="J261" s="201">
        <f>ROUND(I261*H261,2)</f>
        <v>0</v>
      </c>
      <c r="K261" s="197" t="s">
        <v>1</v>
      </c>
      <c r="L261" s="202"/>
      <c r="M261" s="203" t="s">
        <v>1</v>
      </c>
      <c r="N261" s="204" t="s">
        <v>36</v>
      </c>
      <c r="O261" s="54"/>
      <c r="P261" s="165">
        <f>O261*H261</f>
        <v>0</v>
      </c>
      <c r="Q261" s="165">
        <v>0</v>
      </c>
      <c r="R261" s="165">
        <f>Q261*H261</f>
        <v>0</v>
      </c>
      <c r="S261" s="165">
        <v>0</v>
      </c>
      <c r="T261" s="166">
        <f>S261*H261</f>
        <v>0</v>
      </c>
      <c r="AR261" s="167" t="s">
        <v>1113</v>
      </c>
      <c r="AT261" s="167" t="s">
        <v>151</v>
      </c>
      <c r="AU261" s="167" t="s">
        <v>80</v>
      </c>
      <c r="AY261" s="16" t="s">
        <v>134</v>
      </c>
      <c r="BE261" s="168">
        <f>IF(N261="základná",J261,0)</f>
        <v>0</v>
      </c>
      <c r="BF261" s="168">
        <f>IF(N261="znížená",J261,0)</f>
        <v>0</v>
      </c>
      <c r="BG261" s="168">
        <f>IF(N261="zákl. prenesená",J261,0)</f>
        <v>0</v>
      </c>
      <c r="BH261" s="168">
        <f>IF(N261="zníž. prenesená",J261,0)</f>
        <v>0</v>
      </c>
      <c r="BI261" s="168">
        <f>IF(N261="nulová",J261,0)</f>
        <v>0</v>
      </c>
      <c r="BJ261" s="16" t="s">
        <v>80</v>
      </c>
      <c r="BK261" s="168">
        <f>ROUND(I261*H261,2)</f>
        <v>0</v>
      </c>
      <c r="BL261" s="16" t="s">
        <v>497</v>
      </c>
      <c r="BM261" s="167" t="s">
        <v>908</v>
      </c>
    </row>
    <row r="262" spans="2:65" s="1" customFormat="1" ht="96">
      <c r="B262" s="31"/>
      <c r="D262" s="170" t="s">
        <v>143</v>
      </c>
      <c r="F262" s="186" t="s">
        <v>1886</v>
      </c>
      <c r="I262" s="95"/>
      <c r="L262" s="31"/>
      <c r="M262" s="187"/>
      <c r="N262" s="54"/>
      <c r="O262" s="54"/>
      <c r="P262" s="54"/>
      <c r="Q262" s="54"/>
      <c r="R262" s="54"/>
      <c r="S262" s="54"/>
      <c r="T262" s="55"/>
      <c r="AT262" s="16" t="s">
        <v>143</v>
      </c>
      <c r="AU262" s="16" t="s">
        <v>80</v>
      </c>
    </row>
    <row r="263" spans="2:65" s="1" customFormat="1" ht="16.5" customHeight="1">
      <c r="B263" s="155"/>
      <c r="C263" s="195" t="s">
        <v>493</v>
      </c>
      <c r="D263" s="195" t="s">
        <v>151</v>
      </c>
      <c r="E263" s="196" t="s">
        <v>1887</v>
      </c>
      <c r="F263" s="197" t="s">
        <v>1888</v>
      </c>
      <c r="G263" s="198" t="s">
        <v>198</v>
      </c>
      <c r="H263" s="199">
        <v>2</v>
      </c>
      <c r="I263" s="200"/>
      <c r="J263" s="201">
        <f>ROUND(I263*H263,2)</f>
        <v>0</v>
      </c>
      <c r="K263" s="197" t="s">
        <v>1</v>
      </c>
      <c r="L263" s="202"/>
      <c r="M263" s="203" t="s">
        <v>1</v>
      </c>
      <c r="N263" s="204" t="s">
        <v>36</v>
      </c>
      <c r="O263" s="54"/>
      <c r="P263" s="165">
        <f>O263*H263</f>
        <v>0</v>
      </c>
      <c r="Q263" s="165">
        <v>0</v>
      </c>
      <c r="R263" s="165">
        <f>Q263*H263</f>
        <v>0</v>
      </c>
      <c r="S263" s="165">
        <v>0</v>
      </c>
      <c r="T263" s="166">
        <f>S263*H263</f>
        <v>0</v>
      </c>
      <c r="AR263" s="167" t="s">
        <v>1113</v>
      </c>
      <c r="AT263" s="167" t="s">
        <v>151</v>
      </c>
      <c r="AU263" s="167" t="s">
        <v>80</v>
      </c>
      <c r="AY263" s="16" t="s">
        <v>134</v>
      </c>
      <c r="BE263" s="168">
        <f>IF(N263="základná",J263,0)</f>
        <v>0</v>
      </c>
      <c r="BF263" s="168">
        <f>IF(N263="znížená",J263,0)</f>
        <v>0</v>
      </c>
      <c r="BG263" s="168">
        <f>IF(N263="zákl. prenesená",J263,0)</f>
        <v>0</v>
      </c>
      <c r="BH263" s="168">
        <f>IF(N263="zníž. prenesená",J263,0)</f>
        <v>0</v>
      </c>
      <c r="BI263" s="168">
        <f>IF(N263="nulová",J263,0)</f>
        <v>0</v>
      </c>
      <c r="BJ263" s="16" t="s">
        <v>80</v>
      </c>
      <c r="BK263" s="168">
        <f>ROUND(I263*H263,2)</f>
        <v>0</v>
      </c>
      <c r="BL263" s="16" t="s">
        <v>497</v>
      </c>
      <c r="BM263" s="167" t="s">
        <v>911</v>
      </c>
    </row>
    <row r="264" spans="2:65" s="1" customFormat="1" ht="86.4">
      <c r="B264" s="31"/>
      <c r="D264" s="170" t="s">
        <v>143</v>
      </c>
      <c r="F264" s="186" t="s">
        <v>1889</v>
      </c>
      <c r="I264" s="95"/>
      <c r="L264" s="31"/>
      <c r="M264" s="187"/>
      <c r="N264" s="54"/>
      <c r="O264" s="54"/>
      <c r="P264" s="54"/>
      <c r="Q264" s="54"/>
      <c r="R264" s="54"/>
      <c r="S264" s="54"/>
      <c r="T264" s="55"/>
      <c r="AT264" s="16" t="s">
        <v>143</v>
      </c>
      <c r="AU264" s="16" t="s">
        <v>80</v>
      </c>
    </row>
    <row r="265" spans="2:65" s="1" customFormat="1" ht="16.5" customHeight="1">
      <c r="B265" s="155"/>
      <c r="C265" s="195" t="s">
        <v>497</v>
      </c>
      <c r="D265" s="195" t="s">
        <v>151</v>
      </c>
      <c r="E265" s="196" t="s">
        <v>1890</v>
      </c>
      <c r="F265" s="197" t="s">
        <v>1891</v>
      </c>
      <c r="G265" s="198" t="s">
        <v>198</v>
      </c>
      <c r="H265" s="199">
        <v>6</v>
      </c>
      <c r="I265" s="200"/>
      <c r="J265" s="201">
        <f>ROUND(I265*H265,2)</f>
        <v>0</v>
      </c>
      <c r="K265" s="197" t="s">
        <v>1</v>
      </c>
      <c r="L265" s="202"/>
      <c r="M265" s="203" t="s">
        <v>1</v>
      </c>
      <c r="N265" s="204" t="s">
        <v>36</v>
      </c>
      <c r="O265" s="54"/>
      <c r="P265" s="165">
        <f>O265*H265</f>
        <v>0</v>
      </c>
      <c r="Q265" s="165">
        <v>0</v>
      </c>
      <c r="R265" s="165">
        <f>Q265*H265</f>
        <v>0</v>
      </c>
      <c r="S265" s="165">
        <v>0</v>
      </c>
      <c r="T265" s="166">
        <f>S265*H265</f>
        <v>0</v>
      </c>
      <c r="AR265" s="167" t="s">
        <v>1113</v>
      </c>
      <c r="AT265" s="167" t="s">
        <v>151</v>
      </c>
      <c r="AU265" s="167" t="s">
        <v>80</v>
      </c>
      <c r="AY265" s="16" t="s">
        <v>134</v>
      </c>
      <c r="BE265" s="168">
        <f>IF(N265="základná",J265,0)</f>
        <v>0</v>
      </c>
      <c r="BF265" s="168">
        <f>IF(N265="znížená",J265,0)</f>
        <v>0</v>
      </c>
      <c r="BG265" s="168">
        <f>IF(N265="zákl. prenesená",J265,0)</f>
        <v>0</v>
      </c>
      <c r="BH265" s="168">
        <f>IF(N265="zníž. prenesená",J265,0)</f>
        <v>0</v>
      </c>
      <c r="BI265" s="168">
        <f>IF(N265="nulová",J265,0)</f>
        <v>0</v>
      </c>
      <c r="BJ265" s="16" t="s">
        <v>80</v>
      </c>
      <c r="BK265" s="168">
        <f>ROUND(I265*H265,2)</f>
        <v>0</v>
      </c>
      <c r="BL265" s="16" t="s">
        <v>497</v>
      </c>
      <c r="BM265" s="167" t="s">
        <v>916</v>
      </c>
    </row>
    <row r="266" spans="2:65" s="1" customFormat="1" ht="67.2">
      <c r="B266" s="31"/>
      <c r="D266" s="170" t="s">
        <v>143</v>
      </c>
      <c r="F266" s="186" t="s">
        <v>1892</v>
      </c>
      <c r="I266" s="95"/>
      <c r="L266" s="31"/>
      <c r="M266" s="187"/>
      <c r="N266" s="54"/>
      <c r="O266" s="54"/>
      <c r="P266" s="54"/>
      <c r="Q266" s="54"/>
      <c r="R266" s="54"/>
      <c r="S266" s="54"/>
      <c r="T266" s="55"/>
      <c r="AT266" s="16" t="s">
        <v>143</v>
      </c>
      <c r="AU266" s="16" t="s">
        <v>80</v>
      </c>
    </row>
    <row r="267" spans="2:65" s="1" customFormat="1" ht="16.5" customHeight="1">
      <c r="B267" s="155"/>
      <c r="C267" s="195" t="s">
        <v>503</v>
      </c>
      <c r="D267" s="195" t="s">
        <v>151</v>
      </c>
      <c r="E267" s="196" t="s">
        <v>1893</v>
      </c>
      <c r="F267" s="197" t="s">
        <v>1894</v>
      </c>
      <c r="G267" s="198" t="s">
        <v>198</v>
      </c>
      <c r="H267" s="199">
        <v>25</v>
      </c>
      <c r="I267" s="200"/>
      <c r="J267" s="201">
        <f>ROUND(I267*H267,2)</f>
        <v>0</v>
      </c>
      <c r="K267" s="197" t="s">
        <v>1</v>
      </c>
      <c r="L267" s="202"/>
      <c r="M267" s="203" t="s">
        <v>1</v>
      </c>
      <c r="N267" s="204" t="s">
        <v>36</v>
      </c>
      <c r="O267" s="54"/>
      <c r="P267" s="165">
        <f>O267*H267</f>
        <v>0</v>
      </c>
      <c r="Q267" s="165">
        <v>0</v>
      </c>
      <c r="R267" s="165">
        <f>Q267*H267</f>
        <v>0</v>
      </c>
      <c r="S267" s="165">
        <v>0</v>
      </c>
      <c r="T267" s="166">
        <f>S267*H267</f>
        <v>0</v>
      </c>
      <c r="AR267" s="167" t="s">
        <v>1113</v>
      </c>
      <c r="AT267" s="167" t="s">
        <v>151</v>
      </c>
      <c r="AU267" s="167" t="s">
        <v>80</v>
      </c>
      <c r="AY267" s="16" t="s">
        <v>134</v>
      </c>
      <c r="BE267" s="168">
        <f>IF(N267="základná",J267,0)</f>
        <v>0</v>
      </c>
      <c r="BF267" s="168">
        <f>IF(N267="znížená",J267,0)</f>
        <v>0</v>
      </c>
      <c r="BG267" s="168">
        <f>IF(N267="zákl. prenesená",J267,0)</f>
        <v>0</v>
      </c>
      <c r="BH267" s="168">
        <f>IF(N267="zníž. prenesená",J267,0)</f>
        <v>0</v>
      </c>
      <c r="BI267" s="168">
        <f>IF(N267="nulová",J267,0)</f>
        <v>0</v>
      </c>
      <c r="BJ267" s="16" t="s">
        <v>80</v>
      </c>
      <c r="BK267" s="168">
        <f>ROUND(I267*H267,2)</f>
        <v>0</v>
      </c>
      <c r="BL267" s="16" t="s">
        <v>497</v>
      </c>
      <c r="BM267" s="167" t="s">
        <v>919</v>
      </c>
    </row>
    <row r="268" spans="2:65" s="1" customFormat="1" ht="76.8">
      <c r="B268" s="31"/>
      <c r="D268" s="170" t="s">
        <v>143</v>
      </c>
      <c r="F268" s="186" t="s">
        <v>1895</v>
      </c>
      <c r="I268" s="95"/>
      <c r="L268" s="31"/>
      <c r="M268" s="187"/>
      <c r="N268" s="54"/>
      <c r="O268" s="54"/>
      <c r="P268" s="54"/>
      <c r="Q268" s="54"/>
      <c r="R268" s="54"/>
      <c r="S268" s="54"/>
      <c r="T268" s="55"/>
      <c r="AT268" s="16" t="s">
        <v>143</v>
      </c>
      <c r="AU268" s="16" t="s">
        <v>80</v>
      </c>
    </row>
    <row r="269" spans="2:65" s="1" customFormat="1" ht="16.5" customHeight="1">
      <c r="B269" s="155"/>
      <c r="C269" s="195" t="s">
        <v>508</v>
      </c>
      <c r="D269" s="195" t="s">
        <v>151</v>
      </c>
      <c r="E269" s="196" t="s">
        <v>1896</v>
      </c>
      <c r="F269" s="197" t="s">
        <v>1897</v>
      </c>
      <c r="G269" s="198" t="s">
        <v>198</v>
      </c>
      <c r="H269" s="199">
        <v>6</v>
      </c>
      <c r="I269" s="200"/>
      <c r="J269" s="201">
        <f>ROUND(I269*H269,2)</f>
        <v>0</v>
      </c>
      <c r="K269" s="197" t="s">
        <v>1</v>
      </c>
      <c r="L269" s="202"/>
      <c r="M269" s="203" t="s">
        <v>1</v>
      </c>
      <c r="N269" s="204" t="s">
        <v>36</v>
      </c>
      <c r="O269" s="54"/>
      <c r="P269" s="165">
        <f>O269*H269</f>
        <v>0</v>
      </c>
      <c r="Q269" s="165">
        <v>0</v>
      </c>
      <c r="R269" s="165">
        <f>Q269*H269</f>
        <v>0</v>
      </c>
      <c r="S269" s="165">
        <v>0</v>
      </c>
      <c r="T269" s="166">
        <f>S269*H269</f>
        <v>0</v>
      </c>
      <c r="AR269" s="167" t="s">
        <v>1113</v>
      </c>
      <c r="AT269" s="167" t="s">
        <v>151</v>
      </c>
      <c r="AU269" s="167" t="s">
        <v>80</v>
      </c>
      <c r="AY269" s="16" t="s">
        <v>134</v>
      </c>
      <c r="BE269" s="168">
        <f>IF(N269="základná",J269,0)</f>
        <v>0</v>
      </c>
      <c r="BF269" s="168">
        <f>IF(N269="znížená",J269,0)</f>
        <v>0</v>
      </c>
      <c r="BG269" s="168">
        <f>IF(N269="zákl. prenesená",J269,0)</f>
        <v>0</v>
      </c>
      <c r="BH269" s="168">
        <f>IF(N269="zníž. prenesená",J269,0)</f>
        <v>0</v>
      </c>
      <c r="BI269" s="168">
        <f>IF(N269="nulová",J269,0)</f>
        <v>0</v>
      </c>
      <c r="BJ269" s="16" t="s">
        <v>80</v>
      </c>
      <c r="BK269" s="168">
        <f>ROUND(I269*H269,2)</f>
        <v>0</v>
      </c>
      <c r="BL269" s="16" t="s">
        <v>497</v>
      </c>
      <c r="BM269" s="167" t="s">
        <v>922</v>
      </c>
    </row>
    <row r="270" spans="2:65" s="1" customFormat="1" ht="67.2">
      <c r="B270" s="31"/>
      <c r="D270" s="170" t="s">
        <v>143</v>
      </c>
      <c r="F270" s="186" t="s">
        <v>1898</v>
      </c>
      <c r="I270" s="95"/>
      <c r="L270" s="31"/>
      <c r="M270" s="187"/>
      <c r="N270" s="54"/>
      <c r="O270" s="54"/>
      <c r="P270" s="54"/>
      <c r="Q270" s="54"/>
      <c r="R270" s="54"/>
      <c r="S270" s="54"/>
      <c r="T270" s="55"/>
      <c r="AT270" s="16" t="s">
        <v>143</v>
      </c>
      <c r="AU270" s="16" t="s">
        <v>80</v>
      </c>
    </row>
    <row r="271" spans="2:65" s="1" customFormat="1" ht="16.5" customHeight="1">
      <c r="B271" s="155"/>
      <c r="C271" s="195" t="s">
        <v>513</v>
      </c>
      <c r="D271" s="195" t="s">
        <v>151</v>
      </c>
      <c r="E271" s="196" t="s">
        <v>1899</v>
      </c>
      <c r="F271" s="197" t="s">
        <v>1900</v>
      </c>
      <c r="G271" s="198" t="s">
        <v>198</v>
      </c>
      <c r="H271" s="199">
        <v>2</v>
      </c>
      <c r="I271" s="200"/>
      <c r="J271" s="201">
        <f>ROUND(I271*H271,2)</f>
        <v>0</v>
      </c>
      <c r="K271" s="197" t="s">
        <v>1</v>
      </c>
      <c r="L271" s="202"/>
      <c r="M271" s="203" t="s">
        <v>1</v>
      </c>
      <c r="N271" s="204" t="s">
        <v>36</v>
      </c>
      <c r="O271" s="54"/>
      <c r="P271" s="165">
        <f>O271*H271</f>
        <v>0</v>
      </c>
      <c r="Q271" s="165">
        <v>0</v>
      </c>
      <c r="R271" s="165">
        <f>Q271*H271</f>
        <v>0</v>
      </c>
      <c r="S271" s="165">
        <v>0</v>
      </c>
      <c r="T271" s="166">
        <f>S271*H271</f>
        <v>0</v>
      </c>
      <c r="AR271" s="167" t="s">
        <v>1113</v>
      </c>
      <c r="AT271" s="167" t="s">
        <v>151</v>
      </c>
      <c r="AU271" s="167" t="s">
        <v>80</v>
      </c>
      <c r="AY271" s="16" t="s">
        <v>134</v>
      </c>
      <c r="BE271" s="168">
        <f>IF(N271="základná",J271,0)</f>
        <v>0</v>
      </c>
      <c r="BF271" s="168">
        <f>IF(N271="znížená",J271,0)</f>
        <v>0</v>
      </c>
      <c r="BG271" s="168">
        <f>IF(N271="zákl. prenesená",J271,0)</f>
        <v>0</v>
      </c>
      <c r="BH271" s="168">
        <f>IF(N271="zníž. prenesená",J271,0)</f>
        <v>0</v>
      </c>
      <c r="BI271" s="168">
        <f>IF(N271="nulová",J271,0)</f>
        <v>0</v>
      </c>
      <c r="BJ271" s="16" t="s">
        <v>80</v>
      </c>
      <c r="BK271" s="168">
        <f>ROUND(I271*H271,2)</f>
        <v>0</v>
      </c>
      <c r="BL271" s="16" t="s">
        <v>497</v>
      </c>
      <c r="BM271" s="167" t="s">
        <v>925</v>
      </c>
    </row>
    <row r="272" spans="2:65" s="1" customFormat="1" ht="57.6">
      <c r="B272" s="31"/>
      <c r="D272" s="170" t="s">
        <v>143</v>
      </c>
      <c r="F272" s="186" t="s">
        <v>1901</v>
      </c>
      <c r="I272" s="95"/>
      <c r="L272" s="31"/>
      <c r="M272" s="187"/>
      <c r="N272" s="54"/>
      <c r="O272" s="54"/>
      <c r="P272" s="54"/>
      <c r="Q272" s="54"/>
      <c r="R272" s="54"/>
      <c r="S272" s="54"/>
      <c r="T272" s="55"/>
      <c r="AT272" s="16" t="s">
        <v>143</v>
      </c>
      <c r="AU272" s="16" t="s">
        <v>80</v>
      </c>
    </row>
    <row r="273" spans="2:65" s="1" customFormat="1" ht="16.5" customHeight="1">
      <c r="B273" s="155"/>
      <c r="C273" s="195" t="s">
        <v>518</v>
      </c>
      <c r="D273" s="195" t="s">
        <v>151</v>
      </c>
      <c r="E273" s="196" t="s">
        <v>1902</v>
      </c>
      <c r="F273" s="197" t="s">
        <v>1903</v>
      </c>
      <c r="G273" s="198" t="s">
        <v>198</v>
      </c>
      <c r="H273" s="199">
        <v>12</v>
      </c>
      <c r="I273" s="200"/>
      <c r="J273" s="201">
        <f>ROUND(I273*H273,2)</f>
        <v>0</v>
      </c>
      <c r="K273" s="197" t="s">
        <v>1</v>
      </c>
      <c r="L273" s="202"/>
      <c r="M273" s="203" t="s">
        <v>1</v>
      </c>
      <c r="N273" s="204" t="s">
        <v>36</v>
      </c>
      <c r="O273" s="54"/>
      <c r="P273" s="165">
        <f>O273*H273</f>
        <v>0</v>
      </c>
      <c r="Q273" s="165">
        <v>0</v>
      </c>
      <c r="R273" s="165">
        <f>Q273*H273</f>
        <v>0</v>
      </c>
      <c r="S273" s="165">
        <v>0</v>
      </c>
      <c r="T273" s="166">
        <f>S273*H273</f>
        <v>0</v>
      </c>
      <c r="AR273" s="167" t="s">
        <v>1113</v>
      </c>
      <c r="AT273" s="167" t="s">
        <v>151</v>
      </c>
      <c r="AU273" s="167" t="s">
        <v>80</v>
      </c>
      <c r="AY273" s="16" t="s">
        <v>134</v>
      </c>
      <c r="BE273" s="168">
        <f>IF(N273="základná",J273,0)</f>
        <v>0</v>
      </c>
      <c r="BF273" s="168">
        <f>IF(N273="znížená",J273,0)</f>
        <v>0</v>
      </c>
      <c r="BG273" s="168">
        <f>IF(N273="zákl. prenesená",J273,0)</f>
        <v>0</v>
      </c>
      <c r="BH273" s="168">
        <f>IF(N273="zníž. prenesená",J273,0)</f>
        <v>0</v>
      </c>
      <c r="BI273" s="168">
        <f>IF(N273="nulová",J273,0)</f>
        <v>0</v>
      </c>
      <c r="BJ273" s="16" t="s">
        <v>80</v>
      </c>
      <c r="BK273" s="168">
        <f>ROUND(I273*H273,2)</f>
        <v>0</v>
      </c>
      <c r="BL273" s="16" t="s">
        <v>497</v>
      </c>
      <c r="BM273" s="167" t="s">
        <v>928</v>
      </c>
    </row>
    <row r="274" spans="2:65" s="1" customFormat="1" ht="57.6">
      <c r="B274" s="31"/>
      <c r="D274" s="170" t="s">
        <v>143</v>
      </c>
      <c r="F274" s="186" t="s">
        <v>1904</v>
      </c>
      <c r="I274" s="95"/>
      <c r="L274" s="31"/>
      <c r="M274" s="187"/>
      <c r="N274" s="54"/>
      <c r="O274" s="54"/>
      <c r="P274" s="54"/>
      <c r="Q274" s="54"/>
      <c r="R274" s="54"/>
      <c r="S274" s="54"/>
      <c r="T274" s="55"/>
      <c r="AT274" s="16" t="s">
        <v>143</v>
      </c>
      <c r="AU274" s="16" t="s">
        <v>80</v>
      </c>
    </row>
    <row r="275" spans="2:65" s="1" customFormat="1" ht="24" customHeight="1">
      <c r="B275" s="155"/>
      <c r="C275" s="195" t="s">
        <v>523</v>
      </c>
      <c r="D275" s="195" t="s">
        <v>151</v>
      </c>
      <c r="E275" s="196" t="s">
        <v>1905</v>
      </c>
      <c r="F275" s="197" t="s">
        <v>1906</v>
      </c>
      <c r="G275" s="198" t="s">
        <v>198</v>
      </c>
      <c r="H275" s="199">
        <v>16</v>
      </c>
      <c r="I275" s="200"/>
      <c r="J275" s="201">
        <f>ROUND(I275*H275,2)</f>
        <v>0</v>
      </c>
      <c r="K275" s="197" t="s">
        <v>1</v>
      </c>
      <c r="L275" s="202"/>
      <c r="M275" s="203" t="s">
        <v>1</v>
      </c>
      <c r="N275" s="204" t="s">
        <v>36</v>
      </c>
      <c r="O275" s="54"/>
      <c r="P275" s="165">
        <f>O275*H275</f>
        <v>0</v>
      </c>
      <c r="Q275" s="165">
        <v>0</v>
      </c>
      <c r="R275" s="165">
        <f>Q275*H275</f>
        <v>0</v>
      </c>
      <c r="S275" s="165">
        <v>0</v>
      </c>
      <c r="T275" s="166">
        <f>S275*H275</f>
        <v>0</v>
      </c>
      <c r="AR275" s="167" t="s">
        <v>1113</v>
      </c>
      <c r="AT275" s="167" t="s">
        <v>151</v>
      </c>
      <c r="AU275" s="167" t="s">
        <v>80</v>
      </c>
      <c r="AY275" s="16" t="s">
        <v>134</v>
      </c>
      <c r="BE275" s="168">
        <f>IF(N275="základná",J275,0)</f>
        <v>0</v>
      </c>
      <c r="BF275" s="168">
        <f>IF(N275="znížená",J275,0)</f>
        <v>0</v>
      </c>
      <c r="BG275" s="168">
        <f>IF(N275="zákl. prenesená",J275,0)</f>
        <v>0</v>
      </c>
      <c r="BH275" s="168">
        <f>IF(N275="zníž. prenesená",J275,0)</f>
        <v>0</v>
      </c>
      <c r="BI275" s="168">
        <f>IF(N275="nulová",J275,0)</f>
        <v>0</v>
      </c>
      <c r="BJ275" s="16" t="s">
        <v>80</v>
      </c>
      <c r="BK275" s="168">
        <f>ROUND(I275*H275,2)</f>
        <v>0</v>
      </c>
      <c r="BL275" s="16" t="s">
        <v>497</v>
      </c>
      <c r="BM275" s="167" t="s">
        <v>931</v>
      </c>
    </row>
    <row r="276" spans="2:65" s="1" customFormat="1" ht="57.6">
      <c r="B276" s="31"/>
      <c r="D276" s="170" t="s">
        <v>143</v>
      </c>
      <c r="F276" s="186" t="s">
        <v>1907</v>
      </c>
      <c r="I276" s="95"/>
      <c r="L276" s="31"/>
      <c r="M276" s="187"/>
      <c r="N276" s="54"/>
      <c r="O276" s="54"/>
      <c r="P276" s="54"/>
      <c r="Q276" s="54"/>
      <c r="R276" s="54"/>
      <c r="S276" s="54"/>
      <c r="T276" s="55"/>
      <c r="AT276" s="16" t="s">
        <v>143</v>
      </c>
      <c r="AU276" s="16" t="s">
        <v>80</v>
      </c>
    </row>
    <row r="277" spans="2:65" s="11" customFormat="1" ht="22.95" customHeight="1">
      <c r="B277" s="142"/>
      <c r="D277" s="143" t="s">
        <v>69</v>
      </c>
      <c r="E277" s="153" t="s">
        <v>1908</v>
      </c>
      <c r="F277" s="153" t="s">
        <v>1909</v>
      </c>
      <c r="I277" s="145"/>
      <c r="J277" s="154">
        <f>BK277</f>
        <v>0</v>
      </c>
      <c r="L277" s="142"/>
      <c r="M277" s="147"/>
      <c r="N277" s="148"/>
      <c r="O277" s="148"/>
      <c r="P277" s="149">
        <f>SUM(P278:P279)</f>
        <v>0</v>
      </c>
      <c r="Q277" s="148"/>
      <c r="R277" s="149">
        <f>SUM(R278:R279)</f>
        <v>0</v>
      </c>
      <c r="S277" s="148"/>
      <c r="T277" s="150">
        <f>SUM(T278:T279)</f>
        <v>0</v>
      </c>
      <c r="AR277" s="143" t="s">
        <v>142</v>
      </c>
      <c r="AT277" s="151" t="s">
        <v>69</v>
      </c>
      <c r="AU277" s="151" t="s">
        <v>74</v>
      </c>
      <c r="AY277" s="143" t="s">
        <v>134</v>
      </c>
      <c r="BK277" s="152">
        <f>SUM(BK278:BK279)</f>
        <v>0</v>
      </c>
    </row>
    <row r="278" spans="2:65" s="1" customFormat="1" ht="16.5" customHeight="1">
      <c r="B278" s="155"/>
      <c r="C278" s="156" t="s">
        <v>529</v>
      </c>
      <c r="D278" s="156" t="s">
        <v>136</v>
      </c>
      <c r="E278" s="157" t="s">
        <v>1910</v>
      </c>
      <c r="F278" s="158" t="s">
        <v>1911</v>
      </c>
      <c r="G278" s="159" t="s">
        <v>198</v>
      </c>
      <c r="H278" s="160">
        <v>1</v>
      </c>
      <c r="I278" s="161"/>
      <c r="J278" s="162">
        <f>ROUND(I278*H278,2)</f>
        <v>0</v>
      </c>
      <c r="K278" s="158" t="s">
        <v>1</v>
      </c>
      <c r="L278" s="31"/>
      <c r="M278" s="163" t="s">
        <v>1</v>
      </c>
      <c r="N278" s="164" t="s">
        <v>36</v>
      </c>
      <c r="O278" s="54"/>
      <c r="P278" s="165">
        <f>O278*H278</f>
        <v>0</v>
      </c>
      <c r="Q278" s="165">
        <v>0</v>
      </c>
      <c r="R278" s="165">
        <f>Q278*H278</f>
        <v>0</v>
      </c>
      <c r="S278" s="165">
        <v>0</v>
      </c>
      <c r="T278" s="166">
        <f>S278*H278</f>
        <v>0</v>
      </c>
      <c r="AR278" s="167" t="s">
        <v>497</v>
      </c>
      <c r="AT278" s="167" t="s">
        <v>136</v>
      </c>
      <c r="AU278" s="167" t="s">
        <v>80</v>
      </c>
      <c r="AY278" s="16" t="s">
        <v>134</v>
      </c>
      <c r="BE278" s="168">
        <f>IF(N278="základná",J278,0)</f>
        <v>0</v>
      </c>
      <c r="BF278" s="168">
        <f>IF(N278="znížená",J278,0)</f>
        <v>0</v>
      </c>
      <c r="BG278" s="168">
        <f>IF(N278="zákl. prenesená",J278,0)</f>
        <v>0</v>
      </c>
      <c r="BH278" s="168">
        <f>IF(N278="zníž. prenesená",J278,0)</f>
        <v>0</v>
      </c>
      <c r="BI278" s="168">
        <f>IF(N278="nulová",J278,0)</f>
        <v>0</v>
      </c>
      <c r="BJ278" s="16" t="s">
        <v>80</v>
      </c>
      <c r="BK278" s="168">
        <f>ROUND(I278*H278,2)</f>
        <v>0</v>
      </c>
      <c r="BL278" s="16" t="s">
        <v>497</v>
      </c>
      <c r="BM278" s="167" t="s">
        <v>934</v>
      </c>
    </row>
    <row r="279" spans="2:65" s="1" customFormat="1" ht="38.4">
      <c r="B279" s="31"/>
      <c r="D279" s="170" t="s">
        <v>143</v>
      </c>
      <c r="F279" s="186" t="s">
        <v>1912</v>
      </c>
      <c r="I279" s="95"/>
      <c r="L279" s="31"/>
      <c r="M279" s="187"/>
      <c r="N279" s="54"/>
      <c r="O279" s="54"/>
      <c r="P279" s="54"/>
      <c r="Q279" s="54"/>
      <c r="R279" s="54"/>
      <c r="S279" s="54"/>
      <c r="T279" s="55"/>
      <c r="AT279" s="16" t="s">
        <v>143</v>
      </c>
      <c r="AU279" s="16" t="s">
        <v>80</v>
      </c>
    </row>
    <row r="280" spans="2:65" s="11" customFormat="1" ht="25.95" customHeight="1">
      <c r="B280" s="142"/>
      <c r="D280" s="143" t="s">
        <v>69</v>
      </c>
      <c r="E280" s="144" t="s">
        <v>1593</v>
      </c>
      <c r="F280" s="144" t="s">
        <v>1913</v>
      </c>
      <c r="I280" s="145"/>
      <c r="J280" s="146">
        <f>BK280</f>
        <v>0</v>
      </c>
      <c r="L280" s="142"/>
      <c r="M280" s="147"/>
      <c r="N280" s="148"/>
      <c r="O280" s="148"/>
      <c r="P280" s="149">
        <f>P281+SUM(P282:P293)+P359</f>
        <v>0</v>
      </c>
      <c r="Q280" s="148"/>
      <c r="R280" s="149">
        <f>R281+SUM(R282:R293)+R359</f>
        <v>0</v>
      </c>
      <c r="S280" s="148"/>
      <c r="T280" s="150">
        <f>T281+SUM(T282:T293)+T359</f>
        <v>0</v>
      </c>
      <c r="AR280" s="143" t="s">
        <v>142</v>
      </c>
      <c r="AT280" s="151" t="s">
        <v>69</v>
      </c>
      <c r="AU280" s="151" t="s">
        <v>70</v>
      </c>
      <c r="AY280" s="143" t="s">
        <v>134</v>
      </c>
      <c r="BK280" s="152">
        <f>BK281+SUM(BK282:BK293)+BK359</f>
        <v>0</v>
      </c>
    </row>
    <row r="281" spans="2:65" s="1" customFormat="1" ht="16.5" customHeight="1">
      <c r="B281" s="155"/>
      <c r="C281" s="195" t="s">
        <v>534</v>
      </c>
      <c r="D281" s="195" t="s">
        <v>151</v>
      </c>
      <c r="E281" s="196" t="s">
        <v>1914</v>
      </c>
      <c r="F281" s="197" t="s">
        <v>1915</v>
      </c>
      <c r="G281" s="198" t="s">
        <v>198</v>
      </c>
      <c r="H281" s="199">
        <v>1</v>
      </c>
      <c r="I281" s="200"/>
      <c r="J281" s="201">
        <f>ROUND(I281*H281,2)</f>
        <v>0</v>
      </c>
      <c r="K281" s="197" t="s">
        <v>1</v>
      </c>
      <c r="L281" s="202"/>
      <c r="M281" s="203" t="s">
        <v>1</v>
      </c>
      <c r="N281" s="204" t="s">
        <v>36</v>
      </c>
      <c r="O281" s="54"/>
      <c r="P281" s="165">
        <f>O281*H281</f>
        <v>0</v>
      </c>
      <c r="Q281" s="165">
        <v>0</v>
      </c>
      <c r="R281" s="165">
        <f>Q281*H281</f>
        <v>0</v>
      </c>
      <c r="S281" s="165">
        <v>0</v>
      </c>
      <c r="T281" s="166">
        <f>S281*H281</f>
        <v>0</v>
      </c>
      <c r="AR281" s="167" t="s">
        <v>1113</v>
      </c>
      <c r="AT281" s="167" t="s">
        <v>151</v>
      </c>
      <c r="AU281" s="167" t="s">
        <v>74</v>
      </c>
      <c r="AY281" s="16" t="s">
        <v>134</v>
      </c>
      <c r="BE281" s="168">
        <f>IF(N281="základná",J281,0)</f>
        <v>0</v>
      </c>
      <c r="BF281" s="168">
        <f>IF(N281="znížená",J281,0)</f>
        <v>0</v>
      </c>
      <c r="BG281" s="168">
        <f>IF(N281="zákl. prenesená",J281,0)</f>
        <v>0</v>
      </c>
      <c r="BH281" s="168">
        <f>IF(N281="zníž. prenesená",J281,0)</f>
        <v>0</v>
      </c>
      <c r="BI281" s="168">
        <f>IF(N281="nulová",J281,0)</f>
        <v>0</v>
      </c>
      <c r="BJ281" s="16" t="s">
        <v>80</v>
      </c>
      <c r="BK281" s="168">
        <f>ROUND(I281*H281,2)</f>
        <v>0</v>
      </c>
      <c r="BL281" s="16" t="s">
        <v>497</v>
      </c>
      <c r="BM281" s="167" t="s">
        <v>937</v>
      </c>
    </row>
    <row r="282" spans="2:65" s="1" customFormat="1" ht="48">
      <c r="B282" s="31"/>
      <c r="D282" s="170" t="s">
        <v>143</v>
      </c>
      <c r="F282" s="186" t="s">
        <v>1916</v>
      </c>
      <c r="I282" s="95"/>
      <c r="L282" s="31"/>
      <c r="M282" s="187"/>
      <c r="N282" s="54"/>
      <c r="O282" s="54"/>
      <c r="P282" s="54"/>
      <c r="Q282" s="54"/>
      <c r="R282" s="54"/>
      <c r="S282" s="54"/>
      <c r="T282" s="55"/>
      <c r="AT282" s="16" t="s">
        <v>143</v>
      </c>
      <c r="AU282" s="16" t="s">
        <v>74</v>
      </c>
    </row>
    <row r="283" spans="2:65" s="1" customFormat="1" ht="16.5" customHeight="1">
      <c r="B283" s="155"/>
      <c r="C283" s="195" t="s">
        <v>538</v>
      </c>
      <c r="D283" s="195" t="s">
        <v>151</v>
      </c>
      <c r="E283" s="196" t="s">
        <v>1751</v>
      </c>
      <c r="F283" s="197" t="s">
        <v>1752</v>
      </c>
      <c r="G283" s="198" t="s">
        <v>198</v>
      </c>
      <c r="H283" s="199">
        <v>1</v>
      </c>
      <c r="I283" s="200"/>
      <c r="J283" s="201">
        <f>ROUND(I283*H283,2)</f>
        <v>0</v>
      </c>
      <c r="K283" s="197" t="s">
        <v>1</v>
      </c>
      <c r="L283" s="202"/>
      <c r="M283" s="203" t="s">
        <v>1</v>
      </c>
      <c r="N283" s="204" t="s">
        <v>36</v>
      </c>
      <c r="O283" s="54"/>
      <c r="P283" s="165">
        <f>O283*H283</f>
        <v>0</v>
      </c>
      <c r="Q283" s="165">
        <v>0</v>
      </c>
      <c r="R283" s="165">
        <f>Q283*H283</f>
        <v>0</v>
      </c>
      <c r="S283" s="165">
        <v>0</v>
      </c>
      <c r="T283" s="166">
        <f>S283*H283</f>
        <v>0</v>
      </c>
      <c r="AR283" s="167" t="s">
        <v>1113</v>
      </c>
      <c r="AT283" s="167" t="s">
        <v>151</v>
      </c>
      <c r="AU283" s="167" t="s">
        <v>74</v>
      </c>
      <c r="AY283" s="16" t="s">
        <v>134</v>
      </c>
      <c r="BE283" s="168">
        <f>IF(N283="základná",J283,0)</f>
        <v>0</v>
      </c>
      <c r="BF283" s="168">
        <f>IF(N283="znížená",J283,0)</f>
        <v>0</v>
      </c>
      <c r="BG283" s="168">
        <f>IF(N283="zákl. prenesená",J283,0)</f>
        <v>0</v>
      </c>
      <c r="BH283" s="168">
        <f>IF(N283="zníž. prenesená",J283,0)</f>
        <v>0</v>
      </c>
      <c r="BI283" s="168">
        <f>IF(N283="nulová",J283,0)</f>
        <v>0</v>
      </c>
      <c r="BJ283" s="16" t="s">
        <v>80</v>
      </c>
      <c r="BK283" s="168">
        <f>ROUND(I283*H283,2)</f>
        <v>0</v>
      </c>
      <c r="BL283" s="16" t="s">
        <v>497</v>
      </c>
      <c r="BM283" s="167" t="s">
        <v>940</v>
      </c>
    </row>
    <row r="284" spans="2:65" s="1" customFormat="1" ht="38.4">
      <c r="B284" s="31"/>
      <c r="D284" s="170" t="s">
        <v>143</v>
      </c>
      <c r="F284" s="186" t="s">
        <v>1753</v>
      </c>
      <c r="I284" s="95"/>
      <c r="L284" s="31"/>
      <c r="M284" s="187"/>
      <c r="N284" s="54"/>
      <c r="O284" s="54"/>
      <c r="P284" s="54"/>
      <c r="Q284" s="54"/>
      <c r="R284" s="54"/>
      <c r="S284" s="54"/>
      <c r="T284" s="55"/>
      <c r="AT284" s="16" t="s">
        <v>143</v>
      </c>
      <c r="AU284" s="16" t="s">
        <v>74</v>
      </c>
    </row>
    <row r="285" spans="2:65" s="1" customFormat="1" ht="16.5" customHeight="1">
      <c r="B285" s="155"/>
      <c r="C285" s="195" t="s">
        <v>542</v>
      </c>
      <c r="D285" s="195" t="s">
        <v>151</v>
      </c>
      <c r="E285" s="196" t="s">
        <v>1917</v>
      </c>
      <c r="F285" s="197" t="s">
        <v>1918</v>
      </c>
      <c r="G285" s="198" t="s">
        <v>198</v>
      </c>
      <c r="H285" s="199">
        <v>1</v>
      </c>
      <c r="I285" s="200"/>
      <c r="J285" s="201">
        <f>ROUND(I285*H285,2)</f>
        <v>0</v>
      </c>
      <c r="K285" s="197" t="s">
        <v>1</v>
      </c>
      <c r="L285" s="202"/>
      <c r="M285" s="203" t="s">
        <v>1</v>
      </c>
      <c r="N285" s="204" t="s">
        <v>36</v>
      </c>
      <c r="O285" s="54"/>
      <c r="P285" s="165">
        <f>O285*H285</f>
        <v>0</v>
      </c>
      <c r="Q285" s="165">
        <v>0</v>
      </c>
      <c r="R285" s="165">
        <f>Q285*H285</f>
        <v>0</v>
      </c>
      <c r="S285" s="165">
        <v>0</v>
      </c>
      <c r="T285" s="166">
        <f>S285*H285</f>
        <v>0</v>
      </c>
      <c r="AR285" s="167" t="s">
        <v>1113</v>
      </c>
      <c r="AT285" s="167" t="s">
        <v>151</v>
      </c>
      <c r="AU285" s="167" t="s">
        <v>74</v>
      </c>
      <c r="AY285" s="16" t="s">
        <v>134</v>
      </c>
      <c r="BE285" s="168">
        <f>IF(N285="základná",J285,0)</f>
        <v>0</v>
      </c>
      <c r="BF285" s="168">
        <f>IF(N285="znížená",J285,0)</f>
        <v>0</v>
      </c>
      <c r="BG285" s="168">
        <f>IF(N285="zákl. prenesená",J285,0)</f>
        <v>0</v>
      </c>
      <c r="BH285" s="168">
        <f>IF(N285="zníž. prenesená",J285,0)</f>
        <v>0</v>
      </c>
      <c r="BI285" s="168">
        <f>IF(N285="nulová",J285,0)</f>
        <v>0</v>
      </c>
      <c r="BJ285" s="16" t="s">
        <v>80</v>
      </c>
      <c r="BK285" s="168">
        <f>ROUND(I285*H285,2)</f>
        <v>0</v>
      </c>
      <c r="BL285" s="16" t="s">
        <v>497</v>
      </c>
      <c r="BM285" s="167" t="s">
        <v>943</v>
      </c>
    </row>
    <row r="286" spans="2:65" s="1" customFormat="1" ht="28.8">
      <c r="B286" s="31"/>
      <c r="D286" s="170" t="s">
        <v>143</v>
      </c>
      <c r="F286" s="186" t="s">
        <v>1919</v>
      </c>
      <c r="I286" s="95"/>
      <c r="L286" s="31"/>
      <c r="M286" s="187"/>
      <c r="N286" s="54"/>
      <c r="O286" s="54"/>
      <c r="P286" s="54"/>
      <c r="Q286" s="54"/>
      <c r="R286" s="54"/>
      <c r="S286" s="54"/>
      <c r="T286" s="55"/>
      <c r="AT286" s="16" t="s">
        <v>143</v>
      </c>
      <c r="AU286" s="16" t="s">
        <v>74</v>
      </c>
    </row>
    <row r="287" spans="2:65" s="1" customFormat="1" ht="16.5" customHeight="1">
      <c r="B287" s="155"/>
      <c r="C287" s="195" t="s">
        <v>546</v>
      </c>
      <c r="D287" s="195" t="s">
        <v>151</v>
      </c>
      <c r="E287" s="196" t="s">
        <v>1920</v>
      </c>
      <c r="F287" s="197" t="s">
        <v>1921</v>
      </c>
      <c r="G287" s="198" t="s">
        <v>198</v>
      </c>
      <c r="H287" s="199">
        <v>2</v>
      </c>
      <c r="I287" s="200"/>
      <c r="J287" s="201">
        <f>ROUND(I287*H287,2)</f>
        <v>0</v>
      </c>
      <c r="K287" s="197" t="s">
        <v>1</v>
      </c>
      <c r="L287" s="202"/>
      <c r="M287" s="203" t="s">
        <v>1</v>
      </c>
      <c r="N287" s="204" t="s">
        <v>36</v>
      </c>
      <c r="O287" s="54"/>
      <c r="P287" s="165">
        <f>O287*H287</f>
        <v>0</v>
      </c>
      <c r="Q287" s="165">
        <v>0</v>
      </c>
      <c r="R287" s="165">
        <f>Q287*H287</f>
        <v>0</v>
      </c>
      <c r="S287" s="165">
        <v>0</v>
      </c>
      <c r="T287" s="166">
        <f>S287*H287</f>
        <v>0</v>
      </c>
      <c r="AR287" s="167" t="s">
        <v>1113</v>
      </c>
      <c r="AT287" s="167" t="s">
        <v>151</v>
      </c>
      <c r="AU287" s="167" t="s">
        <v>74</v>
      </c>
      <c r="AY287" s="16" t="s">
        <v>134</v>
      </c>
      <c r="BE287" s="168">
        <f>IF(N287="základná",J287,0)</f>
        <v>0</v>
      </c>
      <c r="BF287" s="168">
        <f>IF(N287="znížená",J287,0)</f>
        <v>0</v>
      </c>
      <c r="BG287" s="168">
        <f>IF(N287="zákl. prenesená",J287,0)</f>
        <v>0</v>
      </c>
      <c r="BH287" s="168">
        <f>IF(N287="zníž. prenesená",J287,0)</f>
        <v>0</v>
      </c>
      <c r="BI287" s="168">
        <f>IF(N287="nulová",J287,0)</f>
        <v>0</v>
      </c>
      <c r="BJ287" s="16" t="s">
        <v>80</v>
      </c>
      <c r="BK287" s="168">
        <f>ROUND(I287*H287,2)</f>
        <v>0</v>
      </c>
      <c r="BL287" s="16" t="s">
        <v>497</v>
      </c>
      <c r="BM287" s="167" t="s">
        <v>946</v>
      </c>
    </row>
    <row r="288" spans="2:65" s="1" customFormat="1" ht="48">
      <c r="B288" s="31"/>
      <c r="D288" s="170" t="s">
        <v>143</v>
      </c>
      <c r="F288" s="186" t="s">
        <v>1922</v>
      </c>
      <c r="I288" s="95"/>
      <c r="L288" s="31"/>
      <c r="M288" s="187"/>
      <c r="N288" s="54"/>
      <c r="O288" s="54"/>
      <c r="P288" s="54"/>
      <c r="Q288" s="54"/>
      <c r="R288" s="54"/>
      <c r="S288" s="54"/>
      <c r="T288" s="55"/>
      <c r="AT288" s="16" t="s">
        <v>143</v>
      </c>
      <c r="AU288" s="16" t="s">
        <v>74</v>
      </c>
    </row>
    <row r="289" spans="2:65" s="1" customFormat="1" ht="16.5" customHeight="1">
      <c r="B289" s="155"/>
      <c r="C289" s="195" t="s">
        <v>550</v>
      </c>
      <c r="D289" s="195" t="s">
        <v>151</v>
      </c>
      <c r="E289" s="196" t="s">
        <v>1923</v>
      </c>
      <c r="F289" s="197" t="s">
        <v>1924</v>
      </c>
      <c r="G289" s="198" t="s">
        <v>198</v>
      </c>
      <c r="H289" s="199">
        <v>2</v>
      </c>
      <c r="I289" s="200"/>
      <c r="J289" s="201">
        <f>ROUND(I289*H289,2)</f>
        <v>0</v>
      </c>
      <c r="K289" s="197" t="s">
        <v>1</v>
      </c>
      <c r="L289" s="202"/>
      <c r="M289" s="203" t="s">
        <v>1</v>
      </c>
      <c r="N289" s="204" t="s">
        <v>36</v>
      </c>
      <c r="O289" s="54"/>
      <c r="P289" s="165">
        <f>O289*H289</f>
        <v>0</v>
      </c>
      <c r="Q289" s="165">
        <v>0</v>
      </c>
      <c r="R289" s="165">
        <f>Q289*H289</f>
        <v>0</v>
      </c>
      <c r="S289" s="165">
        <v>0</v>
      </c>
      <c r="T289" s="166">
        <f>S289*H289</f>
        <v>0</v>
      </c>
      <c r="AR289" s="167" t="s">
        <v>1113</v>
      </c>
      <c r="AT289" s="167" t="s">
        <v>151</v>
      </c>
      <c r="AU289" s="167" t="s">
        <v>74</v>
      </c>
      <c r="AY289" s="16" t="s">
        <v>134</v>
      </c>
      <c r="BE289" s="168">
        <f>IF(N289="základná",J289,0)</f>
        <v>0</v>
      </c>
      <c r="BF289" s="168">
        <f>IF(N289="znížená",J289,0)</f>
        <v>0</v>
      </c>
      <c r="BG289" s="168">
        <f>IF(N289="zákl. prenesená",J289,0)</f>
        <v>0</v>
      </c>
      <c r="BH289" s="168">
        <f>IF(N289="zníž. prenesená",J289,0)</f>
        <v>0</v>
      </c>
      <c r="BI289" s="168">
        <f>IF(N289="nulová",J289,0)</f>
        <v>0</v>
      </c>
      <c r="BJ289" s="16" t="s">
        <v>80</v>
      </c>
      <c r="BK289" s="168">
        <f>ROUND(I289*H289,2)</f>
        <v>0</v>
      </c>
      <c r="BL289" s="16" t="s">
        <v>497</v>
      </c>
      <c r="BM289" s="167" t="s">
        <v>949</v>
      </c>
    </row>
    <row r="290" spans="2:65" s="1" customFormat="1" ht="38.4">
      <c r="B290" s="31"/>
      <c r="D290" s="170" t="s">
        <v>143</v>
      </c>
      <c r="F290" s="186" t="s">
        <v>1925</v>
      </c>
      <c r="I290" s="95"/>
      <c r="L290" s="31"/>
      <c r="M290" s="187"/>
      <c r="N290" s="54"/>
      <c r="O290" s="54"/>
      <c r="P290" s="54"/>
      <c r="Q290" s="54"/>
      <c r="R290" s="54"/>
      <c r="S290" s="54"/>
      <c r="T290" s="55"/>
      <c r="AT290" s="16" t="s">
        <v>143</v>
      </c>
      <c r="AU290" s="16" t="s">
        <v>74</v>
      </c>
    </row>
    <row r="291" spans="2:65" s="1" customFormat="1" ht="16.5" customHeight="1">
      <c r="B291" s="155"/>
      <c r="C291" s="195" t="s">
        <v>554</v>
      </c>
      <c r="D291" s="195" t="s">
        <v>151</v>
      </c>
      <c r="E291" s="196" t="s">
        <v>1926</v>
      </c>
      <c r="F291" s="197" t="s">
        <v>1927</v>
      </c>
      <c r="G291" s="198" t="s">
        <v>198</v>
      </c>
      <c r="H291" s="199">
        <v>5</v>
      </c>
      <c r="I291" s="200"/>
      <c r="J291" s="201">
        <f>ROUND(I291*H291,2)</f>
        <v>0</v>
      </c>
      <c r="K291" s="197" t="s">
        <v>1</v>
      </c>
      <c r="L291" s="202"/>
      <c r="M291" s="203" t="s">
        <v>1</v>
      </c>
      <c r="N291" s="204" t="s">
        <v>36</v>
      </c>
      <c r="O291" s="54"/>
      <c r="P291" s="165">
        <f>O291*H291</f>
        <v>0</v>
      </c>
      <c r="Q291" s="165">
        <v>0</v>
      </c>
      <c r="R291" s="165">
        <f>Q291*H291</f>
        <v>0</v>
      </c>
      <c r="S291" s="165">
        <v>0</v>
      </c>
      <c r="T291" s="166">
        <f>S291*H291</f>
        <v>0</v>
      </c>
      <c r="AR291" s="167" t="s">
        <v>1113</v>
      </c>
      <c r="AT291" s="167" t="s">
        <v>151</v>
      </c>
      <c r="AU291" s="167" t="s">
        <v>74</v>
      </c>
      <c r="AY291" s="16" t="s">
        <v>134</v>
      </c>
      <c r="BE291" s="168">
        <f>IF(N291="základná",J291,0)</f>
        <v>0</v>
      </c>
      <c r="BF291" s="168">
        <f>IF(N291="znížená",J291,0)</f>
        <v>0</v>
      </c>
      <c r="BG291" s="168">
        <f>IF(N291="zákl. prenesená",J291,0)</f>
        <v>0</v>
      </c>
      <c r="BH291" s="168">
        <f>IF(N291="zníž. prenesená",J291,0)</f>
        <v>0</v>
      </c>
      <c r="BI291" s="168">
        <f>IF(N291="nulová",J291,0)</f>
        <v>0</v>
      </c>
      <c r="BJ291" s="16" t="s">
        <v>80</v>
      </c>
      <c r="BK291" s="168">
        <f>ROUND(I291*H291,2)</f>
        <v>0</v>
      </c>
      <c r="BL291" s="16" t="s">
        <v>497</v>
      </c>
      <c r="BM291" s="167" t="s">
        <v>952</v>
      </c>
    </row>
    <row r="292" spans="2:65" s="1" customFormat="1" ht="38.4">
      <c r="B292" s="31"/>
      <c r="D292" s="170" t="s">
        <v>143</v>
      </c>
      <c r="F292" s="186" t="s">
        <v>1928</v>
      </c>
      <c r="I292" s="95"/>
      <c r="L292" s="31"/>
      <c r="M292" s="187"/>
      <c r="N292" s="54"/>
      <c r="O292" s="54"/>
      <c r="P292" s="54"/>
      <c r="Q292" s="54"/>
      <c r="R292" s="54"/>
      <c r="S292" s="54"/>
      <c r="T292" s="55"/>
      <c r="AT292" s="16" t="s">
        <v>143</v>
      </c>
      <c r="AU292" s="16" t="s">
        <v>74</v>
      </c>
    </row>
    <row r="293" spans="2:65" s="11" customFormat="1" ht="22.95" customHeight="1">
      <c r="B293" s="142"/>
      <c r="D293" s="143" t="s">
        <v>69</v>
      </c>
      <c r="E293" s="153" t="s">
        <v>1929</v>
      </c>
      <c r="F293" s="153" t="s">
        <v>1930</v>
      </c>
      <c r="I293" s="145"/>
      <c r="J293" s="154">
        <f>BK293</f>
        <v>0</v>
      </c>
      <c r="L293" s="142"/>
      <c r="M293" s="147"/>
      <c r="N293" s="148"/>
      <c r="O293" s="148"/>
      <c r="P293" s="149">
        <f>SUM(P294:P358)</f>
        <v>0</v>
      </c>
      <c r="Q293" s="148"/>
      <c r="R293" s="149">
        <f>SUM(R294:R358)</f>
        <v>0</v>
      </c>
      <c r="S293" s="148"/>
      <c r="T293" s="150">
        <f>SUM(T294:T358)</f>
        <v>0</v>
      </c>
      <c r="AR293" s="143" t="s">
        <v>142</v>
      </c>
      <c r="AT293" s="151" t="s">
        <v>69</v>
      </c>
      <c r="AU293" s="151" t="s">
        <v>74</v>
      </c>
      <c r="AY293" s="143" t="s">
        <v>134</v>
      </c>
      <c r="BK293" s="152">
        <f>SUM(BK294:BK358)</f>
        <v>0</v>
      </c>
    </row>
    <row r="294" spans="2:65" s="1" customFormat="1" ht="16.5" customHeight="1">
      <c r="B294" s="155"/>
      <c r="C294" s="195" t="s">
        <v>558</v>
      </c>
      <c r="D294" s="195" t="s">
        <v>151</v>
      </c>
      <c r="E294" s="196" t="s">
        <v>1759</v>
      </c>
      <c r="F294" s="197" t="s">
        <v>1760</v>
      </c>
      <c r="G294" s="198" t="s">
        <v>198</v>
      </c>
      <c r="H294" s="199">
        <v>1</v>
      </c>
      <c r="I294" s="200"/>
      <c r="J294" s="201">
        <f>ROUND(I294*H294,2)</f>
        <v>0</v>
      </c>
      <c r="K294" s="197" t="s">
        <v>1</v>
      </c>
      <c r="L294" s="202"/>
      <c r="M294" s="203" t="s">
        <v>1</v>
      </c>
      <c r="N294" s="204" t="s">
        <v>36</v>
      </c>
      <c r="O294" s="54"/>
      <c r="P294" s="165">
        <f>O294*H294</f>
        <v>0</v>
      </c>
      <c r="Q294" s="165">
        <v>0</v>
      </c>
      <c r="R294" s="165">
        <f>Q294*H294</f>
        <v>0</v>
      </c>
      <c r="S294" s="165">
        <v>0</v>
      </c>
      <c r="T294" s="166">
        <f>S294*H294</f>
        <v>0</v>
      </c>
      <c r="AR294" s="167" t="s">
        <v>1113</v>
      </c>
      <c r="AT294" s="167" t="s">
        <v>151</v>
      </c>
      <c r="AU294" s="167" t="s">
        <v>80</v>
      </c>
      <c r="AY294" s="16" t="s">
        <v>134</v>
      </c>
      <c r="BE294" s="168">
        <f>IF(N294="základná",J294,0)</f>
        <v>0</v>
      </c>
      <c r="BF294" s="168">
        <f>IF(N294="znížená",J294,0)</f>
        <v>0</v>
      </c>
      <c r="BG294" s="168">
        <f>IF(N294="zákl. prenesená",J294,0)</f>
        <v>0</v>
      </c>
      <c r="BH294" s="168">
        <f>IF(N294="zníž. prenesená",J294,0)</f>
        <v>0</v>
      </c>
      <c r="BI294" s="168">
        <f>IF(N294="nulová",J294,0)</f>
        <v>0</v>
      </c>
      <c r="BJ294" s="16" t="s">
        <v>80</v>
      </c>
      <c r="BK294" s="168">
        <f>ROUND(I294*H294,2)</f>
        <v>0</v>
      </c>
      <c r="BL294" s="16" t="s">
        <v>497</v>
      </c>
      <c r="BM294" s="167" t="s">
        <v>955</v>
      </c>
    </row>
    <row r="295" spans="2:65" s="1" customFormat="1" ht="38.4">
      <c r="B295" s="31"/>
      <c r="D295" s="170" t="s">
        <v>143</v>
      </c>
      <c r="F295" s="186" t="s">
        <v>1761</v>
      </c>
      <c r="I295" s="95"/>
      <c r="L295" s="31"/>
      <c r="M295" s="187"/>
      <c r="N295" s="54"/>
      <c r="O295" s="54"/>
      <c r="P295" s="54"/>
      <c r="Q295" s="54"/>
      <c r="R295" s="54"/>
      <c r="S295" s="54"/>
      <c r="T295" s="55"/>
      <c r="AT295" s="16" t="s">
        <v>143</v>
      </c>
      <c r="AU295" s="16" t="s">
        <v>80</v>
      </c>
    </row>
    <row r="296" spans="2:65" s="1" customFormat="1" ht="16.5" customHeight="1">
      <c r="B296" s="155"/>
      <c r="C296" s="195" t="s">
        <v>562</v>
      </c>
      <c r="D296" s="195" t="s">
        <v>151</v>
      </c>
      <c r="E296" s="196" t="s">
        <v>1765</v>
      </c>
      <c r="F296" s="197" t="s">
        <v>1766</v>
      </c>
      <c r="G296" s="198" t="s">
        <v>198</v>
      </c>
      <c r="H296" s="199">
        <v>1</v>
      </c>
      <c r="I296" s="200"/>
      <c r="J296" s="201">
        <f>ROUND(I296*H296,2)</f>
        <v>0</v>
      </c>
      <c r="K296" s="197" t="s">
        <v>1</v>
      </c>
      <c r="L296" s="202"/>
      <c r="M296" s="203" t="s">
        <v>1</v>
      </c>
      <c r="N296" s="204" t="s">
        <v>36</v>
      </c>
      <c r="O296" s="54"/>
      <c r="P296" s="165">
        <f>O296*H296</f>
        <v>0</v>
      </c>
      <c r="Q296" s="165">
        <v>0</v>
      </c>
      <c r="R296" s="165">
        <f>Q296*H296</f>
        <v>0</v>
      </c>
      <c r="S296" s="165">
        <v>0</v>
      </c>
      <c r="T296" s="166">
        <f>S296*H296</f>
        <v>0</v>
      </c>
      <c r="AR296" s="167" t="s">
        <v>1113</v>
      </c>
      <c r="AT296" s="167" t="s">
        <v>151</v>
      </c>
      <c r="AU296" s="167" t="s">
        <v>80</v>
      </c>
      <c r="AY296" s="16" t="s">
        <v>134</v>
      </c>
      <c r="BE296" s="168">
        <f>IF(N296="základná",J296,0)</f>
        <v>0</v>
      </c>
      <c r="BF296" s="168">
        <f>IF(N296="znížená",J296,0)</f>
        <v>0</v>
      </c>
      <c r="BG296" s="168">
        <f>IF(N296="zákl. prenesená",J296,0)</f>
        <v>0</v>
      </c>
      <c r="BH296" s="168">
        <f>IF(N296="zníž. prenesená",J296,0)</f>
        <v>0</v>
      </c>
      <c r="BI296" s="168">
        <f>IF(N296="nulová",J296,0)</f>
        <v>0</v>
      </c>
      <c r="BJ296" s="16" t="s">
        <v>80</v>
      </c>
      <c r="BK296" s="168">
        <f>ROUND(I296*H296,2)</f>
        <v>0</v>
      </c>
      <c r="BL296" s="16" t="s">
        <v>497</v>
      </c>
      <c r="BM296" s="167" t="s">
        <v>958</v>
      </c>
    </row>
    <row r="297" spans="2:65" s="1" customFormat="1" ht="38.4">
      <c r="B297" s="31"/>
      <c r="D297" s="170" t="s">
        <v>143</v>
      </c>
      <c r="F297" s="186" t="s">
        <v>1767</v>
      </c>
      <c r="I297" s="95"/>
      <c r="L297" s="31"/>
      <c r="M297" s="187"/>
      <c r="N297" s="54"/>
      <c r="O297" s="54"/>
      <c r="P297" s="54"/>
      <c r="Q297" s="54"/>
      <c r="R297" s="54"/>
      <c r="S297" s="54"/>
      <c r="T297" s="55"/>
      <c r="AT297" s="16" t="s">
        <v>143</v>
      </c>
      <c r="AU297" s="16" t="s">
        <v>80</v>
      </c>
    </row>
    <row r="298" spans="2:65" s="1" customFormat="1" ht="16.5" customHeight="1">
      <c r="B298" s="155"/>
      <c r="C298" s="195" t="s">
        <v>566</v>
      </c>
      <c r="D298" s="195" t="s">
        <v>151</v>
      </c>
      <c r="E298" s="196" t="s">
        <v>1768</v>
      </c>
      <c r="F298" s="197" t="s">
        <v>1769</v>
      </c>
      <c r="G298" s="198" t="s">
        <v>198</v>
      </c>
      <c r="H298" s="199">
        <v>1</v>
      </c>
      <c r="I298" s="200"/>
      <c r="J298" s="201">
        <f>ROUND(I298*H298,2)</f>
        <v>0</v>
      </c>
      <c r="K298" s="197" t="s">
        <v>1</v>
      </c>
      <c r="L298" s="202"/>
      <c r="M298" s="203" t="s">
        <v>1</v>
      </c>
      <c r="N298" s="204" t="s">
        <v>36</v>
      </c>
      <c r="O298" s="54"/>
      <c r="P298" s="165">
        <f>O298*H298</f>
        <v>0</v>
      </c>
      <c r="Q298" s="165">
        <v>0</v>
      </c>
      <c r="R298" s="165">
        <f>Q298*H298</f>
        <v>0</v>
      </c>
      <c r="S298" s="165">
        <v>0</v>
      </c>
      <c r="T298" s="166">
        <f>S298*H298</f>
        <v>0</v>
      </c>
      <c r="AR298" s="167" t="s">
        <v>1113</v>
      </c>
      <c r="AT298" s="167" t="s">
        <v>151</v>
      </c>
      <c r="AU298" s="167" t="s">
        <v>80</v>
      </c>
      <c r="AY298" s="16" t="s">
        <v>134</v>
      </c>
      <c r="BE298" s="168">
        <f>IF(N298="základná",J298,0)</f>
        <v>0</v>
      </c>
      <c r="BF298" s="168">
        <f>IF(N298="znížená",J298,0)</f>
        <v>0</v>
      </c>
      <c r="BG298" s="168">
        <f>IF(N298="zákl. prenesená",J298,0)</f>
        <v>0</v>
      </c>
      <c r="BH298" s="168">
        <f>IF(N298="zníž. prenesená",J298,0)</f>
        <v>0</v>
      </c>
      <c r="BI298" s="168">
        <f>IF(N298="nulová",J298,0)</f>
        <v>0</v>
      </c>
      <c r="BJ298" s="16" t="s">
        <v>80</v>
      </c>
      <c r="BK298" s="168">
        <f>ROUND(I298*H298,2)</f>
        <v>0</v>
      </c>
      <c r="BL298" s="16" t="s">
        <v>497</v>
      </c>
      <c r="BM298" s="167" t="s">
        <v>961</v>
      </c>
    </row>
    <row r="299" spans="2:65" s="1" customFormat="1" ht="38.4">
      <c r="B299" s="31"/>
      <c r="D299" s="170" t="s">
        <v>143</v>
      </c>
      <c r="F299" s="186" t="s">
        <v>1770</v>
      </c>
      <c r="I299" s="95"/>
      <c r="L299" s="31"/>
      <c r="M299" s="187"/>
      <c r="N299" s="54"/>
      <c r="O299" s="54"/>
      <c r="P299" s="54"/>
      <c r="Q299" s="54"/>
      <c r="R299" s="54"/>
      <c r="S299" s="54"/>
      <c r="T299" s="55"/>
      <c r="AT299" s="16" t="s">
        <v>143</v>
      </c>
      <c r="AU299" s="16" t="s">
        <v>80</v>
      </c>
    </row>
    <row r="300" spans="2:65" s="1" customFormat="1" ht="16.5" customHeight="1">
      <c r="B300" s="155"/>
      <c r="C300" s="195" t="s">
        <v>570</v>
      </c>
      <c r="D300" s="195" t="s">
        <v>151</v>
      </c>
      <c r="E300" s="196" t="s">
        <v>1771</v>
      </c>
      <c r="F300" s="197" t="s">
        <v>1772</v>
      </c>
      <c r="G300" s="198" t="s">
        <v>198</v>
      </c>
      <c r="H300" s="199">
        <v>3</v>
      </c>
      <c r="I300" s="200"/>
      <c r="J300" s="201">
        <f>ROUND(I300*H300,2)</f>
        <v>0</v>
      </c>
      <c r="K300" s="197" t="s">
        <v>1</v>
      </c>
      <c r="L300" s="202"/>
      <c r="M300" s="203" t="s">
        <v>1</v>
      </c>
      <c r="N300" s="204" t="s">
        <v>36</v>
      </c>
      <c r="O300" s="54"/>
      <c r="P300" s="165">
        <f>O300*H300</f>
        <v>0</v>
      </c>
      <c r="Q300" s="165">
        <v>0</v>
      </c>
      <c r="R300" s="165">
        <f>Q300*H300</f>
        <v>0</v>
      </c>
      <c r="S300" s="165">
        <v>0</v>
      </c>
      <c r="T300" s="166">
        <f>S300*H300</f>
        <v>0</v>
      </c>
      <c r="AR300" s="167" t="s">
        <v>1113</v>
      </c>
      <c r="AT300" s="167" t="s">
        <v>151</v>
      </c>
      <c r="AU300" s="167" t="s">
        <v>80</v>
      </c>
      <c r="AY300" s="16" t="s">
        <v>134</v>
      </c>
      <c r="BE300" s="168">
        <f>IF(N300="základná",J300,0)</f>
        <v>0</v>
      </c>
      <c r="BF300" s="168">
        <f>IF(N300="znížená",J300,0)</f>
        <v>0</v>
      </c>
      <c r="BG300" s="168">
        <f>IF(N300="zákl. prenesená",J300,0)</f>
        <v>0</v>
      </c>
      <c r="BH300" s="168">
        <f>IF(N300="zníž. prenesená",J300,0)</f>
        <v>0</v>
      </c>
      <c r="BI300" s="168">
        <f>IF(N300="nulová",J300,0)</f>
        <v>0</v>
      </c>
      <c r="BJ300" s="16" t="s">
        <v>80</v>
      </c>
      <c r="BK300" s="168">
        <f>ROUND(I300*H300,2)</f>
        <v>0</v>
      </c>
      <c r="BL300" s="16" t="s">
        <v>497</v>
      </c>
      <c r="BM300" s="167" t="s">
        <v>964</v>
      </c>
    </row>
    <row r="301" spans="2:65" s="1" customFormat="1" ht="38.4">
      <c r="B301" s="31"/>
      <c r="D301" s="170" t="s">
        <v>143</v>
      </c>
      <c r="F301" s="186" t="s">
        <v>1773</v>
      </c>
      <c r="I301" s="95"/>
      <c r="L301" s="31"/>
      <c r="M301" s="187"/>
      <c r="N301" s="54"/>
      <c r="O301" s="54"/>
      <c r="P301" s="54"/>
      <c r="Q301" s="54"/>
      <c r="R301" s="54"/>
      <c r="S301" s="54"/>
      <c r="T301" s="55"/>
      <c r="AT301" s="16" t="s">
        <v>143</v>
      </c>
      <c r="AU301" s="16" t="s">
        <v>80</v>
      </c>
    </row>
    <row r="302" spans="2:65" s="1" customFormat="1" ht="16.5" customHeight="1">
      <c r="B302" s="155"/>
      <c r="C302" s="195" t="s">
        <v>575</v>
      </c>
      <c r="D302" s="195" t="s">
        <v>151</v>
      </c>
      <c r="E302" s="196" t="s">
        <v>1931</v>
      </c>
      <c r="F302" s="197" t="s">
        <v>1932</v>
      </c>
      <c r="G302" s="198" t="s">
        <v>198</v>
      </c>
      <c r="H302" s="199">
        <v>5</v>
      </c>
      <c r="I302" s="200"/>
      <c r="J302" s="201">
        <f>ROUND(I302*H302,2)</f>
        <v>0</v>
      </c>
      <c r="K302" s="197" t="s">
        <v>1</v>
      </c>
      <c r="L302" s="202"/>
      <c r="M302" s="203" t="s">
        <v>1</v>
      </c>
      <c r="N302" s="204" t="s">
        <v>36</v>
      </c>
      <c r="O302" s="54"/>
      <c r="P302" s="165">
        <f>O302*H302</f>
        <v>0</v>
      </c>
      <c r="Q302" s="165">
        <v>0</v>
      </c>
      <c r="R302" s="165">
        <f>Q302*H302</f>
        <v>0</v>
      </c>
      <c r="S302" s="165">
        <v>0</v>
      </c>
      <c r="T302" s="166">
        <f>S302*H302</f>
        <v>0</v>
      </c>
      <c r="AR302" s="167" t="s">
        <v>1113</v>
      </c>
      <c r="AT302" s="167" t="s">
        <v>151</v>
      </c>
      <c r="AU302" s="167" t="s">
        <v>80</v>
      </c>
      <c r="AY302" s="16" t="s">
        <v>134</v>
      </c>
      <c r="BE302" s="168">
        <f>IF(N302="základná",J302,0)</f>
        <v>0</v>
      </c>
      <c r="BF302" s="168">
        <f>IF(N302="znížená",J302,0)</f>
        <v>0</v>
      </c>
      <c r="BG302" s="168">
        <f>IF(N302="zákl. prenesená",J302,0)</f>
        <v>0</v>
      </c>
      <c r="BH302" s="168">
        <f>IF(N302="zníž. prenesená",J302,0)</f>
        <v>0</v>
      </c>
      <c r="BI302" s="168">
        <f>IF(N302="nulová",J302,0)</f>
        <v>0</v>
      </c>
      <c r="BJ302" s="16" t="s">
        <v>80</v>
      </c>
      <c r="BK302" s="168">
        <f>ROUND(I302*H302,2)</f>
        <v>0</v>
      </c>
      <c r="BL302" s="16" t="s">
        <v>497</v>
      </c>
      <c r="BM302" s="167" t="s">
        <v>967</v>
      </c>
    </row>
    <row r="303" spans="2:65" s="1" customFormat="1" ht="38.4">
      <c r="B303" s="31"/>
      <c r="D303" s="170" t="s">
        <v>143</v>
      </c>
      <c r="F303" s="186" t="s">
        <v>1933</v>
      </c>
      <c r="I303" s="95"/>
      <c r="L303" s="31"/>
      <c r="M303" s="187"/>
      <c r="N303" s="54"/>
      <c r="O303" s="54"/>
      <c r="P303" s="54"/>
      <c r="Q303" s="54"/>
      <c r="R303" s="54"/>
      <c r="S303" s="54"/>
      <c r="T303" s="55"/>
      <c r="AT303" s="16" t="s">
        <v>143</v>
      </c>
      <c r="AU303" s="16" t="s">
        <v>80</v>
      </c>
    </row>
    <row r="304" spans="2:65" s="1" customFormat="1" ht="16.5" customHeight="1">
      <c r="B304" s="155"/>
      <c r="C304" s="195" t="s">
        <v>579</v>
      </c>
      <c r="D304" s="195" t="s">
        <v>151</v>
      </c>
      <c r="E304" s="196" t="s">
        <v>1774</v>
      </c>
      <c r="F304" s="197" t="s">
        <v>1775</v>
      </c>
      <c r="G304" s="198" t="s">
        <v>198</v>
      </c>
      <c r="H304" s="199">
        <v>1</v>
      </c>
      <c r="I304" s="200"/>
      <c r="J304" s="201">
        <f>ROUND(I304*H304,2)</f>
        <v>0</v>
      </c>
      <c r="K304" s="197" t="s">
        <v>1</v>
      </c>
      <c r="L304" s="202"/>
      <c r="M304" s="203" t="s">
        <v>1</v>
      </c>
      <c r="N304" s="204" t="s">
        <v>36</v>
      </c>
      <c r="O304" s="54"/>
      <c r="P304" s="165">
        <f>O304*H304</f>
        <v>0</v>
      </c>
      <c r="Q304" s="165">
        <v>0</v>
      </c>
      <c r="R304" s="165">
        <f>Q304*H304</f>
        <v>0</v>
      </c>
      <c r="S304" s="165">
        <v>0</v>
      </c>
      <c r="T304" s="166">
        <f>S304*H304</f>
        <v>0</v>
      </c>
      <c r="AR304" s="167" t="s">
        <v>1113</v>
      </c>
      <c r="AT304" s="167" t="s">
        <v>151</v>
      </c>
      <c r="AU304" s="167" t="s">
        <v>80</v>
      </c>
      <c r="AY304" s="16" t="s">
        <v>134</v>
      </c>
      <c r="BE304" s="168">
        <f>IF(N304="základná",J304,0)</f>
        <v>0</v>
      </c>
      <c r="BF304" s="168">
        <f>IF(N304="znížená",J304,0)</f>
        <v>0</v>
      </c>
      <c r="BG304" s="168">
        <f>IF(N304="zákl. prenesená",J304,0)</f>
        <v>0</v>
      </c>
      <c r="BH304" s="168">
        <f>IF(N304="zníž. prenesená",J304,0)</f>
        <v>0</v>
      </c>
      <c r="BI304" s="168">
        <f>IF(N304="nulová",J304,0)</f>
        <v>0</v>
      </c>
      <c r="BJ304" s="16" t="s">
        <v>80</v>
      </c>
      <c r="BK304" s="168">
        <f>ROUND(I304*H304,2)</f>
        <v>0</v>
      </c>
      <c r="BL304" s="16" t="s">
        <v>497</v>
      </c>
      <c r="BM304" s="167" t="s">
        <v>970</v>
      </c>
    </row>
    <row r="305" spans="2:65" s="1" customFormat="1" ht="38.4">
      <c r="B305" s="31"/>
      <c r="D305" s="170" t="s">
        <v>143</v>
      </c>
      <c r="F305" s="186" t="s">
        <v>1776</v>
      </c>
      <c r="I305" s="95"/>
      <c r="L305" s="31"/>
      <c r="M305" s="187"/>
      <c r="N305" s="54"/>
      <c r="O305" s="54"/>
      <c r="P305" s="54"/>
      <c r="Q305" s="54"/>
      <c r="R305" s="54"/>
      <c r="S305" s="54"/>
      <c r="T305" s="55"/>
      <c r="AT305" s="16" t="s">
        <v>143</v>
      </c>
      <c r="AU305" s="16" t="s">
        <v>80</v>
      </c>
    </row>
    <row r="306" spans="2:65" s="1" customFormat="1" ht="16.5" customHeight="1">
      <c r="B306" s="155"/>
      <c r="C306" s="195" t="s">
        <v>583</v>
      </c>
      <c r="D306" s="195" t="s">
        <v>151</v>
      </c>
      <c r="E306" s="196" t="s">
        <v>1777</v>
      </c>
      <c r="F306" s="197" t="s">
        <v>1778</v>
      </c>
      <c r="G306" s="198" t="s">
        <v>198</v>
      </c>
      <c r="H306" s="199">
        <v>16</v>
      </c>
      <c r="I306" s="200"/>
      <c r="J306" s="201">
        <f>ROUND(I306*H306,2)</f>
        <v>0</v>
      </c>
      <c r="K306" s="197" t="s">
        <v>1</v>
      </c>
      <c r="L306" s="202"/>
      <c r="M306" s="203" t="s">
        <v>1</v>
      </c>
      <c r="N306" s="204" t="s">
        <v>36</v>
      </c>
      <c r="O306" s="54"/>
      <c r="P306" s="165">
        <f>O306*H306</f>
        <v>0</v>
      </c>
      <c r="Q306" s="165">
        <v>0</v>
      </c>
      <c r="R306" s="165">
        <f>Q306*H306</f>
        <v>0</v>
      </c>
      <c r="S306" s="165">
        <v>0</v>
      </c>
      <c r="T306" s="166">
        <f>S306*H306</f>
        <v>0</v>
      </c>
      <c r="AR306" s="167" t="s">
        <v>1113</v>
      </c>
      <c r="AT306" s="167" t="s">
        <v>151</v>
      </c>
      <c r="AU306" s="167" t="s">
        <v>80</v>
      </c>
      <c r="AY306" s="16" t="s">
        <v>134</v>
      </c>
      <c r="BE306" s="168">
        <f>IF(N306="základná",J306,0)</f>
        <v>0</v>
      </c>
      <c r="BF306" s="168">
        <f>IF(N306="znížená",J306,0)</f>
        <v>0</v>
      </c>
      <c r="BG306" s="168">
        <f>IF(N306="zákl. prenesená",J306,0)</f>
        <v>0</v>
      </c>
      <c r="BH306" s="168">
        <f>IF(N306="zníž. prenesená",J306,0)</f>
        <v>0</v>
      </c>
      <c r="BI306" s="168">
        <f>IF(N306="nulová",J306,0)</f>
        <v>0</v>
      </c>
      <c r="BJ306" s="16" t="s">
        <v>80</v>
      </c>
      <c r="BK306" s="168">
        <f>ROUND(I306*H306,2)</f>
        <v>0</v>
      </c>
      <c r="BL306" s="16" t="s">
        <v>497</v>
      </c>
      <c r="BM306" s="167" t="s">
        <v>973</v>
      </c>
    </row>
    <row r="307" spans="2:65" s="1" customFormat="1" ht="38.4">
      <c r="B307" s="31"/>
      <c r="D307" s="170" t="s">
        <v>143</v>
      </c>
      <c r="F307" s="186" t="s">
        <v>1779</v>
      </c>
      <c r="I307" s="95"/>
      <c r="L307" s="31"/>
      <c r="M307" s="187"/>
      <c r="N307" s="54"/>
      <c r="O307" s="54"/>
      <c r="P307" s="54"/>
      <c r="Q307" s="54"/>
      <c r="R307" s="54"/>
      <c r="S307" s="54"/>
      <c r="T307" s="55"/>
      <c r="AT307" s="16" t="s">
        <v>143</v>
      </c>
      <c r="AU307" s="16" t="s">
        <v>80</v>
      </c>
    </row>
    <row r="308" spans="2:65" s="1" customFormat="1" ht="16.5" customHeight="1">
      <c r="B308" s="155"/>
      <c r="C308" s="195" t="s">
        <v>588</v>
      </c>
      <c r="D308" s="195" t="s">
        <v>151</v>
      </c>
      <c r="E308" s="196" t="s">
        <v>1780</v>
      </c>
      <c r="F308" s="197" t="s">
        <v>1781</v>
      </c>
      <c r="G308" s="198" t="s">
        <v>198</v>
      </c>
      <c r="H308" s="199">
        <v>4</v>
      </c>
      <c r="I308" s="200"/>
      <c r="J308" s="201">
        <f>ROUND(I308*H308,2)</f>
        <v>0</v>
      </c>
      <c r="K308" s="197" t="s">
        <v>1</v>
      </c>
      <c r="L308" s="202"/>
      <c r="M308" s="203" t="s">
        <v>1</v>
      </c>
      <c r="N308" s="204" t="s">
        <v>36</v>
      </c>
      <c r="O308" s="54"/>
      <c r="P308" s="165">
        <f>O308*H308</f>
        <v>0</v>
      </c>
      <c r="Q308" s="165">
        <v>0</v>
      </c>
      <c r="R308" s="165">
        <f>Q308*H308</f>
        <v>0</v>
      </c>
      <c r="S308" s="165">
        <v>0</v>
      </c>
      <c r="T308" s="166">
        <f>S308*H308</f>
        <v>0</v>
      </c>
      <c r="AR308" s="167" t="s">
        <v>1113</v>
      </c>
      <c r="AT308" s="167" t="s">
        <v>151</v>
      </c>
      <c r="AU308" s="167" t="s">
        <v>80</v>
      </c>
      <c r="AY308" s="16" t="s">
        <v>134</v>
      </c>
      <c r="BE308" s="168">
        <f>IF(N308="základná",J308,0)</f>
        <v>0</v>
      </c>
      <c r="BF308" s="168">
        <f>IF(N308="znížená",J308,0)</f>
        <v>0</v>
      </c>
      <c r="BG308" s="168">
        <f>IF(N308="zákl. prenesená",J308,0)</f>
        <v>0</v>
      </c>
      <c r="BH308" s="168">
        <f>IF(N308="zníž. prenesená",J308,0)</f>
        <v>0</v>
      </c>
      <c r="BI308" s="168">
        <f>IF(N308="nulová",J308,0)</f>
        <v>0</v>
      </c>
      <c r="BJ308" s="16" t="s">
        <v>80</v>
      </c>
      <c r="BK308" s="168">
        <f>ROUND(I308*H308,2)</f>
        <v>0</v>
      </c>
      <c r="BL308" s="16" t="s">
        <v>497</v>
      </c>
      <c r="BM308" s="167" t="s">
        <v>976</v>
      </c>
    </row>
    <row r="309" spans="2:65" s="1" customFormat="1" ht="38.4">
      <c r="B309" s="31"/>
      <c r="D309" s="170" t="s">
        <v>143</v>
      </c>
      <c r="F309" s="186" t="s">
        <v>1782</v>
      </c>
      <c r="I309" s="95"/>
      <c r="L309" s="31"/>
      <c r="M309" s="187"/>
      <c r="N309" s="54"/>
      <c r="O309" s="54"/>
      <c r="P309" s="54"/>
      <c r="Q309" s="54"/>
      <c r="R309" s="54"/>
      <c r="S309" s="54"/>
      <c r="T309" s="55"/>
      <c r="AT309" s="16" t="s">
        <v>143</v>
      </c>
      <c r="AU309" s="16" t="s">
        <v>80</v>
      </c>
    </row>
    <row r="310" spans="2:65" s="1" customFormat="1" ht="16.5" customHeight="1">
      <c r="B310" s="155"/>
      <c r="C310" s="195" t="s">
        <v>592</v>
      </c>
      <c r="D310" s="195" t="s">
        <v>151</v>
      </c>
      <c r="E310" s="196" t="s">
        <v>1783</v>
      </c>
      <c r="F310" s="197" t="s">
        <v>1784</v>
      </c>
      <c r="G310" s="198" t="s">
        <v>198</v>
      </c>
      <c r="H310" s="199">
        <v>1</v>
      </c>
      <c r="I310" s="200"/>
      <c r="J310" s="201">
        <f>ROUND(I310*H310,2)</f>
        <v>0</v>
      </c>
      <c r="K310" s="197" t="s">
        <v>1</v>
      </c>
      <c r="L310" s="202"/>
      <c r="M310" s="203" t="s">
        <v>1</v>
      </c>
      <c r="N310" s="204" t="s">
        <v>36</v>
      </c>
      <c r="O310" s="54"/>
      <c r="P310" s="165">
        <f>O310*H310</f>
        <v>0</v>
      </c>
      <c r="Q310" s="165">
        <v>0</v>
      </c>
      <c r="R310" s="165">
        <f>Q310*H310</f>
        <v>0</v>
      </c>
      <c r="S310" s="165">
        <v>0</v>
      </c>
      <c r="T310" s="166">
        <f>S310*H310</f>
        <v>0</v>
      </c>
      <c r="AR310" s="167" t="s">
        <v>1113</v>
      </c>
      <c r="AT310" s="167" t="s">
        <v>151</v>
      </c>
      <c r="AU310" s="167" t="s">
        <v>80</v>
      </c>
      <c r="AY310" s="16" t="s">
        <v>134</v>
      </c>
      <c r="BE310" s="168">
        <f>IF(N310="základná",J310,0)</f>
        <v>0</v>
      </c>
      <c r="BF310" s="168">
        <f>IF(N310="znížená",J310,0)</f>
        <v>0</v>
      </c>
      <c r="BG310" s="168">
        <f>IF(N310="zákl. prenesená",J310,0)</f>
        <v>0</v>
      </c>
      <c r="BH310" s="168">
        <f>IF(N310="zníž. prenesená",J310,0)</f>
        <v>0</v>
      </c>
      <c r="BI310" s="168">
        <f>IF(N310="nulová",J310,0)</f>
        <v>0</v>
      </c>
      <c r="BJ310" s="16" t="s">
        <v>80</v>
      </c>
      <c r="BK310" s="168">
        <f>ROUND(I310*H310,2)</f>
        <v>0</v>
      </c>
      <c r="BL310" s="16" t="s">
        <v>497</v>
      </c>
      <c r="BM310" s="167" t="s">
        <v>979</v>
      </c>
    </row>
    <row r="311" spans="2:65" s="1" customFormat="1" ht="38.4">
      <c r="B311" s="31"/>
      <c r="D311" s="170" t="s">
        <v>143</v>
      </c>
      <c r="F311" s="186" t="s">
        <v>1785</v>
      </c>
      <c r="I311" s="95"/>
      <c r="L311" s="31"/>
      <c r="M311" s="187"/>
      <c r="N311" s="54"/>
      <c r="O311" s="54"/>
      <c r="P311" s="54"/>
      <c r="Q311" s="54"/>
      <c r="R311" s="54"/>
      <c r="S311" s="54"/>
      <c r="T311" s="55"/>
      <c r="AT311" s="16" t="s">
        <v>143</v>
      </c>
      <c r="AU311" s="16" t="s">
        <v>80</v>
      </c>
    </row>
    <row r="312" spans="2:65" s="1" customFormat="1" ht="16.5" customHeight="1">
      <c r="B312" s="155"/>
      <c r="C312" s="195" t="s">
        <v>598</v>
      </c>
      <c r="D312" s="195" t="s">
        <v>151</v>
      </c>
      <c r="E312" s="196" t="s">
        <v>1786</v>
      </c>
      <c r="F312" s="197" t="s">
        <v>1787</v>
      </c>
      <c r="G312" s="198" t="s">
        <v>198</v>
      </c>
      <c r="H312" s="199">
        <v>1</v>
      </c>
      <c r="I312" s="200"/>
      <c r="J312" s="201">
        <f>ROUND(I312*H312,2)</f>
        <v>0</v>
      </c>
      <c r="K312" s="197" t="s">
        <v>1</v>
      </c>
      <c r="L312" s="202"/>
      <c r="M312" s="203" t="s">
        <v>1</v>
      </c>
      <c r="N312" s="204" t="s">
        <v>36</v>
      </c>
      <c r="O312" s="54"/>
      <c r="P312" s="165">
        <f>O312*H312</f>
        <v>0</v>
      </c>
      <c r="Q312" s="165">
        <v>0</v>
      </c>
      <c r="R312" s="165">
        <f>Q312*H312</f>
        <v>0</v>
      </c>
      <c r="S312" s="165">
        <v>0</v>
      </c>
      <c r="T312" s="166">
        <f>S312*H312</f>
        <v>0</v>
      </c>
      <c r="AR312" s="167" t="s">
        <v>1113</v>
      </c>
      <c r="AT312" s="167" t="s">
        <v>151</v>
      </c>
      <c r="AU312" s="167" t="s">
        <v>80</v>
      </c>
      <c r="AY312" s="16" t="s">
        <v>134</v>
      </c>
      <c r="BE312" s="168">
        <f>IF(N312="základná",J312,0)</f>
        <v>0</v>
      </c>
      <c r="BF312" s="168">
        <f>IF(N312="znížená",J312,0)</f>
        <v>0</v>
      </c>
      <c r="BG312" s="168">
        <f>IF(N312="zákl. prenesená",J312,0)</f>
        <v>0</v>
      </c>
      <c r="BH312" s="168">
        <f>IF(N312="zníž. prenesená",J312,0)</f>
        <v>0</v>
      </c>
      <c r="BI312" s="168">
        <f>IF(N312="nulová",J312,0)</f>
        <v>0</v>
      </c>
      <c r="BJ312" s="16" t="s">
        <v>80</v>
      </c>
      <c r="BK312" s="168">
        <f>ROUND(I312*H312,2)</f>
        <v>0</v>
      </c>
      <c r="BL312" s="16" t="s">
        <v>497</v>
      </c>
      <c r="BM312" s="167" t="s">
        <v>982</v>
      </c>
    </row>
    <row r="313" spans="2:65" s="1" customFormat="1" ht="38.4">
      <c r="B313" s="31"/>
      <c r="D313" s="170" t="s">
        <v>143</v>
      </c>
      <c r="F313" s="186" t="s">
        <v>1788</v>
      </c>
      <c r="I313" s="95"/>
      <c r="L313" s="31"/>
      <c r="M313" s="187"/>
      <c r="N313" s="54"/>
      <c r="O313" s="54"/>
      <c r="P313" s="54"/>
      <c r="Q313" s="54"/>
      <c r="R313" s="54"/>
      <c r="S313" s="54"/>
      <c r="T313" s="55"/>
      <c r="AT313" s="16" t="s">
        <v>143</v>
      </c>
      <c r="AU313" s="16" t="s">
        <v>80</v>
      </c>
    </row>
    <row r="314" spans="2:65" s="1" customFormat="1" ht="16.5" customHeight="1">
      <c r="B314" s="155"/>
      <c r="C314" s="195" t="s">
        <v>604</v>
      </c>
      <c r="D314" s="195" t="s">
        <v>151</v>
      </c>
      <c r="E314" s="196" t="s">
        <v>1934</v>
      </c>
      <c r="F314" s="197" t="s">
        <v>1935</v>
      </c>
      <c r="G314" s="198" t="s">
        <v>198</v>
      </c>
      <c r="H314" s="199">
        <v>1</v>
      </c>
      <c r="I314" s="200"/>
      <c r="J314" s="201">
        <f>ROUND(I314*H314,2)</f>
        <v>0</v>
      </c>
      <c r="K314" s="197" t="s">
        <v>1</v>
      </c>
      <c r="L314" s="202"/>
      <c r="M314" s="203" t="s">
        <v>1</v>
      </c>
      <c r="N314" s="204" t="s">
        <v>36</v>
      </c>
      <c r="O314" s="54"/>
      <c r="P314" s="165">
        <f>O314*H314</f>
        <v>0</v>
      </c>
      <c r="Q314" s="165">
        <v>0</v>
      </c>
      <c r="R314" s="165">
        <f>Q314*H314</f>
        <v>0</v>
      </c>
      <c r="S314" s="165">
        <v>0</v>
      </c>
      <c r="T314" s="166">
        <f>S314*H314</f>
        <v>0</v>
      </c>
      <c r="AR314" s="167" t="s">
        <v>1113</v>
      </c>
      <c r="AT314" s="167" t="s">
        <v>151</v>
      </c>
      <c r="AU314" s="167" t="s">
        <v>80</v>
      </c>
      <c r="AY314" s="16" t="s">
        <v>134</v>
      </c>
      <c r="BE314" s="168">
        <f>IF(N314="základná",J314,0)</f>
        <v>0</v>
      </c>
      <c r="BF314" s="168">
        <f>IF(N314="znížená",J314,0)</f>
        <v>0</v>
      </c>
      <c r="BG314" s="168">
        <f>IF(N314="zákl. prenesená",J314,0)</f>
        <v>0</v>
      </c>
      <c r="BH314" s="168">
        <f>IF(N314="zníž. prenesená",J314,0)</f>
        <v>0</v>
      </c>
      <c r="BI314" s="168">
        <f>IF(N314="nulová",J314,0)</f>
        <v>0</v>
      </c>
      <c r="BJ314" s="16" t="s">
        <v>80</v>
      </c>
      <c r="BK314" s="168">
        <f>ROUND(I314*H314,2)</f>
        <v>0</v>
      </c>
      <c r="BL314" s="16" t="s">
        <v>497</v>
      </c>
      <c r="BM314" s="167" t="s">
        <v>985</v>
      </c>
    </row>
    <row r="315" spans="2:65" s="1" customFormat="1" ht="38.4">
      <c r="B315" s="31"/>
      <c r="D315" s="170" t="s">
        <v>143</v>
      </c>
      <c r="F315" s="186" t="s">
        <v>1936</v>
      </c>
      <c r="I315" s="95"/>
      <c r="L315" s="31"/>
      <c r="M315" s="187"/>
      <c r="N315" s="54"/>
      <c r="O315" s="54"/>
      <c r="P315" s="54"/>
      <c r="Q315" s="54"/>
      <c r="R315" s="54"/>
      <c r="S315" s="54"/>
      <c r="T315" s="55"/>
      <c r="AT315" s="16" t="s">
        <v>143</v>
      </c>
      <c r="AU315" s="16" t="s">
        <v>80</v>
      </c>
    </row>
    <row r="316" spans="2:65" s="1" customFormat="1" ht="16.5" customHeight="1">
      <c r="B316" s="155"/>
      <c r="C316" s="195" t="s">
        <v>608</v>
      </c>
      <c r="D316" s="195" t="s">
        <v>151</v>
      </c>
      <c r="E316" s="196" t="s">
        <v>1804</v>
      </c>
      <c r="F316" s="197" t="s">
        <v>1805</v>
      </c>
      <c r="G316" s="198" t="s">
        <v>198</v>
      </c>
      <c r="H316" s="199">
        <v>13</v>
      </c>
      <c r="I316" s="200"/>
      <c r="J316" s="201">
        <f>ROUND(I316*H316,2)</f>
        <v>0</v>
      </c>
      <c r="K316" s="197" t="s">
        <v>1</v>
      </c>
      <c r="L316" s="202"/>
      <c r="M316" s="203" t="s">
        <v>1</v>
      </c>
      <c r="N316" s="204" t="s">
        <v>36</v>
      </c>
      <c r="O316" s="54"/>
      <c r="P316" s="165">
        <f>O316*H316</f>
        <v>0</v>
      </c>
      <c r="Q316" s="165">
        <v>0</v>
      </c>
      <c r="R316" s="165">
        <f>Q316*H316</f>
        <v>0</v>
      </c>
      <c r="S316" s="165">
        <v>0</v>
      </c>
      <c r="T316" s="166">
        <f>S316*H316</f>
        <v>0</v>
      </c>
      <c r="AR316" s="167" t="s">
        <v>1113</v>
      </c>
      <c r="AT316" s="167" t="s">
        <v>151</v>
      </c>
      <c r="AU316" s="167" t="s">
        <v>80</v>
      </c>
      <c r="AY316" s="16" t="s">
        <v>134</v>
      </c>
      <c r="BE316" s="168">
        <f>IF(N316="základná",J316,0)</f>
        <v>0</v>
      </c>
      <c r="BF316" s="168">
        <f>IF(N316="znížená",J316,0)</f>
        <v>0</v>
      </c>
      <c r="BG316" s="168">
        <f>IF(N316="zákl. prenesená",J316,0)</f>
        <v>0</v>
      </c>
      <c r="BH316" s="168">
        <f>IF(N316="zníž. prenesená",J316,0)</f>
        <v>0</v>
      </c>
      <c r="BI316" s="168">
        <f>IF(N316="nulová",J316,0)</f>
        <v>0</v>
      </c>
      <c r="BJ316" s="16" t="s">
        <v>80</v>
      </c>
      <c r="BK316" s="168">
        <f>ROUND(I316*H316,2)</f>
        <v>0</v>
      </c>
      <c r="BL316" s="16" t="s">
        <v>497</v>
      </c>
      <c r="BM316" s="167" t="s">
        <v>988</v>
      </c>
    </row>
    <row r="317" spans="2:65" s="1" customFormat="1" ht="38.4">
      <c r="B317" s="31"/>
      <c r="D317" s="170" t="s">
        <v>143</v>
      </c>
      <c r="F317" s="186" t="s">
        <v>1806</v>
      </c>
      <c r="I317" s="95"/>
      <c r="L317" s="31"/>
      <c r="M317" s="187"/>
      <c r="N317" s="54"/>
      <c r="O317" s="54"/>
      <c r="P317" s="54"/>
      <c r="Q317" s="54"/>
      <c r="R317" s="54"/>
      <c r="S317" s="54"/>
      <c r="T317" s="55"/>
      <c r="AT317" s="16" t="s">
        <v>143</v>
      </c>
      <c r="AU317" s="16" t="s">
        <v>80</v>
      </c>
    </row>
    <row r="318" spans="2:65" s="1" customFormat="1" ht="16.5" customHeight="1">
      <c r="B318" s="155"/>
      <c r="C318" s="195" t="s">
        <v>612</v>
      </c>
      <c r="D318" s="195" t="s">
        <v>151</v>
      </c>
      <c r="E318" s="196" t="s">
        <v>1810</v>
      </c>
      <c r="F318" s="197" t="s">
        <v>1811</v>
      </c>
      <c r="G318" s="198" t="s">
        <v>198</v>
      </c>
      <c r="H318" s="199">
        <v>3</v>
      </c>
      <c r="I318" s="200"/>
      <c r="J318" s="201">
        <f>ROUND(I318*H318,2)</f>
        <v>0</v>
      </c>
      <c r="K318" s="197" t="s">
        <v>1</v>
      </c>
      <c r="L318" s="202"/>
      <c r="M318" s="203" t="s">
        <v>1</v>
      </c>
      <c r="N318" s="204" t="s">
        <v>36</v>
      </c>
      <c r="O318" s="54"/>
      <c r="P318" s="165">
        <f>O318*H318</f>
        <v>0</v>
      </c>
      <c r="Q318" s="165">
        <v>0</v>
      </c>
      <c r="R318" s="165">
        <f>Q318*H318</f>
        <v>0</v>
      </c>
      <c r="S318" s="165">
        <v>0</v>
      </c>
      <c r="T318" s="166">
        <f>S318*H318</f>
        <v>0</v>
      </c>
      <c r="AR318" s="167" t="s">
        <v>1113</v>
      </c>
      <c r="AT318" s="167" t="s">
        <v>151</v>
      </c>
      <c r="AU318" s="167" t="s">
        <v>80</v>
      </c>
      <c r="AY318" s="16" t="s">
        <v>134</v>
      </c>
      <c r="BE318" s="168">
        <f>IF(N318="základná",J318,0)</f>
        <v>0</v>
      </c>
      <c r="BF318" s="168">
        <f>IF(N318="znížená",J318,0)</f>
        <v>0</v>
      </c>
      <c r="BG318" s="168">
        <f>IF(N318="zákl. prenesená",J318,0)</f>
        <v>0</v>
      </c>
      <c r="BH318" s="168">
        <f>IF(N318="zníž. prenesená",J318,0)</f>
        <v>0</v>
      </c>
      <c r="BI318" s="168">
        <f>IF(N318="nulová",J318,0)</f>
        <v>0</v>
      </c>
      <c r="BJ318" s="16" t="s">
        <v>80</v>
      </c>
      <c r="BK318" s="168">
        <f>ROUND(I318*H318,2)</f>
        <v>0</v>
      </c>
      <c r="BL318" s="16" t="s">
        <v>497</v>
      </c>
      <c r="BM318" s="167" t="s">
        <v>991</v>
      </c>
    </row>
    <row r="319" spans="2:65" s="1" customFormat="1" ht="28.8">
      <c r="B319" s="31"/>
      <c r="D319" s="170" t="s">
        <v>143</v>
      </c>
      <c r="F319" s="186" t="s">
        <v>1812</v>
      </c>
      <c r="I319" s="95"/>
      <c r="L319" s="31"/>
      <c r="M319" s="187"/>
      <c r="N319" s="54"/>
      <c r="O319" s="54"/>
      <c r="P319" s="54"/>
      <c r="Q319" s="54"/>
      <c r="R319" s="54"/>
      <c r="S319" s="54"/>
      <c r="T319" s="55"/>
      <c r="AT319" s="16" t="s">
        <v>143</v>
      </c>
      <c r="AU319" s="16" t="s">
        <v>80</v>
      </c>
    </row>
    <row r="320" spans="2:65" s="1" customFormat="1" ht="16.5" customHeight="1">
      <c r="B320" s="155"/>
      <c r="C320" s="195" t="s">
        <v>616</v>
      </c>
      <c r="D320" s="195" t="s">
        <v>151</v>
      </c>
      <c r="E320" s="196" t="s">
        <v>1816</v>
      </c>
      <c r="F320" s="197" t="s">
        <v>1817</v>
      </c>
      <c r="G320" s="198" t="s">
        <v>198</v>
      </c>
      <c r="H320" s="199">
        <v>1</v>
      </c>
      <c r="I320" s="200"/>
      <c r="J320" s="201">
        <f>ROUND(I320*H320,2)</f>
        <v>0</v>
      </c>
      <c r="K320" s="197" t="s">
        <v>1</v>
      </c>
      <c r="L320" s="202"/>
      <c r="M320" s="203" t="s">
        <v>1</v>
      </c>
      <c r="N320" s="204" t="s">
        <v>36</v>
      </c>
      <c r="O320" s="54"/>
      <c r="P320" s="165">
        <f>O320*H320</f>
        <v>0</v>
      </c>
      <c r="Q320" s="165">
        <v>0</v>
      </c>
      <c r="R320" s="165">
        <f>Q320*H320</f>
        <v>0</v>
      </c>
      <c r="S320" s="165">
        <v>0</v>
      </c>
      <c r="T320" s="166">
        <f>S320*H320</f>
        <v>0</v>
      </c>
      <c r="AR320" s="167" t="s">
        <v>1113</v>
      </c>
      <c r="AT320" s="167" t="s">
        <v>151</v>
      </c>
      <c r="AU320" s="167" t="s">
        <v>80</v>
      </c>
      <c r="AY320" s="16" t="s">
        <v>134</v>
      </c>
      <c r="BE320" s="168">
        <f>IF(N320="základná",J320,0)</f>
        <v>0</v>
      </c>
      <c r="BF320" s="168">
        <f>IF(N320="znížená",J320,0)</f>
        <v>0</v>
      </c>
      <c r="BG320" s="168">
        <f>IF(N320="zákl. prenesená",J320,0)</f>
        <v>0</v>
      </c>
      <c r="BH320" s="168">
        <f>IF(N320="zníž. prenesená",J320,0)</f>
        <v>0</v>
      </c>
      <c r="BI320" s="168">
        <f>IF(N320="nulová",J320,0)</f>
        <v>0</v>
      </c>
      <c r="BJ320" s="16" t="s">
        <v>80</v>
      </c>
      <c r="BK320" s="168">
        <f>ROUND(I320*H320,2)</f>
        <v>0</v>
      </c>
      <c r="BL320" s="16" t="s">
        <v>497</v>
      </c>
      <c r="BM320" s="167" t="s">
        <v>994</v>
      </c>
    </row>
    <row r="321" spans="2:65" s="1" customFormat="1" ht="38.4">
      <c r="B321" s="31"/>
      <c r="D321" s="170" t="s">
        <v>143</v>
      </c>
      <c r="F321" s="186" t="s">
        <v>1818</v>
      </c>
      <c r="I321" s="95"/>
      <c r="L321" s="31"/>
      <c r="M321" s="187"/>
      <c r="N321" s="54"/>
      <c r="O321" s="54"/>
      <c r="P321" s="54"/>
      <c r="Q321" s="54"/>
      <c r="R321" s="54"/>
      <c r="S321" s="54"/>
      <c r="T321" s="55"/>
      <c r="AT321" s="16" t="s">
        <v>143</v>
      </c>
      <c r="AU321" s="16" t="s">
        <v>80</v>
      </c>
    </row>
    <row r="322" spans="2:65" s="1" customFormat="1" ht="16.5" customHeight="1">
      <c r="B322" s="155"/>
      <c r="C322" s="195" t="s">
        <v>620</v>
      </c>
      <c r="D322" s="195" t="s">
        <v>151</v>
      </c>
      <c r="E322" s="196" t="s">
        <v>1819</v>
      </c>
      <c r="F322" s="197" t="s">
        <v>1820</v>
      </c>
      <c r="G322" s="198" t="s">
        <v>198</v>
      </c>
      <c r="H322" s="199">
        <v>2</v>
      </c>
      <c r="I322" s="200"/>
      <c r="J322" s="201">
        <f>ROUND(I322*H322,2)</f>
        <v>0</v>
      </c>
      <c r="K322" s="197" t="s">
        <v>1</v>
      </c>
      <c r="L322" s="202"/>
      <c r="M322" s="203" t="s">
        <v>1</v>
      </c>
      <c r="N322" s="204" t="s">
        <v>36</v>
      </c>
      <c r="O322" s="54"/>
      <c r="P322" s="165">
        <f>O322*H322</f>
        <v>0</v>
      </c>
      <c r="Q322" s="165">
        <v>0</v>
      </c>
      <c r="R322" s="165">
        <f>Q322*H322</f>
        <v>0</v>
      </c>
      <c r="S322" s="165">
        <v>0</v>
      </c>
      <c r="T322" s="166">
        <f>S322*H322</f>
        <v>0</v>
      </c>
      <c r="AR322" s="167" t="s">
        <v>1113</v>
      </c>
      <c r="AT322" s="167" t="s">
        <v>151</v>
      </c>
      <c r="AU322" s="167" t="s">
        <v>80</v>
      </c>
      <c r="AY322" s="16" t="s">
        <v>134</v>
      </c>
      <c r="BE322" s="168">
        <f>IF(N322="základná",J322,0)</f>
        <v>0</v>
      </c>
      <c r="BF322" s="168">
        <f>IF(N322="znížená",J322,0)</f>
        <v>0</v>
      </c>
      <c r="BG322" s="168">
        <f>IF(N322="zákl. prenesená",J322,0)</f>
        <v>0</v>
      </c>
      <c r="BH322" s="168">
        <f>IF(N322="zníž. prenesená",J322,0)</f>
        <v>0</v>
      </c>
      <c r="BI322" s="168">
        <f>IF(N322="nulová",J322,0)</f>
        <v>0</v>
      </c>
      <c r="BJ322" s="16" t="s">
        <v>80</v>
      </c>
      <c r="BK322" s="168">
        <f>ROUND(I322*H322,2)</f>
        <v>0</v>
      </c>
      <c r="BL322" s="16" t="s">
        <v>497</v>
      </c>
      <c r="BM322" s="167" t="s">
        <v>997</v>
      </c>
    </row>
    <row r="323" spans="2:65" s="1" customFormat="1" ht="38.4">
      <c r="B323" s="31"/>
      <c r="D323" s="170" t="s">
        <v>143</v>
      </c>
      <c r="F323" s="186" t="s">
        <v>1821</v>
      </c>
      <c r="I323" s="95"/>
      <c r="L323" s="31"/>
      <c r="M323" s="187"/>
      <c r="N323" s="54"/>
      <c r="O323" s="54"/>
      <c r="P323" s="54"/>
      <c r="Q323" s="54"/>
      <c r="R323" s="54"/>
      <c r="S323" s="54"/>
      <c r="T323" s="55"/>
      <c r="AT323" s="16" t="s">
        <v>143</v>
      </c>
      <c r="AU323" s="16" t="s">
        <v>80</v>
      </c>
    </row>
    <row r="324" spans="2:65" s="1" customFormat="1" ht="16.5" customHeight="1">
      <c r="B324" s="155"/>
      <c r="C324" s="195" t="s">
        <v>624</v>
      </c>
      <c r="D324" s="195" t="s">
        <v>151</v>
      </c>
      <c r="E324" s="196" t="s">
        <v>1831</v>
      </c>
      <c r="F324" s="197" t="s">
        <v>1832</v>
      </c>
      <c r="G324" s="198" t="s">
        <v>198</v>
      </c>
      <c r="H324" s="199">
        <v>1</v>
      </c>
      <c r="I324" s="200"/>
      <c r="J324" s="201">
        <f>ROUND(I324*H324,2)</f>
        <v>0</v>
      </c>
      <c r="K324" s="197" t="s">
        <v>1</v>
      </c>
      <c r="L324" s="202"/>
      <c r="M324" s="203" t="s">
        <v>1</v>
      </c>
      <c r="N324" s="204" t="s">
        <v>36</v>
      </c>
      <c r="O324" s="54"/>
      <c r="P324" s="165">
        <f>O324*H324</f>
        <v>0</v>
      </c>
      <c r="Q324" s="165">
        <v>0</v>
      </c>
      <c r="R324" s="165">
        <f>Q324*H324</f>
        <v>0</v>
      </c>
      <c r="S324" s="165">
        <v>0</v>
      </c>
      <c r="T324" s="166">
        <f>S324*H324</f>
        <v>0</v>
      </c>
      <c r="AR324" s="167" t="s">
        <v>1113</v>
      </c>
      <c r="AT324" s="167" t="s">
        <v>151</v>
      </c>
      <c r="AU324" s="167" t="s">
        <v>80</v>
      </c>
      <c r="AY324" s="16" t="s">
        <v>134</v>
      </c>
      <c r="BE324" s="168">
        <f>IF(N324="základná",J324,0)</f>
        <v>0</v>
      </c>
      <c r="BF324" s="168">
        <f>IF(N324="znížená",J324,0)</f>
        <v>0</v>
      </c>
      <c r="BG324" s="168">
        <f>IF(N324="zákl. prenesená",J324,0)</f>
        <v>0</v>
      </c>
      <c r="BH324" s="168">
        <f>IF(N324="zníž. prenesená",J324,0)</f>
        <v>0</v>
      </c>
      <c r="BI324" s="168">
        <f>IF(N324="nulová",J324,0)</f>
        <v>0</v>
      </c>
      <c r="BJ324" s="16" t="s">
        <v>80</v>
      </c>
      <c r="BK324" s="168">
        <f>ROUND(I324*H324,2)</f>
        <v>0</v>
      </c>
      <c r="BL324" s="16" t="s">
        <v>497</v>
      </c>
      <c r="BM324" s="167" t="s">
        <v>1000</v>
      </c>
    </row>
    <row r="325" spans="2:65" s="1" customFormat="1" ht="48">
      <c r="B325" s="31"/>
      <c r="D325" s="170" t="s">
        <v>143</v>
      </c>
      <c r="F325" s="186" t="s">
        <v>1833</v>
      </c>
      <c r="I325" s="95"/>
      <c r="L325" s="31"/>
      <c r="M325" s="187"/>
      <c r="N325" s="54"/>
      <c r="O325" s="54"/>
      <c r="P325" s="54"/>
      <c r="Q325" s="54"/>
      <c r="R325" s="54"/>
      <c r="S325" s="54"/>
      <c r="T325" s="55"/>
      <c r="AT325" s="16" t="s">
        <v>143</v>
      </c>
      <c r="AU325" s="16" t="s">
        <v>80</v>
      </c>
    </row>
    <row r="326" spans="2:65" s="1" customFormat="1" ht="16.5" customHeight="1">
      <c r="B326" s="155"/>
      <c r="C326" s="195" t="s">
        <v>629</v>
      </c>
      <c r="D326" s="195" t="s">
        <v>151</v>
      </c>
      <c r="E326" s="196" t="s">
        <v>1857</v>
      </c>
      <c r="F326" s="197" t="s">
        <v>1858</v>
      </c>
      <c r="G326" s="198" t="s">
        <v>198</v>
      </c>
      <c r="H326" s="199">
        <v>1</v>
      </c>
      <c r="I326" s="200"/>
      <c r="J326" s="201">
        <f>ROUND(I326*H326,2)</f>
        <v>0</v>
      </c>
      <c r="K326" s="197" t="s">
        <v>1</v>
      </c>
      <c r="L326" s="202"/>
      <c r="M326" s="203" t="s">
        <v>1</v>
      </c>
      <c r="N326" s="204" t="s">
        <v>36</v>
      </c>
      <c r="O326" s="54"/>
      <c r="P326" s="165">
        <f>O326*H326</f>
        <v>0</v>
      </c>
      <c r="Q326" s="165">
        <v>0</v>
      </c>
      <c r="R326" s="165">
        <f>Q326*H326</f>
        <v>0</v>
      </c>
      <c r="S326" s="165">
        <v>0</v>
      </c>
      <c r="T326" s="166">
        <f>S326*H326</f>
        <v>0</v>
      </c>
      <c r="AR326" s="167" t="s">
        <v>1113</v>
      </c>
      <c r="AT326" s="167" t="s">
        <v>151</v>
      </c>
      <c r="AU326" s="167" t="s">
        <v>80</v>
      </c>
      <c r="AY326" s="16" t="s">
        <v>134</v>
      </c>
      <c r="BE326" s="168">
        <f>IF(N326="základná",J326,0)</f>
        <v>0</v>
      </c>
      <c r="BF326" s="168">
        <f>IF(N326="znížená",J326,0)</f>
        <v>0</v>
      </c>
      <c r="BG326" s="168">
        <f>IF(N326="zákl. prenesená",J326,0)</f>
        <v>0</v>
      </c>
      <c r="BH326" s="168">
        <f>IF(N326="zníž. prenesená",J326,0)</f>
        <v>0</v>
      </c>
      <c r="BI326" s="168">
        <f>IF(N326="nulová",J326,0)</f>
        <v>0</v>
      </c>
      <c r="BJ326" s="16" t="s">
        <v>80</v>
      </c>
      <c r="BK326" s="168">
        <f>ROUND(I326*H326,2)</f>
        <v>0</v>
      </c>
      <c r="BL326" s="16" t="s">
        <v>497</v>
      </c>
      <c r="BM326" s="167" t="s">
        <v>1003</v>
      </c>
    </row>
    <row r="327" spans="2:65" s="1" customFormat="1" ht="28.8">
      <c r="B327" s="31"/>
      <c r="D327" s="170" t="s">
        <v>143</v>
      </c>
      <c r="F327" s="186" t="s">
        <v>1859</v>
      </c>
      <c r="I327" s="95"/>
      <c r="L327" s="31"/>
      <c r="M327" s="187"/>
      <c r="N327" s="54"/>
      <c r="O327" s="54"/>
      <c r="P327" s="54"/>
      <c r="Q327" s="54"/>
      <c r="R327" s="54"/>
      <c r="S327" s="54"/>
      <c r="T327" s="55"/>
      <c r="AT327" s="16" t="s">
        <v>143</v>
      </c>
      <c r="AU327" s="16" t="s">
        <v>80</v>
      </c>
    </row>
    <row r="328" spans="2:65" s="1" customFormat="1" ht="24" customHeight="1">
      <c r="B328" s="155"/>
      <c r="C328" s="195" t="s">
        <v>634</v>
      </c>
      <c r="D328" s="195" t="s">
        <v>151</v>
      </c>
      <c r="E328" s="196" t="s">
        <v>1863</v>
      </c>
      <c r="F328" s="197" t="s">
        <v>1864</v>
      </c>
      <c r="G328" s="198" t="s">
        <v>198</v>
      </c>
      <c r="H328" s="199">
        <v>1</v>
      </c>
      <c r="I328" s="200"/>
      <c r="J328" s="201">
        <f>ROUND(I328*H328,2)</f>
        <v>0</v>
      </c>
      <c r="K328" s="197" t="s">
        <v>1</v>
      </c>
      <c r="L328" s="202"/>
      <c r="M328" s="203" t="s">
        <v>1</v>
      </c>
      <c r="N328" s="204" t="s">
        <v>36</v>
      </c>
      <c r="O328" s="54"/>
      <c r="P328" s="165">
        <f>O328*H328</f>
        <v>0</v>
      </c>
      <c r="Q328" s="165">
        <v>0</v>
      </c>
      <c r="R328" s="165">
        <f>Q328*H328</f>
        <v>0</v>
      </c>
      <c r="S328" s="165">
        <v>0</v>
      </c>
      <c r="T328" s="166">
        <f>S328*H328</f>
        <v>0</v>
      </c>
      <c r="AR328" s="167" t="s">
        <v>1113</v>
      </c>
      <c r="AT328" s="167" t="s">
        <v>151</v>
      </c>
      <c r="AU328" s="167" t="s">
        <v>80</v>
      </c>
      <c r="AY328" s="16" t="s">
        <v>134</v>
      </c>
      <c r="BE328" s="168">
        <f>IF(N328="základná",J328,0)</f>
        <v>0</v>
      </c>
      <c r="BF328" s="168">
        <f>IF(N328="znížená",J328,0)</f>
        <v>0</v>
      </c>
      <c r="BG328" s="168">
        <f>IF(N328="zákl. prenesená",J328,0)</f>
        <v>0</v>
      </c>
      <c r="BH328" s="168">
        <f>IF(N328="zníž. prenesená",J328,0)</f>
        <v>0</v>
      </c>
      <c r="BI328" s="168">
        <f>IF(N328="nulová",J328,0)</f>
        <v>0</v>
      </c>
      <c r="BJ328" s="16" t="s">
        <v>80</v>
      </c>
      <c r="BK328" s="168">
        <f>ROUND(I328*H328,2)</f>
        <v>0</v>
      </c>
      <c r="BL328" s="16" t="s">
        <v>497</v>
      </c>
      <c r="BM328" s="167" t="s">
        <v>1006</v>
      </c>
    </row>
    <row r="329" spans="2:65" s="1" customFormat="1" ht="16.5" customHeight="1">
      <c r="B329" s="155"/>
      <c r="C329" s="195" t="s">
        <v>638</v>
      </c>
      <c r="D329" s="195" t="s">
        <v>151</v>
      </c>
      <c r="E329" s="196" t="s">
        <v>1865</v>
      </c>
      <c r="F329" s="197" t="s">
        <v>1866</v>
      </c>
      <c r="G329" s="198" t="s">
        <v>198</v>
      </c>
      <c r="H329" s="199">
        <v>1</v>
      </c>
      <c r="I329" s="200"/>
      <c r="J329" s="201">
        <f>ROUND(I329*H329,2)</f>
        <v>0</v>
      </c>
      <c r="K329" s="197" t="s">
        <v>1</v>
      </c>
      <c r="L329" s="202"/>
      <c r="M329" s="203" t="s">
        <v>1</v>
      </c>
      <c r="N329" s="204" t="s">
        <v>36</v>
      </c>
      <c r="O329" s="54"/>
      <c r="P329" s="165">
        <f>O329*H329</f>
        <v>0</v>
      </c>
      <c r="Q329" s="165">
        <v>0</v>
      </c>
      <c r="R329" s="165">
        <f>Q329*H329</f>
        <v>0</v>
      </c>
      <c r="S329" s="165">
        <v>0</v>
      </c>
      <c r="T329" s="166">
        <f>S329*H329</f>
        <v>0</v>
      </c>
      <c r="AR329" s="167" t="s">
        <v>1113</v>
      </c>
      <c r="AT329" s="167" t="s">
        <v>151</v>
      </c>
      <c r="AU329" s="167" t="s">
        <v>80</v>
      </c>
      <c r="AY329" s="16" t="s">
        <v>134</v>
      </c>
      <c r="BE329" s="168">
        <f>IF(N329="základná",J329,0)</f>
        <v>0</v>
      </c>
      <c r="BF329" s="168">
        <f>IF(N329="znížená",J329,0)</f>
        <v>0</v>
      </c>
      <c r="BG329" s="168">
        <f>IF(N329="zákl. prenesená",J329,0)</f>
        <v>0</v>
      </c>
      <c r="BH329" s="168">
        <f>IF(N329="zníž. prenesená",J329,0)</f>
        <v>0</v>
      </c>
      <c r="BI329" s="168">
        <f>IF(N329="nulová",J329,0)</f>
        <v>0</v>
      </c>
      <c r="BJ329" s="16" t="s">
        <v>80</v>
      </c>
      <c r="BK329" s="168">
        <f>ROUND(I329*H329,2)</f>
        <v>0</v>
      </c>
      <c r="BL329" s="16" t="s">
        <v>497</v>
      </c>
      <c r="BM329" s="167" t="s">
        <v>1011</v>
      </c>
    </row>
    <row r="330" spans="2:65" s="1" customFormat="1" ht="16.5" customHeight="1">
      <c r="B330" s="155"/>
      <c r="C330" s="195" t="s">
        <v>642</v>
      </c>
      <c r="D330" s="195" t="s">
        <v>151</v>
      </c>
      <c r="E330" s="196" t="s">
        <v>1867</v>
      </c>
      <c r="F330" s="197" t="s">
        <v>1868</v>
      </c>
      <c r="G330" s="198" t="s">
        <v>198</v>
      </c>
      <c r="H330" s="199">
        <v>1</v>
      </c>
      <c r="I330" s="200"/>
      <c r="J330" s="201">
        <f>ROUND(I330*H330,2)</f>
        <v>0</v>
      </c>
      <c r="K330" s="197" t="s">
        <v>1</v>
      </c>
      <c r="L330" s="202"/>
      <c r="M330" s="203" t="s">
        <v>1</v>
      </c>
      <c r="N330" s="204" t="s">
        <v>36</v>
      </c>
      <c r="O330" s="54"/>
      <c r="P330" s="165">
        <f>O330*H330</f>
        <v>0</v>
      </c>
      <c r="Q330" s="165">
        <v>0</v>
      </c>
      <c r="R330" s="165">
        <f>Q330*H330</f>
        <v>0</v>
      </c>
      <c r="S330" s="165">
        <v>0</v>
      </c>
      <c r="T330" s="166">
        <f>S330*H330</f>
        <v>0</v>
      </c>
      <c r="AR330" s="167" t="s">
        <v>1113</v>
      </c>
      <c r="AT330" s="167" t="s">
        <v>151</v>
      </c>
      <c r="AU330" s="167" t="s">
        <v>80</v>
      </c>
      <c r="AY330" s="16" t="s">
        <v>134</v>
      </c>
      <c r="BE330" s="168">
        <f>IF(N330="základná",J330,0)</f>
        <v>0</v>
      </c>
      <c r="BF330" s="168">
        <f>IF(N330="znížená",J330,0)</f>
        <v>0</v>
      </c>
      <c r="BG330" s="168">
        <f>IF(N330="zákl. prenesená",J330,0)</f>
        <v>0</v>
      </c>
      <c r="BH330" s="168">
        <f>IF(N330="zníž. prenesená",J330,0)</f>
        <v>0</v>
      </c>
      <c r="BI330" s="168">
        <f>IF(N330="nulová",J330,0)</f>
        <v>0</v>
      </c>
      <c r="BJ330" s="16" t="s">
        <v>80</v>
      </c>
      <c r="BK330" s="168">
        <f>ROUND(I330*H330,2)</f>
        <v>0</v>
      </c>
      <c r="BL330" s="16" t="s">
        <v>497</v>
      </c>
      <c r="BM330" s="167" t="s">
        <v>1014</v>
      </c>
    </row>
    <row r="331" spans="2:65" s="1" customFormat="1" ht="16.5" customHeight="1">
      <c r="B331" s="155"/>
      <c r="C331" s="195" t="s">
        <v>647</v>
      </c>
      <c r="D331" s="195" t="s">
        <v>151</v>
      </c>
      <c r="E331" s="196" t="s">
        <v>1937</v>
      </c>
      <c r="F331" s="197" t="s">
        <v>1938</v>
      </c>
      <c r="G331" s="198" t="s">
        <v>198</v>
      </c>
      <c r="H331" s="199">
        <v>1</v>
      </c>
      <c r="I331" s="200"/>
      <c r="J331" s="201">
        <f>ROUND(I331*H331,2)</f>
        <v>0</v>
      </c>
      <c r="K331" s="197" t="s">
        <v>1</v>
      </c>
      <c r="L331" s="202"/>
      <c r="M331" s="203" t="s">
        <v>1</v>
      </c>
      <c r="N331" s="204" t="s">
        <v>36</v>
      </c>
      <c r="O331" s="54"/>
      <c r="P331" s="165">
        <f>O331*H331</f>
        <v>0</v>
      </c>
      <c r="Q331" s="165">
        <v>0</v>
      </c>
      <c r="R331" s="165">
        <f>Q331*H331</f>
        <v>0</v>
      </c>
      <c r="S331" s="165">
        <v>0</v>
      </c>
      <c r="T331" s="166">
        <f>S331*H331</f>
        <v>0</v>
      </c>
      <c r="AR331" s="167" t="s">
        <v>1113</v>
      </c>
      <c r="AT331" s="167" t="s">
        <v>151</v>
      </c>
      <c r="AU331" s="167" t="s">
        <v>80</v>
      </c>
      <c r="AY331" s="16" t="s">
        <v>134</v>
      </c>
      <c r="BE331" s="168">
        <f>IF(N331="základná",J331,0)</f>
        <v>0</v>
      </c>
      <c r="BF331" s="168">
        <f>IF(N331="znížená",J331,0)</f>
        <v>0</v>
      </c>
      <c r="BG331" s="168">
        <f>IF(N331="zákl. prenesená",J331,0)</f>
        <v>0</v>
      </c>
      <c r="BH331" s="168">
        <f>IF(N331="zníž. prenesená",J331,0)</f>
        <v>0</v>
      </c>
      <c r="BI331" s="168">
        <f>IF(N331="nulová",J331,0)</f>
        <v>0</v>
      </c>
      <c r="BJ331" s="16" t="s">
        <v>80</v>
      </c>
      <c r="BK331" s="168">
        <f>ROUND(I331*H331,2)</f>
        <v>0</v>
      </c>
      <c r="BL331" s="16" t="s">
        <v>497</v>
      </c>
      <c r="BM331" s="167" t="s">
        <v>1017</v>
      </c>
    </row>
    <row r="332" spans="2:65" s="1" customFormat="1" ht="144">
      <c r="B332" s="31"/>
      <c r="D332" s="170" t="s">
        <v>143</v>
      </c>
      <c r="F332" s="186" t="s">
        <v>1939</v>
      </c>
      <c r="I332" s="95"/>
      <c r="L332" s="31"/>
      <c r="M332" s="187"/>
      <c r="N332" s="54"/>
      <c r="O332" s="54"/>
      <c r="P332" s="54"/>
      <c r="Q332" s="54"/>
      <c r="R332" s="54"/>
      <c r="S332" s="54"/>
      <c r="T332" s="55"/>
      <c r="AT332" s="16" t="s">
        <v>143</v>
      </c>
      <c r="AU332" s="16" t="s">
        <v>80</v>
      </c>
    </row>
    <row r="333" spans="2:65" s="1" customFormat="1" ht="24" customHeight="1">
      <c r="B333" s="155"/>
      <c r="C333" s="195" t="s">
        <v>651</v>
      </c>
      <c r="D333" s="195" t="s">
        <v>151</v>
      </c>
      <c r="E333" s="196" t="s">
        <v>1940</v>
      </c>
      <c r="F333" s="197" t="s">
        <v>1941</v>
      </c>
      <c r="G333" s="198" t="s">
        <v>198</v>
      </c>
      <c r="H333" s="199">
        <v>1</v>
      </c>
      <c r="I333" s="200"/>
      <c r="J333" s="201">
        <f>ROUND(I333*H333,2)</f>
        <v>0</v>
      </c>
      <c r="K333" s="197" t="s">
        <v>1</v>
      </c>
      <c r="L333" s="202"/>
      <c r="M333" s="203" t="s">
        <v>1</v>
      </c>
      <c r="N333" s="204" t="s">
        <v>36</v>
      </c>
      <c r="O333" s="54"/>
      <c r="P333" s="165">
        <f>O333*H333</f>
        <v>0</v>
      </c>
      <c r="Q333" s="165">
        <v>0</v>
      </c>
      <c r="R333" s="165">
        <f>Q333*H333</f>
        <v>0</v>
      </c>
      <c r="S333" s="165">
        <v>0</v>
      </c>
      <c r="T333" s="166">
        <f>S333*H333</f>
        <v>0</v>
      </c>
      <c r="AR333" s="167" t="s">
        <v>1113</v>
      </c>
      <c r="AT333" s="167" t="s">
        <v>151</v>
      </c>
      <c r="AU333" s="167" t="s">
        <v>80</v>
      </c>
      <c r="AY333" s="16" t="s">
        <v>134</v>
      </c>
      <c r="BE333" s="168">
        <f>IF(N333="základná",J333,0)</f>
        <v>0</v>
      </c>
      <c r="BF333" s="168">
        <f>IF(N333="znížená",J333,0)</f>
        <v>0</v>
      </c>
      <c r="BG333" s="168">
        <f>IF(N333="zákl. prenesená",J333,0)</f>
        <v>0</v>
      </c>
      <c r="BH333" s="168">
        <f>IF(N333="zníž. prenesená",J333,0)</f>
        <v>0</v>
      </c>
      <c r="BI333" s="168">
        <f>IF(N333="nulová",J333,0)</f>
        <v>0</v>
      </c>
      <c r="BJ333" s="16" t="s">
        <v>80</v>
      </c>
      <c r="BK333" s="168">
        <f>ROUND(I333*H333,2)</f>
        <v>0</v>
      </c>
      <c r="BL333" s="16" t="s">
        <v>497</v>
      </c>
      <c r="BM333" s="167" t="s">
        <v>1020</v>
      </c>
    </row>
    <row r="334" spans="2:65" s="1" customFormat="1" ht="172.8">
      <c r="B334" s="31"/>
      <c r="D334" s="170" t="s">
        <v>143</v>
      </c>
      <c r="F334" s="186" t="s">
        <v>1942</v>
      </c>
      <c r="I334" s="95"/>
      <c r="L334" s="31"/>
      <c r="M334" s="187"/>
      <c r="N334" s="54"/>
      <c r="O334" s="54"/>
      <c r="P334" s="54"/>
      <c r="Q334" s="54"/>
      <c r="R334" s="54"/>
      <c r="S334" s="54"/>
      <c r="T334" s="55"/>
      <c r="AT334" s="16" t="s">
        <v>143</v>
      </c>
      <c r="AU334" s="16" t="s">
        <v>80</v>
      </c>
    </row>
    <row r="335" spans="2:65" s="1" customFormat="1" ht="16.5" customHeight="1">
      <c r="B335" s="155"/>
      <c r="C335" s="195" t="s">
        <v>200</v>
      </c>
      <c r="D335" s="195" t="s">
        <v>151</v>
      </c>
      <c r="E335" s="196" t="s">
        <v>1872</v>
      </c>
      <c r="F335" s="197" t="s">
        <v>1873</v>
      </c>
      <c r="G335" s="198" t="s">
        <v>198</v>
      </c>
      <c r="H335" s="199">
        <v>7</v>
      </c>
      <c r="I335" s="200"/>
      <c r="J335" s="201">
        <f>ROUND(I335*H335,2)</f>
        <v>0</v>
      </c>
      <c r="K335" s="197" t="s">
        <v>1</v>
      </c>
      <c r="L335" s="202"/>
      <c r="M335" s="203" t="s">
        <v>1</v>
      </c>
      <c r="N335" s="204" t="s">
        <v>36</v>
      </c>
      <c r="O335" s="54"/>
      <c r="P335" s="165">
        <f>O335*H335</f>
        <v>0</v>
      </c>
      <c r="Q335" s="165">
        <v>0</v>
      </c>
      <c r="R335" s="165">
        <f>Q335*H335</f>
        <v>0</v>
      </c>
      <c r="S335" s="165">
        <v>0</v>
      </c>
      <c r="T335" s="166">
        <f>S335*H335</f>
        <v>0</v>
      </c>
      <c r="AR335" s="167" t="s">
        <v>1113</v>
      </c>
      <c r="AT335" s="167" t="s">
        <v>151</v>
      </c>
      <c r="AU335" s="167" t="s">
        <v>80</v>
      </c>
      <c r="AY335" s="16" t="s">
        <v>134</v>
      </c>
      <c r="BE335" s="168">
        <f>IF(N335="základná",J335,0)</f>
        <v>0</v>
      </c>
      <c r="BF335" s="168">
        <f>IF(N335="znížená",J335,0)</f>
        <v>0</v>
      </c>
      <c r="BG335" s="168">
        <f>IF(N335="zákl. prenesená",J335,0)</f>
        <v>0</v>
      </c>
      <c r="BH335" s="168">
        <f>IF(N335="zníž. prenesená",J335,0)</f>
        <v>0</v>
      </c>
      <c r="BI335" s="168">
        <f>IF(N335="nulová",J335,0)</f>
        <v>0</v>
      </c>
      <c r="BJ335" s="16" t="s">
        <v>80</v>
      </c>
      <c r="BK335" s="168">
        <f>ROUND(I335*H335,2)</f>
        <v>0</v>
      </c>
      <c r="BL335" s="16" t="s">
        <v>497</v>
      </c>
      <c r="BM335" s="167" t="s">
        <v>1023</v>
      </c>
    </row>
    <row r="336" spans="2:65" s="1" customFormat="1" ht="96">
      <c r="B336" s="31"/>
      <c r="D336" s="170" t="s">
        <v>143</v>
      </c>
      <c r="F336" s="186" t="s">
        <v>1874</v>
      </c>
      <c r="I336" s="95"/>
      <c r="L336" s="31"/>
      <c r="M336" s="187"/>
      <c r="N336" s="54"/>
      <c r="O336" s="54"/>
      <c r="P336" s="54"/>
      <c r="Q336" s="54"/>
      <c r="R336" s="54"/>
      <c r="S336" s="54"/>
      <c r="T336" s="55"/>
      <c r="AT336" s="16" t="s">
        <v>143</v>
      </c>
      <c r="AU336" s="16" t="s">
        <v>80</v>
      </c>
    </row>
    <row r="337" spans="2:65" s="1" customFormat="1" ht="16.5" customHeight="1">
      <c r="B337" s="155"/>
      <c r="C337" s="195" t="s">
        <v>663</v>
      </c>
      <c r="D337" s="195" t="s">
        <v>151</v>
      </c>
      <c r="E337" s="196" t="s">
        <v>1875</v>
      </c>
      <c r="F337" s="197" t="s">
        <v>1876</v>
      </c>
      <c r="G337" s="198" t="s">
        <v>198</v>
      </c>
      <c r="H337" s="199">
        <v>3</v>
      </c>
      <c r="I337" s="200"/>
      <c r="J337" s="201">
        <f>ROUND(I337*H337,2)</f>
        <v>0</v>
      </c>
      <c r="K337" s="197" t="s">
        <v>1</v>
      </c>
      <c r="L337" s="202"/>
      <c r="M337" s="203" t="s">
        <v>1</v>
      </c>
      <c r="N337" s="204" t="s">
        <v>36</v>
      </c>
      <c r="O337" s="54"/>
      <c r="P337" s="165">
        <f>O337*H337</f>
        <v>0</v>
      </c>
      <c r="Q337" s="165">
        <v>0</v>
      </c>
      <c r="R337" s="165">
        <f>Q337*H337</f>
        <v>0</v>
      </c>
      <c r="S337" s="165">
        <v>0</v>
      </c>
      <c r="T337" s="166">
        <f>S337*H337</f>
        <v>0</v>
      </c>
      <c r="AR337" s="167" t="s">
        <v>1113</v>
      </c>
      <c r="AT337" s="167" t="s">
        <v>151</v>
      </c>
      <c r="AU337" s="167" t="s">
        <v>80</v>
      </c>
      <c r="AY337" s="16" t="s">
        <v>134</v>
      </c>
      <c r="BE337" s="168">
        <f>IF(N337="základná",J337,0)</f>
        <v>0</v>
      </c>
      <c r="BF337" s="168">
        <f>IF(N337="znížená",J337,0)</f>
        <v>0</v>
      </c>
      <c r="BG337" s="168">
        <f>IF(N337="zákl. prenesená",J337,0)</f>
        <v>0</v>
      </c>
      <c r="BH337" s="168">
        <f>IF(N337="zníž. prenesená",J337,0)</f>
        <v>0</v>
      </c>
      <c r="BI337" s="168">
        <f>IF(N337="nulová",J337,0)</f>
        <v>0</v>
      </c>
      <c r="BJ337" s="16" t="s">
        <v>80</v>
      </c>
      <c r="BK337" s="168">
        <f>ROUND(I337*H337,2)</f>
        <v>0</v>
      </c>
      <c r="BL337" s="16" t="s">
        <v>497</v>
      </c>
      <c r="BM337" s="167" t="s">
        <v>1026</v>
      </c>
    </row>
    <row r="338" spans="2:65" s="1" customFormat="1" ht="96">
      <c r="B338" s="31"/>
      <c r="D338" s="170" t="s">
        <v>143</v>
      </c>
      <c r="F338" s="186" t="s">
        <v>1877</v>
      </c>
      <c r="I338" s="95"/>
      <c r="L338" s="31"/>
      <c r="M338" s="187"/>
      <c r="N338" s="54"/>
      <c r="O338" s="54"/>
      <c r="P338" s="54"/>
      <c r="Q338" s="54"/>
      <c r="R338" s="54"/>
      <c r="S338" s="54"/>
      <c r="T338" s="55"/>
      <c r="AT338" s="16" t="s">
        <v>143</v>
      </c>
      <c r="AU338" s="16" t="s">
        <v>80</v>
      </c>
    </row>
    <row r="339" spans="2:65" s="1" customFormat="1" ht="16.5" customHeight="1">
      <c r="B339" s="155"/>
      <c r="C339" s="195" t="s">
        <v>668</v>
      </c>
      <c r="D339" s="195" t="s">
        <v>151</v>
      </c>
      <c r="E339" s="196" t="s">
        <v>1878</v>
      </c>
      <c r="F339" s="197" t="s">
        <v>1879</v>
      </c>
      <c r="G339" s="198" t="s">
        <v>198</v>
      </c>
      <c r="H339" s="199">
        <v>3</v>
      </c>
      <c r="I339" s="200"/>
      <c r="J339" s="201">
        <f>ROUND(I339*H339,2)</f>
        <v>0</v>
      </c>
      <c r="K339" s="197" t="s">
        <v>1</v>
      </c>
      <c r="L339" s="202"/>
      <c r="M339" s="203" t="s">
        <v>1</v>
      </c>
      <c r="N339" s="204" t="s">
        <v>36</v>
      </c>
      <c r="O339" s="54"/>
      <c r="P339" s="165">
        <f>O339*H339</f>
        <v>0</v>
      </c>
      <c r="Q339" s="165">
        <v>0</v>
      </c>
      <c r="R339" s="165">
        <f>Q339*H339</f>
        <v>0</v>
      </c>
      <c r="S339" s="165">
        <v>0</v>
      </c>
      <c r="T339" s="166">
        <f>S339*H339</f>
        <v>0</v>
      </c>
      <c r="AR339" s="167" t="s">
        <v>1113</v>
      </c>
      <c r="AT339" s="167" t="s">
        <v>151</v>
      </c>
      <c r="AU339" s="167" t="s">
        <v>80</v>
      </c>
      <c r="AY339" s="16" t="s">
        <v>134</v>
      </c>
      <c r="BE339" s="168">
        <f>IF(N339="základná",J339,0)</f>
        <v>0</v>
      </c>
      <c r="BF339" s="168">
        <f>IF(N339="znížená",J339,0)</f>
        <v>0</v>
      </c>
      <c r="BG339" s="168">
        <f>IF(N339="zákl. prenesená",J339,0)</f>
        <v>0</v>
      </c>
      <c r="BH339" s="168">
        <f>IF(N339="zníž. prenesená",J339,0)</f>
        <v>0</v>
      </c>
      <c r="BI339" s="168">
        <f>IF(N339="nulová",J339,0)</f>
        <v>0</v>
      </c>
      <c r="BJ339" s="16" t="s">
        <v>80</v>
      </c>
      <c r="BK339" s="168">
        <f>ROUND(I339*H339,2)</f>
        <v>0</v>
      </c>
      <c r="BL339" s="16" t="s">
        <v>497</v>
      </c>
      <c r="BM339" s="167" t="s">
        <v>1029</v>
      </c>
    </row>
    <row r="340" spans="2:65" s="1" customFormat="1" ht="96">
      <c r="B340" s="31"/>
      <c r="D340" s="170" t="s">
        <v>143</v>
      </c>
      <c r="F340" s="186" t="s">
        <v>1880</v>
      </c>
      <c r="I340" s="95"/>
      <c r="L340" s="31"/>
      <c r="M340" s="187"/>
      <c r="N340" s="54"/>
      <c r="O340" s="54"/>
      <c r="P340" s="54"/>
      <c r="Q340" s="54"/>
      <c r="R340" s="54"/>
      <c r="S340" s="54"/>
      <c r="T340" s="55"/>
      <c r="AT340" s="16" t="s">
        <v>143</v>
      </c>
      <c r="AU340" s="16" t="s">
        <v>80</v>
      </c>
    </row>
    <row r="341" spans="2:65" s="1" customFormat="1" ht="16.5" customHeight="1">
      <c r="B341" s="155"/>
      <c r="C341" s="195" t="s">
        <v>673</v>
      </c>
      <c r="D341" s="195" t="s">
        <v>151</v>
      </c>
      <c r="E341" s="196" t="s">
        <v>1881</v>
      </c>
      <c r="F341" s="197" t="s">
        <v>1882</v>
      </c>
      <c r="G341" s="198" t="s">
        <v>198</v>
      </c>
      <c r="H341" s="199">
        <v>16</v>
      </c>
      <c r="I341" s="200"/>
      <c r="J341" s="201">
        <f>ROUND(I341*H341,2)</f>
        <v>0</v>
      </c>
      <c r="K341" s="197" t="s">
        <v>1</v>
      </c>
      <c r="L341" s="202"/>
      <c r="M341" s="203" t="s">
        <v>1</v>
      </c>
      <c r="N341" s="204" t="s">
        <v>36</v>
      </c>
      <c r="O341" s="54"/>
      <c r="P341" s="165">
        <f>O341*H341</f>
        <v>0</v>
      </c>
      <c r="Q341" s="165">
        <v>0</v>
      </c>
      <c r="R341" s="165">
        <f>Q341*H341</f>
        <v>0</v>
      </c>
      <c r="S341" s="165">
        <v>0</v>
      </c>
      <c r="T341" s="166">
        <f>S341*H341</f>
        <v>0</v>
      </c>
      <c r="AR341" s="167" t="s">
        <v>1113</v>
      </c>
      <c r="AT341" s="167" t="s">
        <v>151</v>
      </c>
      <c r="AU341" s="167" t="s">
        <v>80</v>
      </c>
      <c r="AY341" s="16" t="s">
        <v>134</v>
      </c>
      <c r="BE341" s="168">
        <f>IF(N341="základná",J341,0)</f>
        <v>0</v>
      </c>
      <c r="BF341" s="168">
        <f>IF(N341="znížená",J341,0)</f>
        <v>0</v>
      </c>
      <c r="BG341" s="168">
        <f>IF(N341="zákl. prenesená",J341,0)</f>
        <v>0</v>
      </c>
      <c r="BH341" s="168">
        <f>IF(N341="zníž. prenesená",J341,0)</f>
        <v>0</v>
      </c>
      <c r="BI341" s="168">
        <f>IF(N341="nulová",J341,0)</f>
        <v>0</v>
      </c>
      <c r="BJ341" s="16" t="s">
        <v>80</v>
      </c>
      <c r="BK341" s="168">
        <f>ROUND(I341*H341,2)</f>
        <v>0</v>
      </c>
      <c r="BL341" s="16" t="s">
        <v>497</v>
      </c>
      <c r="BM341" s="167" t="s">
        <v>1032</v>
      </c>
    </row>
    <row r="342" spans="2:65" s="1" customFormat="1" ht="96">
      <c r="B342" s="31"/>
      <c r="D342" s="170" t="s">
        <v>143</v>
      </c>
      <c r="F342" s="186" t="s">
        <v>1883</v>
      </c>
      <c r="I342" s="95"/>
      <c r="L342" s="31"/>
      <c r="M342" s="187"/>
      <c r="N342" s="54"/>
      <c r="O342" s="54"/>
      <c r="P342" s="54"/>
      <c r="Q342" s="54"/>
      <c r="R342" s="54"/>
      <c r="S342" s="54"/>
      <c r="T342" s="55"/>
      <c r="AT342" s="16" t="s">
        <v>143</v>
      </c>
      <c r="AU342" s="16" t="s">
        <v>80</v>
      </c>
    </row>
    <row r="343" spans="2:65" s="1" customFormat="1" ht="16.5" customHeight="1">
      <c r="B343" s="155"/>
      <c r="C343" s="195" t="s">
        <v>679</v>
      </c>
      <c r="D343" s="195" t="s">
        <v>151</v>
      </c>
      <c r="E343" s="196" t="s">
        <v>1884</v>
      </c>
      <c r="F343" s="197" t="s">
        <v>1885</v>
      </c>
      <c r="G343" s="198" t="s">
        <v>198</v>
      </c>
      <c r="H343" s="199">
        <v>6</v>
      </c>
      <c r="I343" s="200"/>
      <c r="J343" s="201">
        <f>ROUND(I343*H343,2)</f>
        <v>0</v>
      </c>
      <c r="K343" s="197" t="s">
        <v>1</v>
      </c>
      <c r="L343" s="202"/>
      <c r="M343" s="203" t="s">
        <v>1</v>
      </c>
      <c r="N343" s="204" t="s">
        <v>36</v>
      </c>
      <c r="O343" s="54"/>
      <c r="P343" s="165">
        <f>O343*H343</f>
        <v>0</v>
      </c>
      <c r="Q343" s="165">
        <v>0</v>
      </c>
      <c r="R343" s="165">
        <f>Q343*H343</f>
        <v>0</v>
      </c>
      <c r="S343" s="165">
        <v>0</v>
      </c>
      <c r="T343" s="166">
        <f>S343*H343</f>
        <v>0</v>
      </c>
      <c r="AR343" s="167" t="s">
        <v>1113</v>
      </c>
      <c r="AT343" s="167" t="s">
        <v>151</v>
      </c>
      <c r="AU343" s="167" t="s">
        <v>80</v>
      </c>
      <c r="AY343" s="16" t="s">
        <v>134</v>
      </c>
      <c r="BE343" s="168">
        <f>IF(N343="základná",J343,0)</f>
        <v>0</v>
      </c>
      <c r="BF343" s="168">
        <f>IF(N343="znížená",J343,0)</f>
        <v>0</v>
      </c>
      <c r="BG343" s="168">
        <f>IF(N343="zákl. prenesená",J343,0)</f>
        <v>0</v>
      </c>
      <c r="BH343" s="168">
        <f>IF(N343="zníž. prenesená",J343,0)</f>
        <v>0</v>
      </c>
      <c r="BI343" s="168">
        <f>IF(N343="nulová",J343,0)</f>
        <v>0</v>
      </c>
      <c r="BJ343" s="16" t="s">
        <v>80</v>
      </c>
      <c r="BK343" s="168">
        <f>ROUND(I343*H343,2)</f>
        <v>0</v>
      </c>
      <c r="BL343" s="16" t="s">
        <v>497</v>
      </c>
      <c r="BM343" s="167" t="s">
        <v>1035</v>
      </c>
    </row>
    <row r="344" spans="2:65" s="1" customFormat="1" ht="96">
      <c r="B344" s="31"/>
      <c r="D344" s="170" t="s">
        <v>143</v>
      </c>
      <c r="F344" s="186" t="s">
        <v>1886</v>
      </c>
      <c r="I344" s="95"/>
      <c r="L344" s="31"/>
      <c r="M344" s="187"/>
      <c r="N344" s="54"/>
      <c r="O344" s="54"/>
      <c r="P344" s="54"/>
      <c r="Q344" s="54"/>
      <c r="R344" s="54"/>
      <c r="S344" s="54"/>
      <c r="T344" s="55"/>
      <c r="AT344" s="16" t="s">
        <v>143</v>
      </c>
      <c r="AU344" s="16" t="s">
        <v>80</v>
      </c>
    </row>
    <row r="345" spans="2:65" s="1" customFormat="1" ht="16.5" customHeight="1">
      <c r="B345" s="155"/>
      <c r="C345" s="195" t="s">
        <v>684</v>
      </c>
      <c r="D345" s="195" t="s">
        <v>151</v>
      </c>
      <c r="E345" s="196" t="s">
        <v>1887</v>
      </c>
      <c r="F345" s="197" t="s">
        <v>1888</v>
      </c>
      <c r="G345" s="198" t="s">
        <v>198</v>
      </c>
      <c r="H345" s="199">
        <v>2</v>
      </c>
      <c r="I345" s="200"/>
      <c r="J345" s="201">
        <f>ROUND(I345*H345,2)</f>
        <v>0</v>
      </c>
      <c r="K345" s="197" t="s">
        <v>1</v>
      </c>
      <c r="L345" s="202"/>
      <c r="M345" s="203" t="s">
        <v>1</v>
      </c>
      <c r="N345" s="204" t="s">
        <v>36</v>
      </c>
      <c r="O345" s="54"/>
      <c r="P345" s="165">
        <f>O345*H345</f>
        <v>0</v>
      </c>
      <c r="Q345" s="165">
        <v>0</v>
      </c>
      <c r="R345" s="165">
        <f>Q345*H345</f>
        <v>0</v>
      </c>
      <c r="S345" s="165">
        <v>0</v>
      </c>
      <c r="T345" s="166">
        <f>S345*H345</f>
        <v>0</v>
      </c>
      <c r="AR345" s="167" t="s">
        <v>1113</v>
      </c>
      <c r="AT345" s="167" t="s">
        <v>151</v>
      </c>
      <c r="AU345" s="167" t="s">
        <v>80</v>
      </c>
      <c r="AY345" s="16" t="s">
        <v>134</v>
      </c>
      <c r="BE345" s="168">
        <f>IF(N345="základná",J345,0)</f>
        <v>0</v>
      </c>
      <c r="BF345" s="168">
        <f>IF(N345="znížená",J345,0)</f>
        <v>0</v>
      </c>
      <c r="BG345" s="168">
        <f>IF(N345="zákl. prenesená",J345,0)</f>
        <v>0</v>
      </c>
      <c r="BH345" s="168">
        <f>IF(N345="zníž. prenesená",J345,0)</f>
        <v>0</v>
      </c>
      <c r="BI345" s="168">
        <f>IF(N345="nulová",J345,0)</f>
        <v>0</v>
      </c>
      <c r="BJ345" s="16" t="s">
        <v>80</v>
      </c>
      <c r="BK345" s="168">
        <f>ROUND(I345*H345,2)</f>
        <v>0</v>
      </c>
      <c r="BL345" s="16" t="s">
        <v>497</v>
      </c>
      <c r="BM345" s="167" t="s">
        <v>1038</v>
      </c>
    </row>
    <row r="346" spans="2:65" s="1" customFormat="1" ht="86.4">
      <c r="B346" s="31"/>
      <c r="D346" s="170" t="s">
        <v>143</v>
      </c>
      <c r="F346" s="186" t="s">
        <v>1889</v>
      </c>
      <c r="I346" s="95"/>
      <c r="L346" s="31"/>
      <c r="M346" s="187"/>
      <c r="N346" s="54"/>
      <c r="O346" s="54"/>
      <c r="P346" s="54"/>
      <c r="Q346" s="54"/>
      <c r="R346" s="54"/>
      <c r="S346" s="54"/>
      <c r="T346" s="55"/>
      <c r="AT346" s="16" t="s">
        <v>143</v>
      </c>
      <c r="AU346" s="16" t="s">
        <v>80</v>
      </c>
    </row>
    <row r="347" spans="2:65" s="1" customFormat="1" ht="16.5" customHeight="1">
      <c r="B347" s="155"/>
      <c r="C347" s="195" t="s">
        <v>688</v>
      </c>
      <c r="D347" s="195" t="s">
        <v>151</v>
      </c>
      <c r="E347" s="196" t="s">
        <v>1890</v>
      </c>
      <c r="F347" s="197" t="s">
        <v>1891</v>
      </c>
      <c r="G347" s="198" t="s">
        <v>198</v>
      </c>
      <c r="H347" s="199">
        <v>3</v>
      </c>
      <c r="I347" s="200"/>
      <c r="J347" s="201">
        <f>ROUND(I347*H347,2)</f>
        <v>0</v>
      </c>
      <c r="K347" s="197" t="s">
        <v>1</v>
      </c>
      <c r="L347" s="202"/>
      <c r="M347" s="203" t="s">
        <v>1</v>
      </c>
      <c r="N347" s="204" t="s">
        <v>36</v>
      </c>
      <c r="O347" s="54"/>
      <c r="P347" s="165">
        <f>O347*H347</f>
        <v>0</v>
      </c>
      <c r="Q347" s="165">
        <v>0</v>
      </c>
      <c r="R347" s="165">
        <f>Q347*H347</f>
        <v>0</v>
      </c>
      <c r="S347" s="165">
        <v>0</v>
      </c>
      <c r="T347" s="166">
        <f>S347*H347</f>
        <v>0</v>
      </c>
      <c r="AR347" s="167" t="s">
        <v>1113</v>
      </c>
      <c r="AT347" s="167" t="s">
        <v>151</v>
      </c>
      <c r="AU347" s="167" t="s">
        <v>80</v>
      </c>
      <c r="AY347" s="16" t="s">
        <v>134</v>
      </c>
      <c r="BE347" s="168">
        <f>IF(N347="základná",J347,0)</f>
        <v>0</v>
      </c>
      <c r="BF347" s="168">
        <f>IF(N347="znížená",J347,0)</f>
        <v>0</v>
      </c>
      <c r="BG347" s="168">
        <f>IF(N347="zákl. prenesená",J347,0)</f>
        <v>0</v>
      </c>
      <c r="BH347" s="168">
        <f>IF(N347="zníž. prenesená",J347,0)</f>
        <v>0</v>
      </c>
      <c r="BI347" s="168">
        <f>IF(N347="nulová",J347,0)</f>
        <v>0</v>
      </c>
      <c r="BJ347" s="16" t="s">
        <v>80</v>
      </c>
      <c r="BK347" s="168">
        <f>ROUND(I347*H347,2)</f>
        <v>0</v>
      </c>
      <c r="BL347" s="16" t="s">
        <v>497</v>
      </c>
      <c r="BM347" s="167" t="s">
        <v>1041</v>
      </c>
    </row>
    <row r="348" spans="2:65" s="1" customFormat="1" ht="67.2">
      <c r="B348" s="31"/>
      <c r="D348" s="170" t="s">
        <v>143</v>
      </c>
      <c r="F348" s="186" t="s">
        <v>1892</v>
      </c>
      <c r="I348" s="95"/>
      <c r="L348" s="31"/>
      <c r="M348" s="187"/>
      <c r="N348" s="54"/>
      <c r="O348" s="54"/>
      <c r="P348" s="54"/>
      <c r="Q348" s="54"/>
      <c r="R348" s="54"/>
      <c r="S348" s="54"/>
      <c r="T348" s="55"/>
      <c r="AT348" s="16" t="s">
        <v>143</v>
      </c>
      <c r="AU348" s="16" t="s">
        <v>80</v>
      </c>
    </row>
    <row r="349" spans="2:65" s="1" customFormat="1" ht="16.5" customHeight="1">
      <c r="B349" s="155"/>
      <c r="C349" s="195" t="s">
        <v>692</v>
      </c>
      <c r="D349" s="195" t="s">
        <v>151</v>
      </c>
      <c r="E349" s="196" t="s">
        <v>1893</v>
      </c>
      <c r="F349" s="197" t="s">
        <v>1894</v>
      </c>
      <c r="G349" s="198" t="s">
        <v>198</v>
      </c>
      <c r="H349" s="199">
        <v>16</v>
      </c>
      <c r="I349" s="200"/>
      <c r="J349" s="201">
        <f>ROUND(I349*H349,2)</f>
        <v>0</v>
      </c>
      <c r="K349" s="197" t="s">
        <v>1</v>
      </c>
      <c r="L349" s="202"/>
      <c r="M349" s="203" t="s">
        <v>1</v>
      </c>
      <c r="N349" s="204" t="s">
        <v>36</v>
      </c>
      <c r="O349" s="54"/>
      <c r="P349" s="165">
        <f>O349*H349</f>
        <v>0</v>
      </c>
      <c r="Q349" s="165">
        <v>0</v>
      </c>
      <c r="R349" s="165">
        <f>Q349*H349</f>
        <v>0</v>
      </c>
      <c r="S349" s="165">
        <v>0</v>
      </c>
      <c r="T349" s="166">
        <f>S349*H349</f>
        <v>0</v>
      </c>
      <c r="AR349" s="167" t="s">
        <v>1113</v>
      </c>
      <c r="AT349" s="167" t="s">
        <v>151</v>
      </c>
      <c r="AU349" s="167" t="s">
        <v>80</v>
      </c>
      <c r="AY349" s="16" t="s">
        <v>134</v>
      </c>
      <c r="BE349" s="168">
        <f>IF(N349="základná",J349,0)</f>
        <v>0</v>
      </c>
      <c r="BF349" s="168">
        <f>IF(N349="znížená",J349,0)</f>
        <v>0</v>
      </c>
      <c r="BG349" s="168">
        <f>IF(N349="zákl. prenesená",J349,0)</f>
        <v>0</v>
      </c>
      <c r="BH349" s="168">
        <f>IF(N349="zníž. prenesená",J349,0)</f>
        <v>0</v>
      </c>
      <c r="BI349" s="168">
        <f>IF(N349="nulová",J349,0)</f>
        <v>0</v>
      </c>
      <c r="BJ349" s="16" t="s">
        <v>80</v>
      </c>
      <c r="BK349" s="168">
        <f>ROUND(I349*H349,2)</f>
        <v>0</v>
      </c>
      <c r="BL349" s="16" t="s">
        <v>497</v>
      </c>
      <c r="BM349" s="167" t="s">
        <v>1044</v>
      </c>
    </row>
    <row r="350" spans="2:65" s="1" customFormat="1" ht="76.8">
      <c r="B350" s="31"/>
      <c r="D350" s="170" t="s">
        <v>143</v>
      </c>
      <c r="F350" s="186" t="s">
        <v>1895</v>
      </c>
      <c r="I350" s="95"/>
      <c r="L350" s="31"/>
      <c r="M350" s="187"/>
      <c r="N350" s="54"/>
      <c r="O350" s="54"/>
      <c r="P350" s="54"/>
      <c r="Q350" s="54"/>
      <c r="R350" s="54"/>
      <c r="S350" s="54"/>
      <c r="T350" s="55"/>
      <c r="AT350" s="16" t="s">
        <v>143</v>
      </c>
      <c r="AU350" s="16" t="s">
        <v>80</v>
      </c>
    </row>
    <row r="351" spans="2:65" s="1" customFormat="1" ht="16.5" customHeight="1">
      <c r="B351" s="155"/>
      <c r="C351" s="195" t="s">
        <v>696</v>
      </c>
      <c r="D351" s="195" t="s">
        <v>151</v>
      </c>
      <c r="E351" s="196" t="s">
        <v>1896</v>
      </c>
      <c r="F351" s="197" t="s">
        <v>1897</v>
      </c>
      <c r="G351" s="198" t="s">
        <v>198</v>
      </c>
      <c r="H351" s="199">
        <v>6</v>
      </c>
      <c r="I351" s="200"/>
      <c r="J351" s="201">
        <f>ROUND(I351*H351,2)</f>
        <v>0</v>
      </c>
      <c r="K351" s="197" t="s">
        <v>1</v>
      </c>
      <c r="L351" s="202"/>
      <c r="M351" s="203" t="s">
        <v>1</v>
      </c>
      <c r="N351" s="204" t="s">
        <v>36</v>
      </c>
      <c r="O351" s="54"/>
      <c r="P351" s="165">
        <f>O351*H351</f>
        <v>0</v>
      </c>
      <c r="Q351" s="165">
        <v>0</v>
      </c>
      <c r="R351" s="165">
        <f>Q351*H351</f>
        <v>0</v>
      </c>
      <c r="S351" s="165">
        <v>0</v>
      </c>
      <c r="T351" s="166">
        <f>S351*H351</f>
        <v>0</v>
      </c>
      <c r="AR351" s="167" t="s">
        <v>1113</v>
      </c>
      <c r="AT351" s="167" t="s">
        <v>151</v>
      </c>
      <c r="AU351" s="167" t="s">
        <v>80</v>
      </c>
      <c r="AY351" s="16" t="s">
        <v>134</v>
      </c>
      <c r="BE351" s="168">
        <f>IF(N351="základná",J351,0)</f>
        <v>0</v>
      </c>
      <c r="BF351" s="168">
        <f>IF(N351="znížená",J351,0)</f>
        <v>0</v>
      </c>
      <c r="BG351" s="168">
        <f>IF(N351="zákl. prenesená",J351,0)</f>
        <v>0</v>
      </c>
      <c r="BH351" s="168">
        <f>IF(N351="zníž. prenesená",J351,0)</f>
        <v>0</v>
      </c>
      <c r="BI351" s="168">
        <f>IF(N351="nulová",J351,0)</f>
        <v>0</v>
      </c>
      <c r="BJ351" s="16" t="s">
        <v>80</v>
      </c>
      <c r="BK351" s="168">
        <f>ROUND(I351*H351,2)</f>
        <v>0</v>
      </c>
      <c r="BL351" s="16" t="s">
        <v>497</v>
      </c>
      <c r="BM351" s="167" t="s">
        <v>1047</v>
      </c>
    </row>
    <row r="352" spans="2:65" s="1" customFormat="1" ht="67.2">
      <c r="B352" s="31"/>
      <c r="D352" s="170" t="s">
        <v>143</v>
      </c>
      <c r="F352" s="186" t="s">
        <v>1898</v>
      </c>
      <c r="I352" s="95"/>
      <c r="L352" s="31"/>
      <c r="M352" s="187"/>
      <c r="N352" s="54"/>
      <c r="O352" s="54"/>
      <c r="P352" s="54"/>
      <c r="Q352" s="54"/>
      <c r="R352" s="54"/>
      <c r="S352" s="54"/>
      <c r="T352" s="55"/>
      <c r="AT352" s="16" t="s">
        <v>143</v>
      </c>
      <c r="AU352" s="16" t="s">
        <v>80</v>
      </c>
    </row>
    <row r="353" spans="2:65" s="1" customFormat="1" ht="16.5" customHeight="1">
      <c r="B353" s="155"/>
      <c r="C353" s="195" t="s">
        <v>701</v>
      </c>
      <c r="D353" s="195" t="s">
        <v>151</v>
      </c>
      <c r="E353" s="196" t="s">
        <v>1899</v>
      </c>
      <c r="F353" s="197" t="s">
        <v>1900</v>
      </c>
      <c r="G353" s="198" t="s">
        <v>198</v>
      </c>
      <c r="H353" s="199">
        <v>2</v>
      </c>
      <c r="I353" s="200"/>
      <c r="J353" s="201">
        <f>ROUND(I353*H353,2)</f>
        <v>0</v>
      </c>
      <c r="K353" s="197" t="s">
        <v>1</v>
      </c>
      <c r="L353" s="202"/>
      <c r="M353" s="203" t="s">
        <v>1</v>
      </c>
      <c r="N353" s="204" t="s">
        <v>36</v>
      </c>
      <c r="O353" s="54"/>
      <c r="P353" s="165">
        <f>O353*H353</f>
        <v>0</v>
      </c>
      <c r="Q353" s="165">
        <v>0</v>
      </c>
      <c r="R353" s="165">
        <f>Q353*H353</f>
        <v>0</v>
      </c>
      <c r="S353" s="165">
        <v>0</v>
      </c>
      <c r="T353" s="166">
        <f>S353*H353</f>
        <v>0</v>
      </c>
      <c r="AR353" s="167" t="s">
        <v>1113</v>
      </c>
      <c r="AT353" s="167" t="s">
        <v>151</v>
      </c>
      <c r="AU353" s="167" t="s">
        <v>80</v>
      </c>
      <c r="AY353" s="16" t="s">
        <v>134</v>
      </c>
      <c r="BE353" s="168">
        <f>IF(N353="základná",J353,0)</f>
        <v>0</v>
      </c>
      <c r="BF353" s="168">
        <f>IF(N353="znížená",J353,0)</f>
        <v>0</v>
      </c>
      <c r="BG353" s="168">
        <f>IF(N353="zákl. prenesená",J353,0)</f>
        <v>0</v>
      </c>
      <c r="BH353" s="168">
        <f>IF(N353="zníž. prenesená",J353,0)</f>
        <v>0</v>
      </c>
      <c r="BI353" s="168">
        <f>IF(N353="nulová",J353,0)</f>
        <v>0</v>
      </c>
      <c r="BJ353" s="16" t="s">
        <v>80</v>
      </c>
      <c r="BK353" s="168">
        <f>ROUND(I353*H353,2)</f>
        <v>0</v>
      </c>
      <c r="BL353" s="16" t="s">
        <v>497</v>
      </c>
      <c r="BM353" s="167" t="s">
        <v>1050</v>
      </c>
    </row>
    <row r="354" spans="2:65" s="1" customFormat="1" ht="57.6">
      <c r="B354" s="31"/>
      <c r="D354" s="170" t="s">
        <v>143</v>
      </c>
      <c r="F354" s="186" t="s">
        <v>1901</v>
      </c>
      <c r="I354" s="95"/>
      <c r="L354" s="31"/>
      <c r="M354" s="187"/>
      <c r="N354" s="54"/>
      <c r="O354" s="54"/>
      <c r="P354" s="54"/>
      <c r="Q354" s="54"/>
      <c r="R354" s="54"/>
      <c r="S354" s="54"/>
      <c r="T354" s="55"/>
      <c r="AT354" s="16" t="s">
        <v>143</v>
      </c>
      <c r="AU354" s="16" t="s">
        <v>80</v>
      </c>
    </row>
    <row r="355" spans="2:65" s="1" customFormat="1" ht="16.5" customHeight="1">
      <c r="B355" s="155"/>
      <c r="C355" s="195" t="s">
        <v>705</v>
      </c>
      <c r="D355" s="195" t="s">
        <v>151</v>
      </c>
      <c r="E355" s="196" t="s">
        <v>1902</v>
      </c>
      <c r="F355" s="197" t="s">
        <v>1903</v>
      </c>
      <c r="G355" s="198" t="s">
        <v>198</v>
      </c>
      <c r="H355" s="199">
        <v>12</v>
      </c>
      <c r="I355" s="200"/>
      <c r="J355" s="201">
        <f>ROUND(I355*H355,2)</f>
        <v>0</v>
      </c>
      <c r="K355" s="197" t="s">
        <v>1</v>
      </c>
      <c r="L355" s="202"/>
      <c r="M355" s="203" t="s">
        <v>1</v>
      </c>
      <c r="N355" s="204" t="s">
        <v>36</v>
      </c>
      <c r="O355" s="54"/>
      <c r="P355" s="165">
        <f>O355*H355</f>
        <v>0</v>
      </c>
      <c r="Q355" s="165">
        <v>0</v>
      </c>
      <c r="R355" s="165">
        <f>Q355*H355</f>
        <v>0</v>
      </c>
      <c r="S355" s="165">
        <v>0</v>
      </c>
      <c r="T355" s="166">
        <f>S355*H355</f>
        <v>0</v>
      </c>
      <c r="AR355" s="167" t="s">
        <v>1113</v>
      </c>
      <c r="AT355" s="167" t="s">
        <v>151</v>
      </c>
      <c r="AU355" s="167" t="s">
        <v>80</v>
      </c>
      <c r="AY355" s="16" t="s">
        <v>134</v>
      </c>
      <c r="BE355" s="168">
        <f>IF(N355="základná",J355,0)</f>
        <v>0</v>
      </c>
      <c r="BF355" s="168">
        <f>IF(N355="znížená",J355,0)</f>
        <v>0</v>
      </c>
      <c r="BG355" s="168">
        <f>IF(N355="zákl. prenesená",J355,0)</f>
        <v>0</v>
      </c>
      <c r="BH355" s="168">
        <f>IF(N355="zníž. prenesená",J355,0)</f>
        <v>0</v>
      </c>
      <c r="BI355" s="168">
        <f>IF(N355="nulová",J355,0)</f>
        <v>0</v>
      </c>
      <c r="BJ355" s="16" t="s">
        <v>80</v>
      </c>
      <c r="BK355" s="168">
        <f>ROUND(I355*H355,2)</f>
        <v>0</v>
      </c>
      <c r="BL355" s="16" t="s">
        <v>497</v>
      </c>
      <c r="BM355" s="167" t="s">
        <v>1053</v>
      </c>
    </row>
    <row r="356" spans="2:65" s="1" customFormat="1" ht="57.6">
      <c r="B356" s="31"/>
      <c r="D356" s="170" t="s">
        <v>143</v>
      </c>
      <c r="F356" s="186" t="s">
        <v>1904</v>
      </c>
      <c r="I356" s="95"/>
      <c r="L356" s="31"/>
      <c r="M356" s="187"/>
      <c r="N356" s="54"/>
      <c r="O356" s="54"/>
      <c r="P356" s="54"/>
      <c r="Q356" s="54"/>
      <c r="R356" s="54"/>
      <c r="S356" s="54"/>
      <c r="T356" s="55"/>
      <c r="AT356" s="16" t="s">
        <v>143</v>
      </c>
      <c r="AU356" s="16" t="s">
        <v>80</v>
      </c>
    </row>
    <row r="357" spans="2:65" s="1" customFormat="1" ht="24" customHeight="1">
      <c r="B357" s="155"/>
      <c r="C357" s="195" t="s">
        <v>711</v>
      </c>
      <c r="D357" s="195" t="s">
        <v>151</v>
      </c>
      <c r="E357" s="196" t="s">
        <v>1905</v>
      </c>
      <c r="F357" s="197" t="s">
        <v>1906</v>
      </c>
      <c r="G357" s="198" t="s">
        <v>198</v>
      </c>
      <c r="H357" s="199">
        <v>10</v>
      </c>
      <c r="I357" s="200"/>
      <c r="J357" s="201">
        <f>ROUND(I357*H357,2)</f>
        <v>0</v>
      </c>
      <c r="K357" s="197" t="s">
        <v>1</v>
      </c>
      <c r="L357" s="202"/>
      <c r="M357" s="203" t="s">
        <v>1</v>
      </c>
      <c r="N357" s="204" t="s">
        <v>36</v>
      </c>
      <c r="O357" s="54"/>
      <c r="P357" s="165">
        <f>O357*H357</f>
        <v>0</v>
      </c>
      <c r="Q357" s="165">
        <v>0</v>
      </c>
      <c r="R357" s="165">
        <f>Q357*H357</f>
        <v>0</v>
      </c>
      <c r="S357" s="165">
        <v>0</v>
      </c>
      <c r="T357" s="166">
        <f>S357*H357</f>
        <v>0</v>
      </c>
      <c r="AR357" s="167" t="s">
        <v>1113</v>
      </c>
      <c r="AT357" s="167" t="s">
        <v>151</v>
      </c>
      <c r="AU357" s="167" t="s">
        <v>80</v>
      </c>
      <c r="AY357" s="16" t="s">
        <v>134</v>
      </c>
      <c r="BE357" s="168">
        <f>IF(N357="základná",J357,0)</f>
        <v>0</v>
      </c>
      <c r="BF357" s="168">
        <f>IF(N357="znížená",J357,0)</f>
        <v>0</v>
      </c>
      <c r="BG357" s="168">
        <f>IF(N357="zákl. prenesená",J357,0)</f>
        <v>0</v>
      </c>
      <c r="BH357" s="168">
        <f>IF(N357="zníž. prenesená",J357,0)</f>
        <v>0</v>
      </c>
      <c r="BI357" s="168">
        <f>IF(N357="nulová",J357,0)</f>
        <v>0</v>
      </c>
      <c r="BJ357" s="16" t="s">
        <v>80</v>
      </c>
      <c r="BK357" s="168">
        <f>ROUND(I357*H357,2)</f>
        <v>0</v>
      </c>
      <c r="BL357" s="16" t="s">
        <v>497</v>
      </c>
      <c r="BM357" s="167" t="s">
        <v>1056</v>
      </c>
    </row>
    <row r="358" spans="2:65" s="1" customFormat="1" ht="57.6">
      <c r="B358" s="31"/>
      <c r="D358" s="170" t="s">
        <v>143</v>
      </c>
      <c r="F358" s="186" t="s">
        <v>1907</v>
      </c>
      <c r="I358" s="95"/>
      <c r="L358" s="31"/>
      <c r="M358" s="187"/>
      <c r="N358" s="54"/>
      <c r="O358" s="54"/>
      <c r="P358" s="54"/>
      <c r="Q358" s="54"/>
      <c r="R358" s="54"/>
      <c r="S358" s="54"/>
      <c r="T358" s="55"/>
      <c r="AT358" s="16" t="s">
        <v>143</v>
      </c>
      <c r="AU358" s="16" t="s">
        <v>80</v>
      </c>
    </row>
    <row r="359" spans="2:65" s="11" customFormat="1" ht="22.95" customHeight="1">
      <c r="B359" s="142"/>
      <c r="D359" s="143" t="s">
        <v>69</v>
      </c>
      <c r="E359" s="153" t="s">
        <v>1943</v>
      </c>
      <c r="F359" s="153" t="s">
        <v>1944</v>
      </c>
      <c r="I359" s="145"/>
      <c r="J359" s="154">
        <f>BK359</f>
        <v>0</v>
      </c>
      <c r="L359" s="142"/>
      <c r="M359" s="147"/>
      <c r="N359" s="148"/>
      <c r="O359" s="148"/>
      <c r="P359" s="149">
        <f>SUM(P360:P361)</f>
        <v>0</v>
      </c>
      <c r="Q359" s="148"/>
      <c r="R359" s="149">
        <f>SUM(R360:R361)</f>
        <v>0</v>
      </c>
      <c r="S359" s="148"/>
      <c r="T359" s="150">
        <f>SUM(T360:T361)</f>
        <v>0</v>
      </c>
      <c r="AR359" s="143" t="s">
        <v>142</v>
      </c>
      <c r="AT359" s="151" t="s">
        <v>69</v>
      </c>
      <c r="AU359" s="151" t="s">
        <v>74</v>
      </c>
      <c r="AY359" s="143" t="s">
        <v>134</v>
      </c>
      <c r="BK359" s="152">
        <f>SUM(BK360:BK361)</f>
        <v>0</v>
      </c>
    </row>
    <row r="360" spans="2:65" s="1" customFormat="1" ht="16.5" customHeight="1">
      <c r="B360" s="155"/>
      <c r="C360" s="156" t="s">
        <v>717</v>
      </c>
      <c r="D360" s="156" t="s">
        <v>136</v>
      </c>
      <c r="E360" s="157" t="s">
        <v>1945</v>
      </c>
      <c r="F360" s="158" t="s">
        <v>1911</v>
      </c>
      <c r="G360" s="159" t="s">
        <v>198</v>
      </c>
      <c r="H360" s="160">
        <v>1</v>
      </c>
      <c r="I360" s="161"/>
      <c r="J360" s="162">
        <f>ROUND(I360*H360,2)</f>
        <v>0</v>
      </c>
      <c r="K360" s="158" t="s">
        <v>1</v>
      </c>
      <c r="L360" s="31"/>
      <c r="M360" s="163" t="s">
        <v>1</v>
      </c>
      <c r="N360" s="164" t="s">
        <v>36</v>
      </c>
      <c r="O360" s="54"/>
      <c r="P360" s="165">
        <f>O360*H360</f>
        <v>0</v>
      </c>
      <c r="Q360" s="165">
        <v>0</v>
      </c>
      <c r="R360" s="165">
        <f>Q360*H360</f>
        <v>0</v>
      </c>
      <c r="S360" s="165">
        <v>0</v>
      </c>
      <c r="T360" s="166">
        <f>S360*H360</f>
        <v>0</v>
      </c>
      <c r="AR360" s="167" t="s">
        <v>497</v>
      </c>
      <c r="AT360" s="167" t="s">
        <v>136</v>
      </c>
      <c r="AU360" s="167" t="s">
        <v>80</v>
      </c>
      <c r="AY360" s="16" t="s">
        <v>134</v>
      </c>
      <c r="BE360" s="168">
        <f>IF(N360="základná",J360,0)</f>
        <v>0</v>
      </c>
      <c r="BF360" s="168">
        <f>IF(N360="znížená",J360,0)</f>
        <v>0</v>
      </c>
      <c r="BG360" s="168">
        <f>IF(N360="zákl. prenesená",J360,0)</f>
        <v>0</v>
      </c>
      <c r="BH360" s="168">
        <f>IF(N360="zníž. prenesená",J360,0)</f>
        <v>0</v>
      </c>
      <c r="BI360" s="168">
        <f>IF(N360="nulová",J360,0)</f>
        <v>0</v>
      </c>
      <c r="BJ360" s="16" t="s">
        <v>80</v>
      </c>
      <c r="BK360" s="168">
        <f>ROUND(I360*H360,2)</f>
        <v>0</v>
      </c>
      <c r="BL360" s="16" t="s">
        <v>497</v>
      </c>
      <c r="BM360" s="167" t="s">
        <v>1059</v>
      </c>
    </row>
    <row r="361" spans="2:65" s="1" customFormat="1" ht="38.4">
      <c r="B361" s="31"/>
      <c r="D361" s="170" t="s">
        <v>143</v>
      </c>
      <c r="F361" s="186" t="s">
        <v>1912</v>
      </c>
      <c r="I361" s="95"/>
      <c r="L361" s="31"/>
      <c r="M361" s="187"/>
      <c r="N361" s="54"/>
      <c r="O361" s="54"/>
      <c r="P361" s="54"/>
      <c r="Q361" s="54"/>
      <c r="R361" s="54"/>
      <c r="S361" s="54"/>
      <c r="T361" s="55"/>
      <c r="AT361" s="16" t="s">
        <v>143</v>
      </c>
      <c r="AU361" s="16" t="s">
        <v>80</v>
      </c>
    </row>
    <row r="362" spans="2:65" s="11" customFormat="1" ht="25.95" customHeight="1">
      <c r="B362" s="142"/>
      <c r="D362" s="143" t="s">
        <v>69</v>
      </c>
      <c r="E362" s="144" t="s">
        <v>1946</v>
      </c>
      <c r="F362" s="144" t="s">
        <v>1947</v>
      </c>
      <c r="I362" s="145"/>
      <c r="J362" s="146">
        <f>BK362</f>
        <v>0</v>
      </c>
      <c r="L362" s="142"/>
      <c r="M362" s="147"/>
      <c r="N362" s="148"/>
      <c r="O362" s="148"/>
      <c r="P362" s="149">
        <f>P363+SUM(P364:P392)</f>
        <v>0</v>
      </c>
      <c r="Q362" s="148"/>
      <c r="R362" s="149">
        <f>R363+SUM(R364:R392)</f>
        <v>0</v>
      </c>
      <c r="S362" s="148"/>
      <c r="T362" s="150">
        <f>T363+SUM(T364:T392)</f>
        <v>0</v>
      </c>
      <c r="AR362" s="143" t="s">
        <v>142</v>
      </c>
      <c r="AT362" s="151" t="s">
        <v>69</v>
      </c>
      <c r="AU362" s="151" t="s">
        <v>70</v>
      </c>
      <c r="AY362" s="143" t="s">
        <v>134</v>
      </c>
      <c r="BK362" s="152">
        <f>BK363+SUM(BK364:BK392)</f>
        <v>0</v>
      </c>
    </row>
    <row r="363" spans="2:65" s="1" customFormat="1" ht="48" customHeight="1">
      <c r="B363" s="155"/>
      <c r="C363" s="195" t="s">
        <v>724</v>
      </c>
      <c r="D363" s="195" t="s">
        <v>151</v>
      </c>
      <c r="E363" s="196" t="s">
        <v>1948</v>
      </c>
      <c r="F363" s="197" t="s">
        <v>1949</v>
      </c>
      <c r="G363" s="198" t="s">
        <v>198</v>
      </c>
      <c r="H363" s="199">
        <v>4</v>
      </c>
      <c r="I363" s="200"/>
      <c r="J363" s="201">
        <f>ROUND(I363*H363,2)</f>
        <v>0</v>
      </c>
      <c r="K363" s="197" t="s">
        <v>1</v>
      </c>
      <c r="L363" s="202"/>
      <c r="M363" s="203" t="s">
        <v>1</v>
      </c>
      <c r="N363" s="204" t="s">
        <v>36</v>
      </c>
      <c r="O363" s="54"/>
      <c r="P363" s="165">
        <f>O363*H363</f>
        <v>0</v>
      </c>
      <c r="Q363" s="165">
        <v>0</v>
      </c>
      <c r="R363" s="165">
        <f>Q363*H363</f>
        <v>0</v>
      </c>
      <c r="S363" s="165">
        <v>0</v>
      </c>
      <c r="T363" s="166">
        <f>S363*H363</f>
        <v>0</v>
      </c>
      <c r="AR363" s="167" t="s">
        <v>1113</v>
      </c>
      <c r="AT363" s="167" t="s">
        <v>151</v>
      </c>
      <c r="AU363" s="167" t="s">
        <v>74</v>
      </c>
      <c r="AY363" s="16" t="s">
        <v>134</v>
      </c>
      <c r="BE363" s="168">
        <f>IF(N363="základná",J363,0)</f>
        <v>0</v>
      </c>
      <c r="BF363" s="168">
        <f>IF(N363="znížená",J363,0)</f>
        <v>0</v>
      </c>
      <c r="BG363" s="168">
        <f>IF(N363="zákl. prenesená",J363,0)</f>
        <v>0</v>
      </c>
      <c r="BH363" s="168">
        <f>IF(N363="zníž. prenesená",J363,0)</f>
        <v>0</v>
      </c>
      <c r="BI363" s="168">
        <f>IF(N363="nulová",J363,0)</f>
        <v>0</v>
      </c>
      <c r="BJ363" s="16" t="s">
        <v>80</v>
      </c>
      <c r="BK363" s="168">
        <f>ROUND(I363*H363,2)</f>
        <v>0</v>
      </c>
      <c r="BL363" s="16" t="s">
        <v>497</v>
      </c>
      <c r="BM363" s="167" t="s">
        <v>1062</v>
      </c>
    </row>
    <row r="364" spans="2:65" s="1" customFormat="1" ht="38.4">
      <c r="B364" s="31"/>
      <c r="D364" s="170" t="s">
        <v>143</v>
      </c>
      <c r="F364" s="186" t="s">
        <v>1950</v>
      </c>
      <c r="I364" s="95"/>
      <c r="L364" s="31"/>
      <c r="M364" s="187"/>
      <c r="N364" s="54"/>
      <c r="O364" s="54"/>
      <c r="P364" s="54"/>
      <c r="Q364" s="54"/>
      <c r="R364" s="54"/>
      <c r="S364" s="54"/>
      <c r="T364" s="55"/>
      <c r="AT364" s="16" t="s">
        <v>143</v>
      </c>
      <c r="AU364" s="16" t="s">
        <v>74</v>
      </c>
    </row>
    <row r="365" spans="2:65" s="1" customFormat="1" ht="48" customHeight="1">
      <c r="B365" s="155"/>
      <c r="C365" s="195" t="s">
        <v>731</v>
      </c>
      <c r="D365" s="195" t="s">
        <v>151</v>
      </c>
      <c r="E365" s="196" t="s">
        <v>1951</v>
      </c>
      <c r="F365" s="197" t="s">
        <v>1952</v>
      </c>
      <c r="G365" s="198" t="s">
        <v>198</v>
      </c>
      <c r="H365" s="199">
        <v>6</v>
      </c>
      <c r="I365" s="200"/>
      <c r="J365" s="201">
        <f>ROUND(I365*H365,2)</f>
        <v>0</v>
      </c>
      <c r="K365" s="197" t="s">
        <v>1</v>
      </c>
      <c r="L365" s="202"/>
      <c r="M365" s="203" t="s">
        <v>1</v>
      </c>
      <c r="N365" s="204" t="s">
        <v>36</v>
      </c>
      <c r="O365" s="54"/>
      <c r="P365" s="165">
        <f>O365*H365</f>
        <v>0</v>
      </c>
      <c r="Q365" s="165">
        <v>0</v>
      </c>
      <c r="R365" s="165">
        <f>Q365*H365</f>
        <v>0</v>
      </c>
      <c r="S365" s="165">
        <v>0</v>
      </c>
      <c r="T365" s="166">
        <f>S365*H365</f>
        <v>0</v>
      </c>
      <c r="AR365" s="167" t="s">
        <v>1113</v>
      </c>
      <c r="AT365" s="167" t="s">
        <v>151</v>
      </c>
      <c r="AU365" s="167" t="s">
        <v>74</v>
      </c>
      <c r="AY365" s="16" t="s">
        <v>134</v>
      </c>
      <c r="BE365" s="168">
        <f>IF(N365="základná",J365,0)</f>
        <v>0</v>
      </c>
      <c r="BF365" s="168">
        <f>IF(N365="znížená",J365,0)</f>
        <v>0</v>
      </c>
      <c r="BG365" s="168">
        <f>IF(N365="zákl. prenesená",J365,0)</f>
        <v>0</v>
      </c>
      <c r="BH365" s="168">
        <f>IF(N365="zníž. prenesená",J365,0)</f>
        <v>0</v>
      </c>
      <c r="BI365" s="168">
        <f>IF(N365="nulová",J365,0)</f>
        <v>0</v>
      </c>
      <c r="BJ365" s="16" t="s">
        <v>80</v>
      </c>
      <c r="BK365" s="168">
        <f>ROUND(I365*H365,2)</f>
        <v>0</v>
      </c>
      <c r="BL365" s="16" t="s">
        <v>497</v>
      </c>
      <c r="BM365" s="167" t="s">
        <v>1065</v>
      </c>
    </row>
    <row r="366" spans="2:65" s="1" customFormat="1" ht="38.4">
      <c r="B366" s="31"/>
      <c r="D366" s="170" t="s">
        <v>143</v>
      </c>
      <c r="F366" s="186" t="s">
        <v>1953</v>
      </c>
      <c r="I366" s="95"/>
      <c r="L366" s="31"/>
      <c r="M366" s="187"/>
      <c r="N366" s="54"/>
      <c r="O366" s="54"/>
      <c r="P366" s="54"/>
      <c r="Q366" s="54"/>
      <c r="R366" s="54"/>
      <c r="S366" s="54"/>
      <c r="T366" s="55"/>
      <c r="AT366" s="16" t="s">
        <v>143</v>
      </c>
      <c r="AU366" s="16" t="s">
        <v>74</v>
      </c>
    </row>
    <row r="367" spans="2:65" s="1" customFormat="1" ht="48" customHeight="1">
      <c r="B367" s="155"/>
      <c r="C367" s="195" t="s">
        <v>736</v>
      </c>
      <c r="D367" s="195" t="s">
        <v>151</v>
      </c>
      <c r="E367" s="196" t="s">
        <v>1954</v>
      </c>
      <c r="F367" s="197" t="s">
        <v>1955</v>
      </c>
      <c r="G367" s="198" t="s">
        <v>198</v>
      </c>
      <c r="H367" s="199">
        <v>16</v>
      </c>
      <c r="I367" s="200"/>
      <c r="J367" s="201">
        <f>ROUND(I367*H367,2)</f>
        <v>0</v>
      </c>
      <c r="K367" s="197" t="s">
        <v>1</v>
      </c>
      <c r="L367" s="202"/>
      <c r="M367" s="203" t="s">
        <v>1</v>
      </c>
      <c r="N367" s="204" t="s">
        <v>36</v>
      </c>
      <c r="O367" s="54"/>
      <c r="P367" s="165">
        <f>O367*H367</f>
        <v>0</v>
      </c>
      <c r="Q367" s="165">
        <v>0</v>
      </c>
      <c r="R367" s="165">
        <f>Q367*H367</f>
        <v>0</v>
      </c>
      <c r="S367" s="165">
        <v>0</v>
      </c>
      <c r="T367" s="166">
        <f>S367*H367</f>
        <v>0</v>
      </c>
      <c r="AR367" s="167" t="s">
        <v>1113</v>
      </c>
      <c r="AT367" s="167" t="s">
        <v>151</v>
      </c>
      <c r="AU367" s="167" t="s">
        <v>74</v>
      </c>
      <c r="AY367" s="16" t="s">
        <v>134</v>
      </c>
      <c r="BE367" s="168">
        <f>IF(N367="základná",J367,0)</f>
        <v>0</v>
      </c>
      <c r="BF367" s="168">
        <f>IF(N367="znížená",J367,0)</f>
        <v>0</v>
      </c>
      <c r="BG367" s="168">
        <f>IF(N367="zákl. prenesená",J367,0)</f>
        <v>0</v>
      </c>
      <c r="BH367" s="168">
        <f>IF(N367="zníž. prenesená",J367,0)</f>
        <v>0</v>
      </c>
      <c r="BI367" s="168">
        <f>IF(N367="nulová",J367,0)</f>
        <v>0</v>
      </c>
      <c r="BJ367" s="16" t="s">
        <v>80</v>
      </c>
      <c r="BK367" s="168">
        <f>ROUND(I367*H367,2)</f>
        <v>0</v>
      </c>
      <c r="BL367" s="16" t="s">
        <v>497</v>
      </c>
      <c r="BM367" s="167" t="s">
        <v>1068</v>
      </c>
    </row>
    <row r="368" spans="2:65" s="1" customFormat="1" ht="38.4">
      <c r="B368" s="31"/>
      <c r="D368" s="170" t="s">
        <v>143</v>
      </c>
      <c r="F368" s="186" t="s">
        <v>1956</v>
      </c>
      <c r="I368" s="95"/>
      <c r="L368" s="31"/>
      <c r="M368" s="187"/>
      <c r="N368" s="54"/>
      <c r="O368" s="54"/>
      <c r="P368" s="54"/>
      <c r="Q368" s="54"/>
      <c r="R368" s="54"/>
      <c r="S368" s="54"/>
      <c r="T368" s="55"/>
      <c r="AT368" s="16" t="s">
        <v>143</v>
      </c>
      <c r="AU368" s="16" t="s">
        <v>74</v>
      </c>
    </row>
    <row r="369" spans="2:65" s="1" customFormat="1" ht="48" customHeight="1">
      <c r="B369" s="155"/>
      <c r="C369" s="195" t="s">
        <v>742</v>
      </c>
      <c r="D369" s="195" t="s">
        <v>151</v>
      </c>
      <c r="E369" s="196" t="s">
        <v>1957</v>
      </c>
      <c r="F369" s="197" t="s">
        <v>1958</v>
      </c>
      <c r="G369" s="198" t="s">
        <v>198</v>
      </c>
      <c r="H369" s="199">
        <v>36</v>
      </c>
      <c r="I369" s="200"/>
      <c r="J369" s="201">
        <f>ROUND(I369*H369,2)</f>
        <v>0</v>
      </c>
      <c r="K369" s="197" t="s">
        <v>1</v>
      </c>
      <c r="L369" s="202"/>
      <c r="M369" s="203" t="s">
        <v>1</v>
      </c>
      <c r="N369" s="204" t="s">
        <v>36</v>
      </c>
      <c r="O369" s="54"/>
      <c r="P369" s="165">
        <f>O369*H369</f>
        <v>0</v>
      </c>
      <c r="Q369" s="165">
        <v>0</v>
      </c>
      <c r="R369" s="165">
        <f>Q369*H369</f>
        <v>0</v>
      </c>
      <c r="S369" s="165">
        <v>0</v>
      </c>
      <c r="T369" s="166">
        <f>S369*H369</f>
        <v>0</v>
      </c>
      <c r="AR369" s="167" t="s">
        <v>1113</v>
      </c>
      <c r="AT369" s="167" t="s">
        <v>151</v>
      </c>
      <c r="AU369" s="167" t="s">
        <v>74</v>
      </c>
      <c r="AY369" s="16" t="s">
        <v>134</v>
      </c>
      <c r="BE369" s="168">
        <f>IF(N369="základná",J369,0)</f>
        <v>0</v>
      </c>
      <c r="BF369" s="168">
        <f>IF(N369="znížená",J369,0)</f>
        <v>0</v>
      </c>
      <c r="BG369" s="168">
        <f>IF(N369="zákl. prenesená",J369,0)</f>
        <v>0</v>
      </c>
      <c r="BH369" s="168">
        <f>IF(N369="zníž. prenesená",J369,0)</f>
        <v>0</v>
      </c>
      <c r="BI369" s="168">
        <f>IF(N369="nulová",J369,0)</f>
        <v>0</v>
      </c>
      <c r="BJ369" s="16" t="s">
        <v>80</v>
      </c>
      <c r="BK369" s="168">
        <f>ROUND(I369*H369,2)</f>
        <v>0</v>
      </c>
      <c r="BL369" s="16" t="s">
        <v>497</v>
      </c>
      <c r="BM369" s="167" t="s">
        <v>1071</v>
      </c>
    </row>
    <row r="370" spans="2:65" s="1" customFormat="1" ht="38.4">
      <c r="B370" s="31"/>
      <c r="D370" s="170" t="s">
        <v>143</v>
      </c>
      <c r="F370" s="186" t="s">
        <v>1959</v>
      </c>
      <c r="I370" s="95"/>
      <c r="L370" s="31"/>
      <c r="M370" s="187"/>
      <c r="N370" s="54"/>
      <c r="O370" s="54"/>
      <c r="P370" s="54"/>
      <c r="Q370" s="54"/>
      <c r="R370" s="54"/>
      <c r="S370" s="54"/>
      <c r="T370" s="55"/>
      <c r="AT370" s="16" t="s">
        <v>143</v>
      </c>
      <c r="AU370" s="16" t="s">
        <v>74</v>
      </c>
    </row>
    <row r="371" spans="2:65" s="1" customFormat="1" ht="48" customHeight="1">
      <c r="B371" s="155"/>
      <c r="C371" s="195" t="s">
        <v>748</v>
      </c>
      <c r="D371" s="195" t="s">
        <v>151</v>
      </c>
      <c r="E371" s="196" t="s">
        <v>1960</v>
      </c>
      <c r="F371" s="197" t="s">
        <v>1961</v>
      </c>
      <c r="G371" s="198" t="s">
        <v>198</v>
      </c>
      <c r="H371" s="199">
        <v>42</v>
      </c>
      <c r="I371" s="200"/>
      <c r="J371" s="201">
        <f>ROUND(I371*H371,2)</f>
        <v>0</v>
      </c>
      <c r="K371" s="197" t="s">
        <v>1</v>
      </c>
      <c r="L371" s="202"/>
      <c r="M371" s="203" t="s">
        <v>1</v>
      </c>
      <c r="N371" s="204" t="s">
        <v>36</v>
      </c>
      <c r="O371" s="54"/>
      <c r="P371" s="165">
        <f>O371*H371</f>
        <v>0</v>
      </c>
      <c r="Q371" s="165">
        <v>0</v>
      </c>
      <c r="R371" s="165">
        <f>Q371*H371</f>
        <v>0</v>
      </c>
      <c r="S371" s="165">
        <v>0</v>
      </c>
      <c r="T371" s="166">
        <f>S371*H371</f>
        <v>0</v>
      </c>
      <c r="AR371" s="167" t="s">
        <v>1113</v>
      </c>
      <c r="AT371" s="167" t="s">
        <v>151</v>
      </c>
      <c r="AU371" s="167" t="s">
        <v>74</v>
      </c>
      <c r="AY371" s="16" t="s">
        <v>134</v>
      </c>
      <c r="BE371" s="168">
        <f>IF(N371="základná",J371,0)</f>
        <v>0</v>
      </c>
      <c r="BF371" s="168">
        <f>IF(N371="znížená",J371,0)</f>
        <v>0</v>
      </c>
      <c r="BG371" s="168">
        <f>IF(N371="zákl. prenesená",J371,0)</f>
        <v>0</v>
      </c>
      <c r="BH371" s="168">
        <f>IF(N371="zníž. prenesená",J371,0)</f>
        <v>0</v>
      </c>
      <c r="BI371" s="168">
        <f>IF(N371="nulová",J371,0)</f>
        <v>0</v>
      </c>
      <c r="BJ371" s="16" t="s">
        <v>80</v>
      </c>
      <c r="BK371" s="168">
        <f>ROUND(I371*H371,2)</f>
        <v>0</v>
      </c>
      <c r="BL371" s="16" t="s">
        <v>497</v>
      </c>
      <c r="BM371" s="167" t="s">
        <v>1074</v>
      </c>
    </row>
    <row r="372" spans="2:65" s="1" customFormat="1" ht="48">
      <c r="B372" s="31"/>
      <c r="D372" s="170" t="s">
        <v>143</v>
      </c>
      <c r="F372" s="186" t="s">
        <v>1962</v>
      </c>
      <c r="I372" s="95"/>
      <c r="L372" s="31"/>
      <c r="M372" s="187"/>
      <c r="N372" s="54"/>
      <c r="O372" s="54"/>
      <c r="P372" s="54"/>
      <c r="Q372" s="54"/>
      <c r="R372" s="54"/>
      <c r="S372" s="54"/>
      <c r="T372" s="55"/>
      <c r="AT372" s="16" t="s">
        <v>143</v>
      </c>
      <c r="AU372" s="16" t="s">
        <v>74</v>
      </c>
    </row>
    <row r="373" spans="2:65" s="1" customFormat="1" ht="24" customHeight="1">
      <c r="B373" s="155"/>
      <c r="C373" s="195" t="s">
        <v>753</v>
      </c>
      <c r="D373" s="195" t="s">
        <v>151</v>
      </c>
      <c r="E373" s="196" t="s">
        <v>1963</v>
      </c>
      <c r="F373" s="197" t="s">
        <v>1964</v>
      </c>
      <c r="G373" s="198" t="s">
        <v>198</v>
      </c>
      <c r="H373" s="199">
        <v>16</v>
      </c>
      <c r="I373" s="200"/>
      <c r="J373" s="201">
        <f>ROUND(I373*H373,2)</f>
        <v>0</v>
      </c>
      <c r="K373" s="197" t="s">
        <v>1</v>
      </c>
      <c r="L373" s="202"/>
      <c r="M373" s="203" t="s">
        <v>1</v>
      </c>
      <c r="N373" s="204" t="s">
        <v>36</v>
      </c>
      <c r="O373" s="54"/>
      <c r="P373" s="165">
        <f>O373*H373</f>
        <v>0</v>
      </c>
      <c r="Q373" s="165">
        <v>0</v>
      </c>
      <c r="R373" s="165">
        <f>Q373*H373</f>
        <v>0</v>
      </c>
      <c r="S373" s="165">
        <v>0</v>
      </c>
      <c r="T373" s="166">
        <f>S373*H373</f>
        <v>0</v>
      </c>
      <c r="AR373" s="167" t="s">
        <v>1113</v>
      </c>
      <c r="AT373" s="167" t="s">
        <v>151</v>
      </c>
      <c r="AU373" s="167" t="s">
        <v>74</v>
      </c>
      <c r="AY373" s="16" t="s">
        <v>134</v>
      </c>
      <c r="BE373" s="168">
        <f>IF(N373="základná",J373,0)</f>
        <v>0</v>
      </c>
      <c r="BF373" s="168">
        <f>IF(N373="znížená",J373,0)</f>
        <v>0</v>
      </c>
      <c r="BG373" s="168">
        <f>IF(N373="zákl. prenesená",J373,0)</f>
        <v>0</v>
      </c>
      <c r="BH373" s="168">
        <f>IF(N373="zníž. prenesená",J373,0)</f>
        <v>0</v>
      </c>
      <c r="BI373" s="168">
        <f>IF(N373="nulová",J373,0)</f>
        <v>0</v>
      </c>
      <c r="BJ373" s="16" t="s">
        <v>80</v>
      </c>
      <c r="BK373" s="168">
        <f>ROUND(I373*H373,2)</f>
        <v>0</v>
      </c>
      <c r="BL373" s="16" t="s">
        <v>497</v>
      </c>
      <c r="BM373" s="167" t="s">
        <v>1077</v>
      </c>
    </row>
    <row r="374" spans="2:65" s="1" customFormat="1" ht="24" customHeight="1">
      <c r="B374" s="155"/>
      <c r="C374" s="195" t="s">
        <v>759</v>
      </c>
      <c r="D374" s="195" t="s">
        <v>151</v>
      </c>
      <c r="E374" s="196" t="s">
        <v>1965</v>
      </c>
      <c r="F374" s="197" t="s">
        <v>1966</v>
      </c>
      <c r="G374" s="198" t="s">
        <v>198</v>
      </c>
      <c r="H374" s="199">
        <v>1</v>
      </c>
      <c r="I374" s="200"/>
      <c r="J374" s="201">
        <f>ROUND(I374*H374,2)</f>
        <v>0</v>
      </c>
      <c r="K374" s="197" t="s">
        <v>1</v>
      </c>
      <c r="L374" s="202"/>
      <c r="M374" s="203" t="s">
        <v>1</v>
      </c>
      <c r="N374" s="204" t="s">
        <v>36</v>
      </c>
      <c r="O374" s="54"/>
      <c r="P374" s="165">
        <f>O374*H374</f>
        <v>0</v>
      </c>
      <c r="Q374" s="165">
        <v>0</v>
      </c>
      <c r="R374" s="165">
        <f>Q374*H374</f>
        <v>0</v>
      </c>
      <c r="S374" s="165">
        <v>0</v>
      </c>
      <c r="T374" s="166">
        <f>S374*H374</f>
        <v>0</v>
      </c>
      <c r="AR374" s="167" t="s">
        <v>1113</v>
      </c>
      <c r="AT374" s="167" t="s">
        <v>151</v>
      </c>
      <c r="AU374" s="167" t="s">
        <v>74</v>
      </c>
      <c r="AY374" s="16" t="s">
        <v>134</v>
      </c>
      <c r="BE374" s="168">
        <f>IF(N374="základná",J374,0)</f>
        <v>0</v>
      </c>
      <c r="BF374" s="168">
        <f>IF(N374="znížená",J374,0)</f>
        <v>0</v>
      </c>
      <c r="BG374" s="168">
        <f>IF(N374="zákl. prenesená",J374,0)</f>
        <v>0</v>
      </c>
      <c r="BH374" s="168">
        <f>IF(N374="zníž. prenesená",J374,0)</f>
        <v>0</v>
      </c>
      <c r="BI374" s="168">
        <f>IF(N374="nulová",J374,0)</f>
        <v>0</v>
      </c>
      <c r="BJ374" s="16" t="s">
        <v>80</v>
      </c>
      <c r="BK374" s="168">
        <f>ROUND(I374*H374,2)</f>
        <v>0</v>
      </c>
      <c r="BL374" s="16" t="s">
        <v>497</v>
      </c>
      <c r="BM374" s="167" t="s">
        <v>1080</v>
      </c>
    </row>
    <row r="375" spans="2:65" s="1" customFormat="1" ht="28.8">
      <c r="B375" s="31"/>
      <c r="D375" s="170" t="s">
        <v>143</v>
      </c>
      <c r="F375" s="186" t="s">
        <v>1967</v>
      </c>
      <c r="I375" s="95"/>
      <c r="L375" s="31"/>
      <c r="M375" s="187"/>
      <c r="N375" s="54"/>
      <c r="O375" s="54"/>
      <c r="P375" s="54"/>
      <c r="Q375" s="54"/>
      <c r="R375" s="54"/>
      <c r="S375" s="54"/>
      <c r="T375" s="55"/>
      <c r="AT375" s="16" t="s">
        <v>143</v>
      </c>
      <c r="AU375" s="16" t="s">
        <v>74</v>
      </c>
    </row>
    <row r="376" spans="2:65" s="1" customFormat="1" ht="24" customHeight="1">
      <c r="B376" s="155"/>
      <c r="C376" s="195" t="s">
        <v>764</v>
      </c>
      <c r="D376" s="195" t="s">
        <v>151</v>
      </c>
      <c r="E376" s="196" t="s">
        <v>1968</v>
      </c>
      <c r="F376" s="197" t="s">
        <v>1969</v>
      </c>
      <c r="G376" s="198" t="s">
        <v>198</v>
      </c>
      <c r="H376" s="199">
        <v>11</v>
      </c>
      <c r="I376" s="200"/>
      <c r="J376" s="201">
        <f>ROUND(I376*H376,2)</f>
        <v>0</v>
      </c>
      <c r="K376" s="197" t="s">
        <v>1</v>
      </c>
      <c r="L376" s="202"/>
      <c r="M376" s="203" t="s">
        <v>1</v>
      </c>
      <c r="N376" s="204" t="s">
        <v>36</v>
      </c>
      <c r="O376" s="54"/>
      <c r="P376" s="165">
        <f>O376*H376</f>
        <v>0</v>
      </c>
      <c r="Q376" s="165">
        <v>0</v>
      </c>
      <c r="R376" s="165">
        <f>Q376*H376</f>
        <v>0</v>
      </c>
      <c r="S376" s="165">
        <v>0</v>
      </c>
      <c r="T376" s="166">
        <f>S376*H376</f>
        <v>0</v>
      </c>
      <c r="AR376" s="167" t="s">
        <v>1113</v>
      </c>
      <c r="AT376" s="167" t="s">
        <v>151</v>
      </c>
      <c r="AU376" s="167" t="s">
        <v>74</v>
      </c>
      <c r="AY376" s="16" t="s">
        <v>134</v>
      </c>
      <c r="BE376" s="168">
        <f>IF(N376="základná",J376,0)</f>
        <v>0</v>
      </c>
      <c r="BF376" s="168">
        <f>IF(N376="znížená",J376,0)</f>
        <v>0</v>
      </c>
      <c r="BG376" s="168">
        <f>IF(N376="zákl. prenesená",J376,0)</f>
        <v>0</v>
      </c>
      <c r="BH376" s="168">
        <f>IF(N376="zníž. prenesená",J376,0)</f>
        <v>0</v>
      </c>
      <c r="BI376" s="168">
        <f>IF(N376="nulová",J376,0)</f>
        <v>0</v>
      </c>
      <c r="BJ376" s="16" t="s">
        <v>80</v>
      </c>
      <c r="BK376" s="168">
        <f>ROUND(I376*H376,2)</f>
        <v>0</v>
      </c>
      <c r="BL376" s="16" t="s">
        <v>497</v>
      </c>
      <c r="BM376" s="167" t="s">
        <v>1083</v>
      </c>
    </row>
    <row r="377" spans="2:65" s="1" customFormat="1" ht="57.6">
      <c r="B377" s="31"/>
      <c r="D377" s="170" t="s">
        <v>143</v>
      </c>
      <c r="F377" s="186" t="s">
        <v>1970</v>
      </c>
      <c r="I377" s="95"/>
      <c r="L377" s="31"/>
      <c r="M377" s="187"/>
      <c r="N377" s="54"/>
      <c r="O377" s="54"/>
      <c r="P377" s="54"/>
      <c r="Q377" s="54"/>
      <c r="R377" s="54"/>
      <c r="S377" s="54"/>
      <c r="T377" s="55"/>
      <c r="AT377" s="16" t="s">
        <v>143</v>
      </c>
      <c r="AU377" s="16" t="s">
        <v>74</v>
      </c>
    </row>
    <row r="378" spans="2:65" s="1" customFormat="1" ht="36" customHeight="1">
      <c r="B378" s="155"/>
      <c r="C378" s="195" t="s">
        <v>769</v>
      </c>
      <c r="D378" s="195" t="s">
        <v>151</v>
      </c>
      <c r="E378" s="196" t="s">
        <v>1971</v>
      </c>
      <c r="F378" s="197" t="s">
        <v>1972</v>
      </c>
      <c r="G378" s="198" t="s">
        <v>198</v>
      </c>
      <c r="H378" s="199">
        <v>5</v>
      </c>
      <c r="I378" s="200"/>
      <c r="J378" s="201">
        <f>ROUND(I378*H378,2)</f>
        <v>0</v>
      </c>
      <c r="K378" s="197" t="s">
        <v>1</v>
      </c>
      <c r="L378" s="202"/>
      <c r="M378" s="203" t="s">
        <v>1</v>
      </c>
      <c r="N378" s="204" t="s">
        <v>36</v>
      </c>
      <c r="O378" s="54"/>
      <c r="P378" s="165">
        <f>O378*H378</f>
        <v>0</v>
      </c>
      <c r="Q378" s="165">
        <v>0</v>
      </c>
      <c r="R378" s="165">
        <f>Q378*H378</f>
        <v>0</v>
      </c>
      <c r="S378" s="165">
        <v>0</v>
      </c>
      <c r="T378" s="166">
        <f>S378*H378</f>
        <v>0</v>
      </c>
      <c r="AR378" s="167" t="s">
        <v>1113</v>
      </c>
      <c r="AT378" s="167" t="s">
        <v>151</v>
      </c>
      <c r="AU378" s="167" t="s">
        <v>74</v>
      </c>
      <c r="AY378" s="16" t="s">
        <v>134</v>
      </c>
      <c r="BE378" s="168">
        <f>IF(N378="základná",J378,0)</f>
        <v>0</v>
      </c>
      <c r="BF378" s="168">
        <f>IF(N378="znížená",J378,0)</f>
        <v>0</v>
      </c>
      <c r="BG378" s="168">
        <f>IF(N378="zákl. prenesená",J378,0)</f>
        <v>0</v>
      </c>
      <c r="BH378" s="168">
        <f>IF(N378="zníž. prenesená",J378,0)</f>
        <v>0</v>
      </c>
      <c r="BI378" s="168">
        <f>IF(N378="nulová",J378,0)</f>
        <v>0</v>
      </c>
      <c r="BJ378" s="16" t="s">
        <v>80</v>
      </c>
      <c r="BK378" s="168">
        <f>ROUND(I378*H378,2)</f>
        <v>0</v>
      </c>
      <c r="BL378" s="16" t="s">
        <v>497</v>
      </c>
      <c r="BM378" s="167" t="s">
        <v>1086</v>
      </c>
    </row>
    <row r="379" spans="2:65" s="1" customFormat="1" ht="57.6">
      <c r="B379" s="31"/>
      <c r="D379" s="170" t="s">
        <v>143</v>
      </c>
      <c r="F379" s="186" t="s">
        <v>1973</v>
      </c>
      <c r="I379" s="95"/>
      <c r="L379" s="31"/>
      <c r="M379" s="187"/>
      <c r="N379" s="54"/>
      <c r="O379" s="54"/>
      <c r="P379" s="54"/>
      <c r="Q379" s="54"/>
      <c r="R379" s="54"/>
      <c r="S379" s="54"/>
      <c r="T379" s="55"/>
      <c r="AT379" s="16" t="s">
        <v>143</v>
      </c>
      <c r="AU379" s="16" t="s">
        <v>74</v>
      </c>
    </row>
    <row r="380" spans="2:65" s="1" customFormat="1" ht="24" customHeight="1">
      <c r="B380" s="155"/>
      <c r="C380" s="195" t="s">
        <v>774</v>
      </c>
      <c r="D380" s="195" t="s">
        <v>151</v>
      </c>
      <c r="E380" s="196" t="s">
        <v>1974</v>
      </c>
      <c r="F380" s="197" t="s">
        <v>1975</v>
      </c>
      <c r="G380" s="198" t="s">
        <v>198</v>
      </c>
      <c r="H380" s="199">
        <v>20</v>
      </c>
      <c r="I380" s="200"/>
      <c r="J380" s="201">
        <f t="shared" ref="J380:J387" si="0">ROUND(I380*H380,2)</f>
        <v>0</v>
      </c>
      <c r="K380" s="197" t="s">
        <v>1</v>
      </c>
      <c r="L380" s="202"/>
      <c r="M380" s="203" t="s">
        <v>1</v>
      </c>
      <c r="N380" s="204" t="s">
        <v>36</v>
      </c>
      <c r="O380" s="54"/>
      <c r="P380" s="165">
        <f t="shared" ref="P380:P387" si="1">O380*H380</f>
        <v>0</v>
      </c>
      <c r="Q380" s="165">
        <v>0</v>
      </c>
      <c r="R380" s="165">
        <f t="shared" ref="R380:R387" si="2">Q380*H380</f>
        <v>0</v>
      </c>
      <c r="S380" s="165">
        <v>0</v>
      </c>
      <c r="T380" s="166">
        <f t="shared" ref="T380:T387" si="3">S380*H380</f>
        <v>0</v>
      </c>
      <c r="AR380" s="167" t="s">
        <v>1113</v>
      </c>
      <c r="AT380" s="167" t="s">
        <v>151</v>
      </c>
      <c r="AU380" s="167" t="s">
        <v>74</v>
      </c>
      <c r="AY380" s="16" t="s">
        <v>134</v>
      </c>
      <c r="BE380" s="168">
        <f t="shared" ref="BE380:BE387" si="4">IF(N380="základná",J380,0)</f>
        <v>0</v>
      </c>
      <c r="BF380" s="168">
        <f t="shared" ref="BF380:BF387" si="5">IF(N380="znížená",J380,0)</f>
        <v>0</v>
      </c>
      <c r="BG380" s="168">
        <f t="shared" ref="BG380:BG387" si="6">IF(N380="zákl. prenesená",J380,0)</f>
        <v>0</v>
      </c>
      <c r="BH380" s="168">
        <f t="shared" ref="BH380:BH387" si="7">IF(N380="zníž. prenesená",J380,0)</f>
        <v>0</v>
      </c>
      <c r="BI380" s="168">
        <f t="shared" ref="BI380:BI387" si="8">IF(N380="nulová",J380,0)</f>
        <v>0</v>
      </c>
      <c r="BJ380" s="16" t="s">
        <v>80</v>
      </c>
      <c r="BK380" s="168">
        <f t="shared" ref="BK380:BK387" si="9">ROUND(I380*H380,2)</f>
        <v>0</v>
      </c>
      <c r="BL380" s="16" t="s">
        <v>497</v>
      </c>
      <c r="BM380" s="167" t="s">
        <v>1089</v>
      </c>
    </row>
    <row r="381" spans="2:65" s="1" customFormat="1" ht="24" customHeight="1">
      <c r="B381" s="155"/>
      <c r="C381" s="195" t="s">
        <v>780</v>
      </c>
      <c r="D381" s="195" t="s">
        <v>151</v>
      </c>
      <c r="E381" s="196" t="s">
        <v>1976</v>
      </c>
      <c r="F381" s="197" t="s">
        <v>1977</v>
      </c>
      <c r="G381" s="198" t="s">
        <v>198</v>
      </c>
      <c r="H381" s="199">
        <v>11</v>
      </c>
      <c r="I381" s="200"/>
      <c r="J381" s="201">
        <f t="shared" si="0"/>
        <v>0</v>
      </c>
      <c r="K381" s="197" t="s">
        <v>1</v>
      </c>
      <c r="L381" s="202"/>
      <c r="M381" s="203" t="s">
        <v>1</v>
      </c>
      <c r="N381" s="204" t="s">
        <v>36</v>
      </c>
      <c r="O381" s="54"/>
      <c r="P381" s="165">
        <f t="shared" si="1"/>
        <v>0</v>
      </c>
      <c r="Q381" s="165">
        <v>0</v>
      </c>
      <c r="R381" s="165">
        <f t="shared" si="2"/>
        <v>0</v>
      </c>
      <c r="S381" s="165">
        <v>0</v>
      </c>
      <c r="T381" s="166">
        <f t="shared" si="3"/>
        <v>0</v>
      </c>
      <c r="AR381" s="167" t="s">
        <v>1113</v>
      </c>
      <c r="AT381" s="167" t="s">
        <v>151</v>
      </c>
      <c r="AU381" s="167" t="s">
        <v>74</v>
      </c>
      <c r="AY381" s="16" t="s">
        <v>134</v>
      </c>
      <c r="BE381" s="168">
        <f t="shared" si="4"/>
        <v>0</v>
      </c>
      <c r="BF381" s="168">
        <f t="shared" si="5"/>
        <v>0</v>
      </c>
      <c r="BG381" s="168">
        <f t="shared" si="6"/>
        <v>0</v>
      </c>
      <c r="BH381" s="168">
        <f t="shared" si="7"/>
        <v>0</v>
      </c>
      <c r="BI381" s="168">
        <f t="shared" si="8"/>
        <v>0</v>
      </c>
      <c r="BJ381" s="16" t="s">
        <v>80</v>
      </c>
      <c r="BK381" s="168">
        <f t="shared" si="9"/>
        <v>0</v>
      </c>
      <c r="BL381" s="16" t="s">
        <v>497</v>
      </c>
      <c r="BM381" s="167" t="s">
        <v>1092</v>
      </c>
    </row>
    <row r="382" spans="2:65" s="1" customFormat="1" ht="16.5" customHeight="1">
      <c r="B382" s="155"/>
      <c r="C382" s="195" t="s">
        <v>787</v>
      </c>
      <c r="D382" s="195" t="s">
        <v>151</v>
      </c>
      <c r="E382" s="196" t="s">
        <v>1978</v>
      </c>
      <c r="F382" s="197" t="s">
        <v>1979</v>
      </c>
      <c r="G382" s="198" t="s">
        <v>198</v>
      </c>
      <c r="H382" s="199">
        <v>18</v>
      </c>
      <c r="I382" s="200"/>
      <c r="J382" s="201">
        <f t="shared" si="0"/>
        <v>0</v>
      </c>
      <c r="K382" s="197" t="s">
        <v>1</v>
      </c>
      <c r="L382" s="202"/>
      <c r="M382" s="203" t="s">
        <v>1</v>
      </c>
      <c r="N382" s="204" t="s">
        <v>36</v>
      </c>
      <c r="O382" s="54"/>
      <c r="P382" s="165">
        <f t="shared" si="1"/>
        <v>0</v>
      </c>
      <c r="Q382" s="165">
        <v>0</v>
      </c>
      <c r="R382" s="165">
        <f t="shared" si="2"/>
        <v>0</v>
      </c>
      <c r="S382" s="165">
        <v>0</v>
      </c>
      <c r="T382" s="166">
        <f t="shared" si="3"/>
        <v>0</v>
      </c>
      <c r="AR382" s="167" t="s">
        <v>1113</v>
      </c>
      <c r="AT382" s="167" t="s">
        <v>151</v>
      </c>
      <c r="AU382" s="167" t="s">
        <v>74</v>
      </c>
      <c r="AY382" s="16" t="s">
        <v>134</v>
      </c>
      <c r="BE382" s="168">
        <f t="shared" si="4"/>
        <v>0</v>
      </c>
      <c r="BF382" s="168">
        <f t="shared" si="5"/>
        <v>0</v>
      </c>
      <c r="BG382" s="168">
        <f t="shared" si="6"/>
        <v>0</v>
      </c>
      <c r="BH382" s="168">
        <f t="shared" si="7"/>
        <v>0</v>
      </c>
      <c r="BI382" s="168">
        <f t="shared" si="8"/>
        <v>0</v>
      </c>
      <c r="BJ382" s="16" t="s">
        <v>80</v>
      </c>
      <c r="BK382" s="168">
        <f t="shared" si="9"/>
        <v>0</v>
      </c>
      <c r="BL382" s="16" t="s">
        <v>497</v>
      </c>
      <c r="BM382" s="167" t="s">
        <v>1095</v>
      </c>
    </row>
    <row r="383" spans="2:65" s="1" customFormat="1" ht="16.5" customHeight="1">
      <c r="B383" s="155"/>
      <c r="C383" s="195" t="s">
        <v>908</v>
      </c>
      <c r="D383" s="195" t="s">
        <v>151</v>
      </c>
      <c r="E383" s="196" t="s">
        <v>1980</v>
      </c>
      <c r="F383" s="197" t="s">
        <v>1981</v>
      </c>
      <c r="G383" s="198" t="s">
        <v>198</v>
      </c>
      <c r="H383" s="199">
        <v>11</v>
      </c>
      <c r="I383" s="200"/>
      <c r="J383" s="201">
        <f t="shared" si="0"/>
        <v>0</v>
      </c>
      <c r="K383" s="197" t="s">
        <v>1</v>
      </c>
      <c r="L383" s="202"/>
      <c r="M383" s="203" t="s">
        <v>1</v>
      </c>
      <c r="N383" s="204" t="s">
        <v>36</v>
      </c>
      <c r="O383" s="54"/>
      <c r="P383" s="165">
        <f t="shared" si="1"/>
        <v>0</v>
      </c>
      <c r="Q383" s="165">
        <v>0</v>
      </c>
      <c r="R383" s="165">
        <f t="shared" si="2"/>
        <v>0</v>
      </c>
      <c r="S383" s="165">
        <v>0</v>
      </c>
      <c r="T383" s="166">
        <f t="shared" si="3"/>
        <v>0</v>
      </c>
      <c r="AR383" s="167" t="s">
        <v>1113</v>
      </c>
      <c r="AT383" s="167" t="s">
        <v>151</v>
      </c>
      <c r="AU383" s="167" t="s">
        <v>74</v>
      </c>
      <c r="AY383" s="16" t="s">
        <v>134</v>
      </c>
      <c r="BE383" s="168">
        <f t="shared" si="4"/>
        <v>0</v>
      </c>
      <c r="BF383" s="168">
        <f t="shared" si="5"/>
        <v>0</v>
      </c>
      <c r="BG383" s="168">
        <f t="shared" si="6"/>
        <v>0</v>
      </c>
      <c r="BH383" s="168">
        <f t="shared" si="7"/>
        <v>0</v>
      </c>
      <c r="BI383" s="168">
        <f t="shared" si="8"/>
        <v>0</v>
      </c>
      <c r="BJ383" s="16" t="s">
        <v>80</v>
      </c>
      <c r="BK383" s="168">
        <f t="shared" si="9"/>
        <v>0</v>
      </c>
      <c r="BL383" s="16" t="s">
        <v>497</v>
      </c>
      <c r="BM383" s="167" t="s">
        <v>1099</v>
      </c>
    </row>
    <row r="384" spans="2:65" s="1" customFormat="1" ht="16.5" customHeight="1">
      <c r="B384" s="155"/>
      <c r="C384" s="195" t="s">
        <v>1096</v>
      </c>
      <c r="D384" s="195" t="s">
        <v>151</v>
      </c>
      <c r="E384" s="196" t="s">
        <v>1982</v>
      </c>
      <c r="F384" s="197" t="s">
        <v>1983</v>
      </c>
      <c r="G384" s="198" t="s">
        <v>198</v>
      </c>
      <c r="H384" s="199">
        <v>2</v>
      </c>
      <c r="I384" s="200"/>
      <c r="J384" s="201">
        <f t="shared" si="0"/>
        <v>0</v>
      </c>
      <c r="K384" s="197" t="s">
        <v>1</v>
      </c>
      <c r="L384" s="202"/>
      <c r="M384" s="203" t="s">
        <v>1</v>
      </c>
      <c r="N384" s="204" t="s">
        <v>36</v>
      </c>
      <c r="O384" s="54"/>
      <c r="P384" s="165">
        <f t="shared" si="1"/>
        <v>0</v>
      </c>
      <c r="Q384" s="165">
        <v>0</v>
      </c>
      <c r="R384" s="165">
        <f t="shared" si="2"/>
        <v>0</v>
      </c>
      <c r="S384" s="165">
        <v>0</v>
      </c>
      <c r="T384" s="166">
        <f t="shared" si="3"/>
        <v>0</v>
      </c>
      <c r="AR384" s="167" t="s">
        <v>1113</v>
      </c>
      <c r="AT384" s="167" t="s">
        <v>151</v>
      </c>
      <c r="AU384" s="167" t="s">
        <v>74</v>
      </c>
      <c r="AY384" s="16" t="s">
        <v>134</v>
      </c>
      <c r="BE384" s="168">
        <f t="shared" si="4"/>
        <v>0</v>
      </c>
      <c r="BF384" s="168">
        <f t="shared" si="5"/>
        <v>0</v>
      </c>
      <c r="BG384" s="168">
        <f t="shared" si="6"/>
        <v>0</v>
      </c>
      <c r="BH384" s="168">
        <f t="shared" si="7"/>
        <v>0</v>
      </c>
      <c r="BI384" s="168">
        <f t="shared" si="8"/>
        <v>0</v>
      </c>
      <c r="BJ384" s="16" t="s">
        <v>80</v>
      </c>
      <c r="BK384" s="168">
        <f t="shared" si="9"/>
        <v>0</v>
      </c>
      <c r="BL384" s="16" t="s">
        <v>497</v>
      </c>
      <c r="BM384" s="167" t="s">
        <v>1102</v>
      </c>
    </row>
    <row r="385" spans="2:65" s="1" customFormat="1" ht="16.5" customHeight="1">
      <c r="B385" s="155"/>
      <c r="C385" s="195" t="s">
        <v>911</v>
      </c>
      <c r="D385" s="195" t="s">
        <v>151</v>
      </c>
      <c r="E385" s="196" t="s">
        <v>1984</v>
      </c>
      <c r="F385" s="197" t="s">
        <v>1985</v>
      </c>
      <c r="G385" s="198" t="s">
        <v>198</v>
      </c>
      <c r="H385" s="199">
        <v>14</v>
      </c>
      <c r="I385" s="200"/>
      <c r="J385" s="201">
        <f t="shared" si="0"/>
        <v>0</v>
      </c>
      <c r="K385" s="197" t="s">
        <v>1</v>
      </c>
      <c r="L385" s="202"/>
      <c r="M385" s="203" t="s">
        <v>1</v>
      </c>
      <c r="N385" s="204" t="s">
        <v>36</v>
      </c>
      <c r="O385" s="54"/>
      <c r="P385" s="165">
        <f t="shared" si="1"/>
        <v>0</v>
      </c>
      <c r="Q385" s="165">
        <v>0</v>
      </c>
      <c r="R385" s="165">
        <f t="shared" si="2"/>
        <v>0</v>
      </c>
      <c r="S385" s="165">
        <v>0</v>
      </c>
      <c r="T385" s="166">
        <f t="shared" si="3"/>
        <v>0</v>
      </c>
      <c r="AR385" s="167" t="s">
        <v>1113</v>
      </c>
      <c r="AT385" s="167" t="s">
        <v>151</v>
      </c>
      <c r="AU385" s="167" t="s">
        <v>74</v>
      </c>
      <c r="AY385" s="16" t="s">
        <v>134</v>
      </c>
      <c r="BE385" s="168">
        <f t="shared" si="4"/>
        <v>0</v>
      </c>
      <c r="BF385" s="168">
        <f t="shared" si="5"/>
        <v>0</v>
      </c>
      <c r="BG385" s="168">
        <f t="shared" si="6"/>
        <v>0</v>
      </c>
      <c r="BH385" s="168">
        <f t="shared" si="7"/>
        <v>0</v>
      </c>
      <c r="BI385" s="168">
        <f t="shared" si="8"/>
        <v>0</v>
      </c>
      <c r="BJ385" s="16" t="s">
        <v>80</v>
      </c>
      <c r="BK385" s="168">
        <f t="shared" si="9"/>
        <v>0</v>
      </c>
      <c r="BL385" s="16" t="s">
        <v>497</v>
      </c>
      <c r="BM385" s="167" t="s">
        <v>1106</v>
      </c>
    </row>
    <row r="386" spans="2:65" s="1" customFormat="1" ht="16.5" customHeight="1">
      <c r="B386" s="155"/>
      <c r="C386" s="195" t="s">
        <v>1103</v>
      </c>
      <c r="D386" s="195" t="s">
        <v>151</v>
      </c>
      <c r="E386" s="196" t="s">
        <v>1986</v>
      </c>
      <c r="F386" s="197" t="s">
        <v>1987</v>
      </c>
      <c r="G386" s="198" t="s">
        <v>198</v>
      </c>
      <c r="H386" s="199">
        <v>6</v>
      </c>
      <c r="I386" s="200"/>
      <c r="J386" s="201">
        <f t="shared" si="0"/>
        <v>0</v>
      </c>
      <c r="K386" s="197" t="s">
        <v>1</v>
      </c>
      <c r="L386" s="202"/>
      <c r="M386" s="203" t="s">
        <v>1</v>
      </c>
      <c r="N386" s="204" t="s">
        <v>36</v>
      </c>
      <c r="O386" s="54"/>
      <c r="P386" s="165">
        <f t="shared" si="1"/>
        <v>0</v>
      </c>
      <c r="Q386" s="165">
        <v>0</v>
      </c>
      <c r="R386" s="165">
        <f t="shared" si="2"/>
        <v>0</v>
      </c>
      <c r="S386" s="165">
        <v>0</v>
      </c>
      <c r="T386" s="166">
        <f t="shared" si="3"/>
        <v>0</v>
      </c>
      <c r="AR386" s="167" t="s">
        <v>1113</v>
      </c>
      <c r="AT386" s="167" t="s">
        <v>151</v>
      </c>
      <c r="AU386" s="167" t="s">
        <v>74</v>
      </c>
      <c r="AY386" s="16" t="s">
        <v>134</v>
      </c>
      <c r="BE386" s="168">
        <f t="shared" si="4"/>
        <v>0</v>
      </c>
      <c r="BF386" s="168">
        <f t="shared" si="5"/>
        <v>0</v>
      </c>
      <c r="BG386" s="168">
        <f t="shared" si="6"/>
        <v>0</v>
      </c>
      <c r="BH386" s="168">
        <f t="shared" si="7"/>
        <v>0</v>
      </c>
      <c r="BI386" s="168">
        <f t="shared" si="8"/>
        <v>0</v>
      </c>
      <c r="BJ386" s="16" t="s">
        <v>80</v>
      </c>
      <c r="BK386" s="168">
        <f t="shared" si="9"/>
        <v>0</v>
      </c>
      <c r="BL386" s="16" t="s">
        <v>497</v>
      </c>
      <c r="BM386" s="167" t="s">
        <v>1109</v>
      </c>
    </row>
    <row r="387" spans="2:65" s="1" customFormat="1" ht="24" customHeight="1">
      <c r="B387" s="155"/>
      <c r="C387" s="195" t="s">
        <v>916</v>
      </c>
      <c r="D387" s="195" t="s">
        <v>151</v>
      </c>
      <c r="E387" s="196" t="s">
        <v>1988</v>
      </c>
      <c r="F387" s="197" t="s">
        <v>1989</v>
      </c>
      <c r="G387" s="198" t="s">
        <v>198</v>
      </c>
      <c r="H387" s="199">
        <v>6</v>
      </c>
      <c r="I387" s="200"/>
      <c r="J387" s="201">
        <f t="shared" si="0"/>
        <v>0</v>
      </c>
      <c r="K387" s="197" t="s">
        <v>1</v>
      </c>
      <c r="L387" s="202"/>
      <c r="M387" s="203" t="s">
        <v>1</v>
      </c>
      <c r="N387" s="204" t="s">
        <v>36</v>
      </c>
      <c r="O387" s="54"/>
      <c r="P387" s="165">
        <f t="shared" si="1"/>
        <v>0</v>
      </c>
      <c r="Q387" s="165">
        <v>0</v>
      </c>
      <c r="R387" s="165">
        <f t="shared" si="2"/>
        <v>0</v>
      </c>
      <c r="S387" s="165">
        <v>0</v>
      </c>
      <c r="T387" s="166">
        <f t="shared" si="3"/>
        <v>0</v>
      </c>
      <c r="AR387" s="167" t="s">
        <v>1113</v>
      </c>
      <c r="AT387" s="167" t="s">
        <v>151</v>
      </c>
      <c r="AU387" s="167" t="s">
        <v>74</v>
      </c>
      <c r="AY387" s="16" t="s">
        <v>134</v>
      </c>
      <c r="BE387" s="168">
        <f t="shared" si="4"/>
        <v>0</v>
      </c>
      <c r="BF387" s="168">
        <f t="shared" si="5"/>
        <v>0</v>
      </c>
      <c r="BG387" s="168">
        <f t="shared" si="6"/>
        <v>0</v>
      </c>
      <c r="BH387" s="168">
        <f t="shared" si="7"/>
        <v>0</v>
      </c>
      <c r="BI387" s="168">
        <f t="shared" si="8"/>
        <v>0</v>
      </c>
      <c r="BJ387" s="16" t="s">
        <v>80</v>
      </c>
      <c r="BK387" s="168">
        <f t="shared" si="9"/>
        <v>0</v>
      </c>
      <c r="BL387" s="16" t="s">
        <v>497</v>
      </c>
      <c r="BM387" s="167" t="s">
        <v>1113</v>
      </c>
    </row>
    <row r="388" spans="2:65" s="1" customFormat="1" ht="28.8">
      <c r="B388" s="31"/>
      <c r="D388" s="170" t="s">
        <v>143</v>
      </c>
      <c r="F388" s="186" t="s">
        <v>1990</v>
      </c>
      <c r="I388" s="95"/>
      <c r="L388" s="31"/>
      <c r="M388" s="187"/>
      <c r="N388" s="54"/>
      <c r="O388" s="54"/>
      <c r="P388" s="54"/>
      <c r="Q388" s="54"/>
      <c r="R388" s="54"/>
      <c r="S388" s="54"/>
      <c r="T388" s="55"/>
      <c r="AT388" s="16" t="s">
        <v>143</v>
      </c>
      <c r="AU388" s="16" t="s">
        <v>74</v>
      </c>
    </row>
    <row r="389" spans="2:65" s="1" customFormat="1" ht="24" customHeight="1">
      <c r="B389" s="155"/>
      <c r="C389" s="195" t="s">
        <v>1110</v>
      </c>
      <c r="D389" s="195" t="s">
        <v>151</v>
      </c>
      <c r="E389" s="196" t="s">
        <v>1991</v>
      </c>
      <c r="F389" s="197" t="s">
        <v>1992</v>
      </c>
      <c r="G389" s="198" t="s">
        <v>198</v>
      </c>
      <c r="H389" s="199">
        <v>10</v>
      </c>
      <c r="I389" s="200"/>
      <c r="J389" s="201">
        <f>ROUND(I389*H389,2)</f>
        <v>0</v>
      </c>
      <c r="K389" s="197" t="s">
        <v>1</v>
      </c>
      <c r="L389" s="202"/>
      <c r="M389" s="203" t="s">
        <v>1</v>
      </c>
      <c r="N389" s="204" t="s">
        <v>36</v>
      </c>
      <c r="O389" s="54"/>
      <c r="P389" s="165">
        <f>O389*H389</f>
        <v>0</v>
      </c>
      <c r="Q389" s="165">
        <v>0</v>
      </c>
      <c r="R389" s="165">
        <f>Q389*H389</f>
        <v>0</v>
      </c>
      <c r="S389" s="165">
        <v>0</v>
      </c>
      <c r="T389" s="166">
        <f>S389*H389</f>
        <v>0</v>
      </c>
      <c r="AR389" s="167" t="s">
        <v>1113</v>
      </c>
      <c r="AT389" s="167" t="s">
        <v>151</v>
      </c>
      <c r="AU389" s="167" t="s">
        <v>74</v>
      </c>
      <c r="AY389" s="16" t="s">
        <v>134</v>
      </c>
      <c r="BE389" s="168">
        <f>IF(N389="základná",J389,0)</f>
        <v>0</v>
      </c>
      <c r="BF389" s="168">
        <f>IF(N389="znížená",J389,0)</f>
        <v>0</v>
      </c>
      <c r="BG389" s="168">
        <f>IF(N389="zákl. prenesená",J389,0)</f>
        <v>0</v>
      </c>
      <c r="BH389" s="168">
        <f>IF(N389="zníž. prenesená",J389,0)</f>
        <v>0</v>
      </c>
      <c r="BI389" s="168">
        <f>IF(N389="nulová",J389,0)</f>
        <v>0</v>
      </c>
      <c r="BJ389" s="16" t="s">
        <v>80</v>
      </c>
      <c r="BK389" s="168">
        <f>ROUND(I389*H389,2)</f>
        <v>0</v>
      </c>
      <c r="BL389" s="16" t="s">
        <v>497</v>
      </c>
      <c r="BM389" s="167" t="s">
        <v>1116</v>
      </c>
    </row>
    <row r="390" spans="2:65" s="1" customFormat="1" ht="16.5" customHeight="1">
      <c r="B390" s="155"/>
      <c r="C390" s="195" t="s">
        <v>919</v>
      </c>
      <c r="D390" s="195" t="s">
        <v>151</v>
      </c>
      <c r="E390" s="196" t="s">
        <v>1993</v>
      </c>
      <c r="F390" s="197" t="s">
        <v>1994</v>
      </c>
      <c r="G390" s="198" t="s">
        <v>198</v>
      </c>
      <c r="H390" s="199">
        <v>411</v>
      </c>
      <c r="I390" s="200"/>
      <c r="J390" s="201">
        <f>ROUND(I390*H390,2)</f>
        <v>0</v>
      </c>
      <c r="K390" s="197" t="s">
        <v>1</v>
      </c>
      <c r="L390" s="202"/>
      <c r="M390" s="203" t="s">
        <v>1</v>
      </c>
      <c r="N390" s="204" t="s">
        <v>36</v>
      </c>
      <c r="O390" s="54"/>
      <c r="P390" s="165">
        <f>O390*H390</f>
        <v>0</v>
      </c>
      <c r="Q390" s="165">
        <v>0</v>
      </c>
      <c r="R390" s="165">
        <f>Q390*H390</f>
        <v>0</v>
      </c>
      <c r="S390" s="165">
        <v>0</v>
      </c>
      <c r="T390" s="166">
        <f>S390*H390</f>
        <v>0</v>
      </c>
      <c r="AR390" s="167" t="s">
        <v>1113</v>
      </c>
      <c r="AT390" s="167" t="s">
        <v>151</v>
      </c>
      <c r="AU390" s="167" t="s">
        <v>74</v>
      </c>
      <c r="AY390" s="16" t="s">
        <v>134</v>
      </c>
      <c r="BE390" s="168">
        <f>IF(N390="základná",J390,0)</f>
        <v>0</v>
      </c>
      <c r="BF390" s="168">
        <f>IF(N390="znížená",J390,0)</f>
        <v>0</v>
      </c>
      <c r="BG390" s="168">
        <f>IF(N390="zákl. prenesená",J390,0)</f>
        <v>0</v>
      </c>
      <c r="BH390" s="168">
        <f>IF(N390="zníž. prenesená",J390,0)</f>
        <v>0</v>
      </c>
      <c r="BI390" s="168">
        <f>IF(N390="nulová",J390,0)</f>
        <v>0</v>
      </c>
      <c r="BJ390" s="16" t="s">
        <v>80</v>
      </c>
      <c r="BK390" s="168">
        <f>ROUND(I390*H390,2)</f>
        <v>0</v>
      </c>
      <c r="BL390" s="16" t="s">
        <v>497</v>
      </c>
      <c r="BM390" s="167" t="s">
        <v>1120</v>
      </c>
    </row>
    <row r="391" spans="2:65" s="1" customFormat="1" ht="24" customHeight="1">
      <c r="B391" s="155"/>
      <c r="C391" s="195" t="s">
        <v>1117</v>
      </c>
      <c r="D391" s="195" t="s">
        <v>151</v>
      </c>
      <c r="E391" s="196" t="s">
        <v>1995</v>
      </c>
      <c r="F391" s="197" t="s">
        <v>1996</v>
      </c>
      <c r="G391" s="198" t="s">
        <v>198</v>
      </c>
      <c r="H391" s="199">
        <v>100</v>
      </c>
      <c r="I391" s="200"/>
      <c r="J391" s="201">
        <f>ROUND(I391*H391,2)</f>
        <v>0</v>
      </c>
      <c r="K391" s="197" t="s">
        <v>1</v>
      </c>
      <c r="L391" s="202"/>
      <c r="M391" s="203" t="s">
        <v>1</v>
      </c>
      <c r="N391" s="204" t="s">
        <v>36</v>
      </c>
      <c r="O391" s="54"/>
      <c r="P391" s="165">
        <f>O391*H391</f>
        <v>0</v>
      </c>
      <c r="Q391" s="165">
        <v>0</v>
      </c>
      <c r="R391" s="165">
        <f>Q391*H391</f>
        <v>0</v>
      </c>
      <c r="S391" s="165">
        <v>0</v>
      </c>
      <c r="T391" s="166">
        <f>S391*H391</f>
        <v>0</v>
      </c>
      <c r="AR391" s="167" t="s">
        <v>1113</v>
      </c>
      <c r="AT391" s="167" t="s">
        <v>151</v>
      </c>
      <c r="AU391" s="167" t="s">
        <v>74</v>
      </c>
      <c r="AY391" s="16" t="s">
        <v>134</v>
      </c>
      <c r="BE391" s="168">
        <f>IF(N391="základná",J391,0)</f>
        <v>0</v>
      </c>
      <c r="BF391" s="168">
        <f>IF(N391="znížená",J391,0)</f>
        <v>0</v>
      </c>
      <c r="BG391" s="168">
        <f>IF(N391="zákl. prenesená",J391,0)</f>
        <v>0</v>
      </c>
      <c r="BH391" s="168">
        <f>IF(N391="zníž. prenesená",J391,0)</f>
        <v>0</v>
      </c>
      <c r="BI391" s="168">
        <f>IF(N391="nulová",J391,0)</f>
        <v>0</v>
      </c>
      <c r="BJ391" s="16" t="s">
        <v>80</v>
      </c>
      <c r="BK391" s="168">
        <f>ROUND(I391*H391,2)</f>
        <v>0</v>
      </c>
      <c r="BL391" s="16" t="s">
        <v>497</v>
      </c>
      <c r="BM391" s="167" t="s">
        <v>1123</v>
      </c>
    </row>
    <row r="392" spans="2:65" s="11" customFormat="1" ht="22.95" customHeight="1">
      <c r="B392" s="142"/>
      <c r="D392" s="143" t="s">
        <v>69</v>
      </c>
      <c r="E392" s="153" t="s">
        <v>1997</v>
      </c>
      <c r="F392" s="153" t="s">
        <v>1998</v>
      </c>
      <c r="I392" s="145"/>
      <c r="J392" s="154">
        <f>BK392</f>
        <v>0</v>
      </c>
      <c r="L392" s="142"/>
      <c r="M392" s="147"/>
      <c r="N392" s="148"/>
      <c r="O392" s="148"/>
      <c r="P392" s="149">
        <f>SUM(P393:P403)</f>
        <v>0</v>
      </c>
      <c r="Q392" s="148"/>
      <c r="R392" s="149">
        <f>SUM(R393:R403)</f>
        <v>0</v>
      </c>
      <c r="S392" s="148"/>
      <c r="T392" s="150">
        <f>SUM(T393:T403)</f>
        <v>0</v>
      </c>
      <c r="AR392" s="143" t="s">
        <v>142</v>
      </c>
      <c r="AT392" s="151" t="s">
        <v>69</v>
      </c>
      <c r="AU392" s="151" t="s">
        <v>74</v>
      </c>
      <c r="AY392" s="143" t="s">
        <v>134</v>
      </c>
      <c r="BK392" s="152">
        <f>SUM(BK393:BK403)</f>
        <v>0</v>
      </c>
    </row>
    <row r="393" spans="2:65" s="1" customFormat="1" ht="24" customHeight="1">
      <c r="B393" s="155"/>
      <c r="C393" s="156" t="s">
        <v>922</v>
      </c>
      <c r="D393" s="156" t="s">
        <v>136</v>
      </c>
      <c r="E393" s="157" t="s">
        <v>1999</v>
      </c>
      <c r="F393" s="158" t="s">
        <v>2000</v>
      </c>
      <c r="G393" s="159" t="s">
        <v>198</v>
      </c>
      <c r="H393" s="160">
        <v>18</v>
      </c>
      <c r="I393" s="161"/>
      <c r="J393" s="162">
        <f t="shared" ref="J393:J403" si="10">ROUND(I393*H393,2)</f>
        <v>0</v>
      </c>
      <c r="K393" s="158" t="s">
        <v>1</v>
      </c>
      <c r="L393" s="31"/>
      <c r="M393" s="163" t="s">
        <v>1</v>
      </c>
      <c r="N393" s="164" t="s">
        <v>36</v>
      </c>
      <c r="O393" s="54"/>
      <c r="P393" s="165">
        <f t="shared" ref="P393:P403" si="11">O393*H393</f>
        <v>0</v>
      </c>
      <c r="Q393" s="165">
        <v>0</v>
      </c>
      <c r="R393" s="165">
        <f t="shared" ref="R393:R403" si="12">Q393*H393</f>
        <v>0</v>
      </c>
      <c r="S393" s="165">
        <v>0</v>
      </c>
      <c r="T393" s="166">
        <f t="shared" ref="T393:T403" si="13">S393*H393</f>
        <v>0</v>
      </c>
      <c r="AR393" s="167" t="s">
        <v>497</v>
      </c>
      <c r="AT393" s="167" t="s">
        <v>136</v>
      </c>
      <c r="AU393" s="167" t="s">
        <v>80</v>
      </c>
      <c r="AY393" s="16" t="s">
        <v>134</v>
      </c>
      <c r="BE393" s="168">
        <f t="shared" ref="BE393:BE403" si="14">IF(N393="základná",J393,0)</f>
        <v>0</v>
      </c>
      <c r="BF393" s="168">
        <f t="shared" ref="BF393:BF403" si="15">IF(N393="znížená",J393,0)</f>
        <v>0</v>
      </c>
      <c r="BG393" s="168">
        <f t="shared" ref="BG393:BG403" si="16">IF(N393="zákl. prenesená",J393,0)</f>
        <v>0</v>
      </c>
      <c r="BH393" s="168">
        <f t="shared" ref="BH393:BH403" si="17">IF(N393="zníž. prenesená",J393,0)</f>
        <v>0</v>
      </c>
      <c r="BI393" s="168">
        <f t="shared" ref="BI393:BI403" si="18">IF(N393="nulová",J393,0)</f>
        <v>0</v>
      </c>
      <c r="BJ393" s="16" t="s">
        <v>80</v>
      </c>
      <c r="BK393" s="168">
        <f t="shared" ref="BK393:BK403" si="19">ROUND(I393*H393,2)</f>
        <v>0</v>
      </c>
      <c r="BL393" s="16" t="s">
        <v>497</v>
      </c>
      <c r="BM393" s="167" t="s">
        <v>1127</v>
      </c>
    </row>
    <row r="394" spans="2:65" s="1" customFormat="1" ht="24" customHeight="1">
      <c r="B394" s="155"/>
      <c r="C394" s="156" t="s">
        <v>1124</v>
      </c>
      <c r="D394" s="156" t="s">
        <v>136</v>
      </c>
      <c r="E394" s="157" t="s">
        <v>2001</v>
      </c>
      <c r="F394" s="158" t="s">
        <v>2002</v>
      </c>
      <c r="G394" s="159" t="s">
        <v>198</v>
      </c>
      <c r="H394" s="160">
        <v>11</v>
      </c>
      <c r="I394" s="161"/>
      <c r="J394" s="162">
        <f t="shared" si="10"/>
        <v>0</v>
      </c>
      <c r="K394" s="158" t="s">
        <v>1</v>
      </c>
      <c r="L394" s="31"/>
      <c r="M394" s="163" t="s">
        <v>1</v>
      </c>
      <c r="N394" s="164" t="s">
        <v>36</v>
      </c>
      <c r="O394" s="54"/>
      <c r="P394" s="165">
        <f t="shared" si="11"/>
        <v>0</v>
      </c>
      <c r="Q394" s="165">
        <v>0</v>
      </c>
      <c r="R394" s="165">
        <f t="shared" si="12"/>
        <v>0</v>
      </c>
      <c r="S394" s="165">
        <v>0</v>
      </c>
      <c r="T394" s="166">
        <f t="shared" si="13"/>
        <v>0</v>
      </c>
      <c r="AR394" s="167" t="s">
        <v>497</v>
      </c>
      <c r="AT394" s="167" t="s">
        <v>136</v>
      </c>
      <c r="AU394" s="167" t="s">
        <v>80</v>
      </c>
      <c r="AY394" s="16" t="s">
        <v>134</v>
      </c>
      <c r="BE394" s="168">
        <f t="shared" si="14"/>
        <v>0</v>
      </c>
      <c r="BF394" s="168">
        <f t="shared" si="15"/>
        <v>0</v>
      </c>
      <c r="BG394" s="168">
        <f t="shared" si="16"/>
        <v>0</v>
      </c>
      <c r="BH394" s="168">
        <f t="shared" si="17"/>
        <v>0</v>
      </c>
      <c r="BI394" s="168">
        <f t="shared" si="18"/>
        <v>0</v>
      </c>
      <c r="BJ394" s="16" t="s">
        <v>80</v>
      </c>
      <c r="BK394" s="168">
        <f t="shared" si="19"/>
        <v>0</v>
      </c>
      <c r="BL394" s="16" t="s">
        <v>497</v>
      </c>
      <c r="BM394" s="167" t="s">
        <v>1130</v>
      </c>
    </row>
    <row r="395" spans="2:65" s="1" customFormat="1" ht="24" customHeight="1">
      <c r="B395" s="155"/>
      <c r="C395" s="156" t="s">
        <v>925</v>
      </c>
      <c r="D395" s="156" t="s">
        <v>136</v>
      </c>
      <c r="E395" s="157" t="s">
        <v>2003</v>
      </c>
      <c r="F395" s="158" t="s">
        <v>2004</v>
      </c>
      <c r="G395" s="159" t="s">
        <v>198</v>
      </c>
      <c r="H395" s="160">
        <v>2</v>
      </c>
      <c r="I395" s="161"/>
      <c r="J395" s="162">
        <f t="shared" si="10"/>
        <v>0</v>
      </c>
      <c r="K395" s="158" t="s">
        <v>1</v>
      </c>
      <c r="L395" s="31"/>
      <c r="M395" s="163" t="s">
        <v>1</v>
      </c>
      <c r="N395" s="164" t="s">
        <v>36</v>
      </c>
      <c r="O395" s="54"/>
      <c r="P395" s="165">
        <f t="shared" si="11"/>
        <v>0</v>
      </c>
      <c r="Q395" s="165">
        <v>0</v>
      </c>
      <c r="R395" s="165">
        <f t="shared" si="12"/>
        <v>0</v>
      </c>
      <c r="S395" s="165">
        <v>0</v>
      </c>
      <c r="T395" s="166">
        <f t="shared" si="13"/>
        <v>0</v>
      </c>
      <c r="AR395" s="167" t="s">
        <v>497</v>
      </c>
      <c r="AT395" s="167" t="s">
        <v>136</v>
      </c>
      <c r="AU395" s="167" t="s">
        <v>80</v>
      </c>
      <c r="AY395" s="16" t="s">
        <v>134</v>
      </c>
      <c r="BE395" s="168">
        <f t="shared" si="14"/>
        <v>0</v>
      </c>
      <c r="BF395" s="168">
        <f t="shared" si="15"/>
        <v>0</v>
      </c>
      <c r="BG395" s="168">
        <f t="shared" si="16"/>
        <v>0</v>
      </c>
      <c r="BH395" s="168">
        <f t="shared" si="17"/>
        <v>0</v>
      </c>
      <c r="BI395" s="168">
        <f t="shared" si="18"/>
        <v>0</v>
      </c>
      <c r="BJ395" s="16" t="s">
        <v>80</v>
      </c>
      <c r="BK395" s="168">
        <f t="shared" si="19"/>
        <v>0</v>
      </c>
      <c r="BL395" s="16" t="s">
        <v>497</v>
      </c>
      <c r="BM395" s="167" t="s">
        <v>1134</v>
      </c>
    </row>
    <row r="396" spans="2:65" s="1" customFormat="1" ht="16.5" customHeight="1">
      <c r="B396" s="155"/>
      <c r="C396" s="156" t="s">
        <v>1131</v>
      </c>
      <c r="D396" s="156" t="s">
        <v>136</v>
      </c>
      <c r="E396" s="157" t="s">
        <v>2005</v>
      </c>
      <c r="F396" s="158" t="s">
        <v>2006</v>
      </c>
      <c r="G396" s="159" t="s">
        <v>198</v>
      </c>
      <c r="H396" s="160">
        <v>16</v>
      </c>
      <c r="I396" s="161"/>
      <c r="J396" s="162">
        <f t="shared" si="10"/>
        <v>0</v>
      </c>
      <c r="K396" s="158" t="s">
        <v>1</v>
      </c>
      <c r="L396" s="31"/>
      <c r="M396" s="163" t="s">
        <v>1</v>
      </c>
      <c r="N396" s="164" t="s">
        <v>36</v>
      </c>
      <c r="O396" s="54"/>
      <c r="P396" s="165">
        <f t="shared" si="11"/>
        <v>0</v>
      </c>
      <c r="Q396" s="165">
        <v>0</v>
      </c>
      <c r="R396" s="165">
        <f t="shared" si="12"/>
        <v>0</v>
      </c>
      <c r="S396" s="165">
        <v>0</v>
      </c>
      <c r="T396" s="166">
        <f t="shared" si="13"/>
        <v>0</v>
      </c>
      <c r="AR396" s="167" t="s">
        <v>497</v>
      </c>
      <c r="AT396" s="167" t="s">
        <v>136</v>
      </c>
      <c r="AU396" s="167" t="s">
        <v>80</v>
      </c>
      <c r="AY396" s="16" t="s">
        <v>134</v>
      </c>
      <c r="BE396" s="168">
        <f t="shared" si="14"/>
        <v>0</v>
      </c>
      <c r="BF396" s="168">
        <f t="shared" si="15"/>
        <v>0</v>
      </c>
      <c r="BG396" s="168">
        <f t="shared" si="16"/>
        <v>0</v>
      </c>
      <c r="BH396" s="168">
        <f t="shared" si="17"/>
        <v>0</v>
      </c>
      <c r="BI396" s="168">
        <f t="shared" si="18"/>
        <v>0</v>
      </c>
      <c r="BJ396" s="16" t="s">
        <v>80</v>
      </c>
      <c r="BK396" s="168">
        <f t="shared" si="19"/>
        <v>0</v>
      </c>
      <c r="BL396" s="16" t="s">
        <v>497</v>
      </c>
      <c r="BM396" s="167" t="s">
        <v>1137</v>
      </c>
    </row>
    <row r="397" spans="2:65" s="1" customFormat="1" ht="16.5" customHeight="1">
      <c r="B397" s="155"/>
      <c r="C397" s="156" t="s">
        <v>928</v>
      </c>
      <c r="D397" s="156" t="s">
        <v>136</v>
      </c>
      <c r="E397" s="157" t="s">
        <v>2007</v>
      </c>
      <c r="F397" s="158" t="s">
        <v>2008</v>
      </c>
      <c r="G397" s="159" t="s">
        <v>198</v>
      </c>
      <c r="H397" s="160">
        <v>48</v>
      </c>
      <c r="I397" s="161"/>
      <c r="J397" s="162">
        <f t="shared" si="10"/>
        <v>0</v>
      </c>
      <c r="K397" s="158" t="s">
        <v>1</v>
      </c>
      <c r="L397" s="31"/>
      <c r="M397" s="163" t="s">
        <v>1</v>
      </c>
      <c r="N397" s="164" t="s">
        <v>36</v>
      </c>
      <c r="O397" s="54"/>
      <c r="P397" s="165">
        <f t="shared" si="11"/>
        <v>0</v>
      </c>
      <c r="Q397" s="165">
        <v>0</v>
      </c>
      <c r="R397" s="165">
        <f t="shared" si="12"/>
        <v>0</v>
      </c>
      <c r="S397" s="165">
        <v>0</v>
      </c>
      <c r="T397" s="166">
        <f t="shared" si="13"/>
        <v>0</v>
      </c>
      <c r="AR397" s="167" t="s">
        <v>497</v>
      </c>
      <c r="AT397" s="167" t="s">
        <v>136</v>
      </c>
      <c r="AU397" s="167" t="s">
        <v>80</v>
      </c>
      <c r="AY397" s="16" t="s">
        <v>134</v>
      </c>
      <c r="BE397" s="168">
        <f t="shared" si="14"/>
        <v>0</v>
      </c>
      <c r="BF397" s="168">
        <f t="shared" si="15"/>
        <v>0</v>
      </c>
      <c r="BG397" s="168">
        <f t="shared" si="16"/>
        <v>0</v>
      </c>
      <c r="BH397" s="168">
        <f t="shared" si="17"/>
        <v>0</v>
      </c>
      <c r="BI397" s="168">
        <f t="shared" si="18"/>
        <v>0</v>
      </c>
      <c r="BJ397" s="16" t="s">
        <v>80</v>
      </c>
      <c r="BK397" s="168">
        <f t="shared" si="19"/>
        <v>0</v>
      </c>
      <c r="BL397" s="16" t="s">
        <v>497</v>
      </c>
      <c r="BM397" s="167" t="s">
        <v>1141</v>
      </c>
    </row>
    <row r="398" spans="2:65" s="1" customFormat="1" ht="16.5" customHeight="1">
      <c r="B398" s="155"/>
      <c r="C398" s="156" t="s">
        <v>1138</v>
      </c>
      <c r="D398" s="156" t="s">
        <v>136</v>
      </c>
      <c r="E398" s="157" t="s">
        <v>2009</v>
      </c>
      <c r="F398" s="158" t="s">
        <v>2010</v>
      </c>
      <c r="G398" s="159" t="s">
        <v>198</v>
      </c>
      <c r="H398" s="160">
        <v>56</v>
      </c>
      <c r="I398" s="161"/>
      <c r="J398" s="162">
        <f t="shared" si="10"/>
        <v>0</v>
      </c>
      <c r="K398" s="158" t="s">
        <v>1</v>
      </c>
      <c r="L398" s="31"/>
      <c r="M398" s="163" t="s">
        <v>1</v>
      </c>
      <c r="N398" s="164" t="s">
        <v>36</v>
      </c>
      <c r="O398" s="54"/>
      <c r="P398" s="165">
        <f t="shared" si="11"/>
        <v>0</v>
      </c>
      <c r="Q398" s="165">
        <v>0</v>
      </c>
      <c r="R398" s="165">
        <f t="shared" si="12"/>
        <v>0</v>
      </c>
      <c r="S398" s="165">
        <v>0</v>
      </c>
      <c r="T398" s="166">
        <f t="shared" si="13"/>
        <v>0</v>
      </c>
      <c r="AR398" s="167" t="s">
        <v>497</v>
      </c>
      <c r="AT398" s="167" t="s">
        <v>136</v>
      </c>
      <c r="AU398" s="167" t="s">
        <v>80</v>
      </c>
      <c r="AY398" s="16" t="s">
        <v>134</v>
      </c>
      <c r="BE398" s="168">
        <f t="shared" si="14"/>
        <v>0</v>
      </c>
      <c r="BF398" s="168">
        <f t="shared" si="15"/>
        <v>0</v>
      </c>
      <c r="BG398" s="168">
        <f t="shared" si="16"/>
        <v>0</v>
      </c>
      <c r="BH398" s="168">
        <f t="shared" si="17"/>
        <v>0</v>
      </c>
      <c r="BI398" s="168">
        <f t="shared" si="18"/>
        <v>0</v>
      </c>
      <c r="BJ398" s="16" t="s">
        <v>80</v>
      </c>
      <c r="BK398" s="168">
        <f t="shared" si="19"/>
        <v>0</v>
      </c>
      <c r="BL398" s="16" t="s">
        <v>497</v>
      </c>
      <c r="BM398" s="167" t="s">
        <v>1145</v>
      </c>
    </row>
    <row r="399" spans="2:65" s="1" customFormat="1" ht="24" customHeight="1">
      <c r="B399" s="155"/>
      <c r="C399" s="156" t="s">
        <v>931</v>
      </c>
      <c r="D399" s="156" t="s">
        <v>136</v>
      </c>
      <c r="E399" s="157" t="s">
        <v>2011</v>
      </c>
      <c r="F399" s="158" t="s">
        <v>2012</v>
      </c>
      <c r="G399" s="159" t="s">
        <v>198</v>
      </c>
      <c r="H399" s="160">
        <v>33</v>
      </c>
      <c r="I399" s="161"/>
      <c r="J399" s="162">
        <f t="shared" si="10"/>
        <v>0</v>
      </c>
      <c r="K399" s="158" t="s">
        <v>1</v>
      </c>
      <c r="L399" s="31"/>
      <c r="M399" s="163" t="s">
        <v>1</v>
      </c>
      <c r="N399" s="164" t="s">
        <v>36</v>
      </c>
      <c r="O399" s="54"/>
      <c r="P399" s="165">
        <f t="shared" si="11"/>
        <v>0</v>
      </c>
      <c r="Q399" s="165">
        <v>0</v>
      </c>
      <c r="R399" s="165">
        <f t="shared" si="12"/>
        <v>0</v>
      </c>
      <c r="S399" s="165">
        <v>0</v>
      </c>
      <c r="T399" s="166">
        <f t="shared" si="13"/>
        <v>0</v>
      </c>
      <c r="AR399" s="167" t="s">
        <v>497</v>
      </c>
      <c r="AT399" s="167" t="s">
        <v>136</v>
      </c>
      <c r="AU399" s="167" t="s">
        <v>80</v>
      </c>
      <c r="AY399" s="16" t="s">
        <v>134</v>
      </c>
      <c r="BE399" s="168">
        <f t="shared" si="14"/>
        <v>0</v>
      </c>
      <c r="BF399" s="168">
        <f t="shared" si="15"/>
        <v>0</v>
      </c>
      <c r="BG399" s="168">
        <f t="shared" si="16"/>
        <v>0</v>
      </c>
      <c r="BH399" s="168">
        <f t="shared" si="17"/>
        <v>0</v>
      </c>
      <c r="BI399" s="168">
        <f t="shared" si="18"/>
        <v>0</v>
      </c>
      <c r="BJ399" s="16" t="s">
        <v>80</v>
      </c>
      <c r="BK399" s="168">
        <f t="shared" si="19"/>
        <v>0</v>
      </c>
      <c r="BL399" s="16" t="s">
        <v>497</v>
      </c>
      <c r="BM399" s="167" t="s">
        <v>1149</v>
      </c>
    </row>
    <row r="400" spans="2:65" s="1" customFormat="1" ht="16.5" customHeight="1">
      <c r="B400" s="155"/>
      <c r="C400" s="156" t="s">
        <v>1146</v>
      </c>
      <c r="D400" s="156" t="s">
        <v>136</v>
      </c>
      <c r="E400" s="157" t="s">
        <v>2013</v>
      </c>
      <c r="F400" s="158" t="s">
        <v>2014</v>
      </c>
      <c r="G400" s="159" t="s">
        <v>198</v>
      </c>
      <c r="H400" s="160">
        <v>33</v>
      </c>
      <c r="I400" s="161"/>
      <c r="J400" s="162">
        <f t="shared" si="10"/>
        <v>0</v>
      </c>
      <c r="K400" s="158" t="s">
        <v>1</v>
      </c>
      <c r="L400" s="31"/>
      <c r="M400" s="163" t="s">
        <v>1</v>
      </c>
      <c r="N400" s="164" t="s">
        <v>36</v>
      </c>
      <c r="O400" s="54"/>
      <c r="P400" s="165">
        <f t="shared" si="11"/>
        <v>0</v>
      </c>
      <c r="Q400" s="165">
        <v>0</v>
      </c>
      <c r="R400" s="165">
        <f t="shared" si="12"/>
        <v>0</v>
      </c>
      <c r="S400" s="165">
        <v>0</v>
      </c>
      <c r="T400" s="166">
        <f t="shared" si="13"/>
        <v>0</v>
      </c>
      <c r="AR400" s="167" t="s">
        <v>497</v>
      </c>
      <c r="AT400" s="167" t="s">
        <v>136</v>
      </c>
      <c r="AU400" s="167" t="s">
        <v>80</v>
      </c>
      <c r="AY400" s="16" t="s">
        <v>134</v>
      </c>
      <c r="BE400" s="168">
        <f t="shared" si="14"/>
        <v>0</v>
      </c>
      <c r="BF400" s="168">
        <f t="shared" si="15"/>
        <v>0</v>
      </c>
      <c r="BG400" s="168">
        <f t="shared" si="16"/>
        <v>0</v>
      </c>
      <c r="BH400" s="168">
        <f t="shared" si="17"/>
        <v>0</v>
      </c>
      <c r="BI400" s="168">
        <f t="shared" si="18"/>
        <v>0</v>
      </c>
      <c r="BJ400" s="16" t="s">
        <v>80</v>
      </c>
      <c r="BK400" s="168">
        <f t="shared" si="19"/>
        <v>0</v>
      </c>
      <c r="BL400" s="16" t="s">
        <v>497</v>
      </c>
      <c r="BM400" s="167" t="s">
        <v>1152</v>
      </c>
    </row>
    <row r="401" spans="2:65" s="1" customFormat="1" ht="16.5" customHeight="1">
      <c r="B401" s="155"/>
      <c r="C401" s="156" t="s">
        <v>934</v>
      </c>
      <c r="D401" s="156" t="s">
        <v>136</v>
      </c>
      <c r="E401" s="157" t="s">
        <v>2015</v>
      </c>
      <c r="F401" s="158" t="s">
        <v>2016</v>
      </c>
      <c r="G401" s="159" t="s">
        <v>198</v>
      </c>
      <c r="H401" s="160">
        <v>56</v>
      </c>
      <c r="I401" s="161"/>
      <c r="J401" s="162">
        <f t="shared" si="10"/>
        <v>0</v>
      </c>
      <c r="K401" s="158" t="s">
        <v>1</v>
      </c>
      <c r="L401" s="31"/>
      <c r="M401" s="163" t="s">
        <v>1</v>
      </c>
      <c r="N401" s="164" t="s">
        <v>36</v>
      </c>
      <c r="O401" s="54"/>
      <c r="P401" s="165">
        <f t="shared" si="11"/>
        <v>0</v>
      </c>
      <c r="Q401" s="165">
        <v>0</v>
      </c>
      <c r="R401" s="165">
        <f t="shared" si="12"/>
        <v>0</v>
      </c>
      <c r="S401" s="165">
        <v>0</v>
      </c>
      <c r="T401" s="166">
        <f t="shared" si="13"/>
        <v>0</v>
      </c>
      <c r="AR401" s="167" t="s">
        <v>497</v>
      </c>
      <c r="AT401" s="167" t="s">
        <v>136</v>
      </c>
      <c r="AU401" s="167" t="s">
        <v>80</v>
      </c>
      <c r="AY401" s="16" t="s">
        <v>134</v>
      </c>
      <c r="BE401" s="168">
        <f t="shared" si="14"/>
        <v>0</v>
      </c>
      <c r="BF401" s="168">
        <f t="shared" si="15"/>
        <v>0</v>
      </c>
      <c r="BG401" s="168">
        <f t="shared" si="16"/>
        <v>0</v>
      </c>
      <c r="BH401" s="168">
        <f t="shared" si="17"/>
        <v>0</v>
      </c>
      <c r="BI401" s="168">
        <f t="shared" si="18"/>
        <v>0</v>
      </c>
      <c r="BJ401" s="16" t="s">
        <v>80</v>
      </c>
      <c r="BK401" s="168">
        <f t="shared" si="19"/>
        <v>0</v>
      </c>
      <c r="BL401" s="16" t="s">
        <v>497</v>
      </c>
      <c r="BM401" s="167" t="s">
        <v>1156</v>
      </c>
    </row>
    <row r="402" spans="2:65" s="1" customFormat="1" ht="16.5" customHeight="1">
      <c r="B402" s="155"/>
      <c r="C402" s="156" t="s">
        <v>1153</v>
      </c>
      <c r="D402" s="156" t="s">
        <v>136</v>
      </c>
      <c r="E402" s="157" t="s">
        <v>2017</v>
      </c>
      <c r="F402" s="158" t="s">
        <v>2018</v>
      </c>
      <c r="G402" s="159" t="s">
        <v>198</v>
      </c>
      <c r="H402" s="160">
        <v>48</v>
      </c>
      <c r="I402" s="161"/>
      <c r="J402" s="162">
        <f t="shared" si="10"/>
        <v>0</v>
      </c>
      <c r="K402" s="158" t="s">
        <v>1</v>
      </c>
      <c r="L402" s="31"/>
      <c r="M402" s="163" t="s">
        <v>1</v>
      </c>
      <c r="N402" s="164" t="s">
        <v>36</v>
      </c>
      <c r="O402" s="54"/>
      <c r="P402" s="165">
        <f t="shared" si="11"/>
        <v>0</v>
      </c>
      <c r="Q402" s="165">
        <v>0</v>
      </c>
      <c r="R402" s="165">
        <f t="shared" si="12"/>
        <v>0</v>
      </c>
      <c r="S402" s="165">
        <v>0</v>
      </c>
      <c r="T402" s="166">
        <f t="shared" si="13"/>
        <v>0</v>
      </c>
      <c r="AR402" s="167" t="s">
        <v>497</v>
      </c>
      <c r="AT402" s="167" t="s">
        <v>136</v>
      </c>
      <c r="AU402" s="167" t="s">
        <v>80</v>
      </c>
      <c r="AY402" s="16" t="s">
        <v>134</v>
      </c>
      <c r="BE402" s="168">
        <f t="shared" si="14"/>
        <v>0</v>
      </c>
      <c r="BF402" s="168">
        <f t="shared" si="15"/>
        <v>0</v>
      </c>
      <c r="BG402" s="168">
        <f t="shared" si="16"/>
        <v>0</v>
      </c>
      <c r="BH402" s="168">
        <f t="shared" si="17"/>
        <v>0</v>
      </c>
      <c r="BI402" s="168">
        <f t="shared" si="18"/>
        <v>0</v>
      </c>
      <c r="BJ402" s="16" t="s">
        <v>80</v>
      </c>
      <c r="BK402" s="168">
        <f t="shared" si="19"/>
        <v>0</v>
      </c>
      <c r="BL402" s="16" t="s">
        <v>497</v>
      </c>
      <c r="BM402" s="167" t="s">
        <v>1159</v>
      </c>
    </row>
    <row r="403" spans="2:65" s="1" customFormat="1" ht="24" customHeight="1">
      <c r="B403" s="155"/>
      <c r="C403" s="156" t="s">
        <v>937</v>
      </c>
      <c r="D403" s="156" t="s">
        <v>136</v>
      </c>
      <c r="E403" s="157" t="s">
        <v>2019</v>
      </c>
      <c r="F403" s="158" t="s">
        <v>2020</v>
      </c>
      <c r="G403" s="159" t="s">
        <v>198</v>
      </c>
      <c r="H403" s="160">
        <v>53</v>
      </c>
      <c r="I403" s="161"/>
      <c r="J403" s="162">
        <f t="shared" si="10"/>
        <v>0</v>
      </c>
      <c r="K403" s="158" t="s">
        <v>1</v>
      </c>
      <c r="L403" s="31"/>
      <c r="M403" s="163" t="s">
        <v>1</v>
      </c>
      <c r="N403" s="164" t="s">
        <v>36</v>
      </c>
      <c r="O403" s="54"/>
      <c r="P403" s="165">
        <f t="shared" si="11"/>
        <v>0</v>
      </c>
      <c r="Q403" s="165">
        <v>0</v>
      </c>
      <c r="R403" s="165">
        <f t="shared" si="12"/>
        <v>0</v>
      </c>
      <c r="S403" s="165">
        <v>0</v>
      </c>
      <c r="T403" s="166">
        <f t="shared" si="13"/>
        <v>0</v>
      </c>
      <c r="AR403" s="167" t="s">
        <v>497</v>
      </c>
      <c r="AT403" s="167" t="s">
        <v>136</v>
      </c>
      <c r="AU403" s="167" t="s">
        <v>80</v>
      </c>
      <c r="AY403" s="16" t="s">
        <v>134</v>
      </c>
      <c r="BE403" s="168">
        <f t="shared" si="14"/>
        <v>0</v>
      </c>
      <c r="BF403" s="168">
        <f t="shared" si="15"/>
        <v>0</v>
      </c>
      <c r="BG403" s="168">
        <f t="shared" si="16"/>
        <v>0</v>
      </c>
      <c r="BH403" s="168">
        <f t="shared" si="17"/>
        <v>0</v>
      </c>
      <c r="BI403" s="168">
        <f t="shared" si="18"/>
        <v>0</v>
      </c>
      <c r="BJ403" s="16" t="s">
        <v>80</v>
      </c>
      <c r="BK403" s="168">
        <f t="shared" si="19"/>
        <v>0</v>
      </c>
      <c r="BL403" s="16" t="s">
        <v>497</v>
      </c>
      <c r="BM403" s="167" t="s">
        <v>1165</v>
      </c>
    </row>
    <row r="404" spans="2:65" s="11" customFormat="1" ht="25.95" customHeight="1">
      <c r="B404" s="142"/>
      <c r="D404" s="143" t="s">
        <v>69</v>
      </c>
      <c r="E404" s="144" t="s">
        <v>2021</v>
      </c>
      <c r="F404" s="144" t="s">
        <v>2022</v>
      </c>
      <c r="I404" s="145"/>
      <c r="J404" s="146">
        <f>BK404</f>
        <v>0</v>
      </c>
      <c r="L404" s="142"/>
      <c r="M404" s="147"/>
      <c r="N404" s="148"/>
      <c r="O404" s="148"/>
      <c r="P404" s="149">
        <f>P405+SUM(P406:P436)</f>
        <v>0</v>
      </c>
      <c r="Q404" s="148"/>
      <c r="R404" s="149">
        <f>R405+SUM(R406:R436)</f>
        <v>0</v>
      </c>
      <c r="S404" s="148"/>
      <c r="T404" s="150">
        <f>T405+SUM(T406:T436)</f>
        <v>0</v>
      </c>
      <c r="AR404" s="143" t="s">
        <v>142</v>
      </c>
      <c r="AT404" s="151" t="s">
        <v>69</v>
      </c>
      <c r="AU404" s="151" t="s">
        <v>70</v>
      </c>
      <c r="AY404" s="143" t="s">
        <v>134</v>
      </c>
      <c r="BK404" s="152">
        <f>BK405+SUM(BK406:BK436)</f>
        <v>0</v>
      </c>
    </row>
    <row r="405" spans="2:65" s="1" customFormat="1" ht="24" customHeight="1">
      <c r="B405" s="155"/>
      <c r="C405" s="195" t="s">
        <v>1162</v>
      </c>
      <c r="D405" s="195" t="s">
        <v>151</v>
      </c>
      <c r="E405" s="196" t="s">
        <v>2023</v>
      </c>
      <c r="F405" s="197" t="s">
        <v>2024</v>
      </c>
      <c r="G405" s="198" t="s">
        <v>198</v>
      </c>
      <c r="H405" s="199">
        <v>4</v>
      </c>
      <c r="I405" s="200"/>
      <c r="J405" s="201">
        <f>ROUND(I405*H405,2)</f>
        <v>0</v>
      </c>
      <c r="K405" s="197" t="s">
        <v>1</v>
      </c>
      <c r="L405" s="202"/>
      <c r="M405" s="203" t="s">
        <v>1</v>
      </c>
      <c r="N405" s="204" t="s">
        <v>36</v>
      </c>
      <c r="O405" s="54"/>
      <c r="P405" s="165">
        <f>O405*H405</f>
        <v>0</v>
      </c>
      <c r="Q405" s="165">
        <v>0</v>
      </c>
      <c r="R405" s="165">
        <f>Q405*H405</f>
        <v>0</v>
      </c>
      <c r="S405" s="165">
        <v>0</v>
      </c>
      <c r="T405" s="166">
        <f>S405*H405</f>
        <v>0</v>
      </c>
      <c r="AR405" s="167" t="s">
        <v>1113</v>
      </c>
      <c r="AT405" s="167" t="s">
        <v>151</v>
      </c>
      <c r="AU405" s="167" t="s">
        <v>74</v>
      </c>
      <c r="AY405" s="16" t="s">
        <v>134</v>
      </c>
      <c r="BE405" s="168">
        <f>IF(N405="základná",J405,0)</f>
        <v>0</v>
      </c>
      <c r="BF405" s="168">
        <f>IF(N405="znížená",J405,0)</f>
        <v>0</v>
      </c>
      <c r="BG405" s="168">
        <f>IF(N405="zákl. prenesená",J405,0)</f>
        <v>0</v>
      </c>
      <c r="BH405" s="168">
        <f>IF(N405="zníž. prenesená",J405,0)</f>
        <v>0</v>
      </c>
      <c r="BI405" s="168">
        <f>IF(N405="nulová",J405,0)</f>
        <v>0</v>
      </c>
      <c r="BJ405" s="16" t="s">
        <v>80</v>
      </c>
      <c r="BK405" s="168">
        <f>ROUND(I405*H405,2)</f>
        <v>0</v>
      </c>
      <c r="BL405" s="16" t="s">
        <v>497</v>
      </c>
      <c r="BM405" s="167" t="s">
        <v>1168</v>
      </c>
    </row>
    <row r="406" spans="2:65" s="1" customFormat="1" ht="105.6">
      <c r="B406" s="31"/>
      <c r="D406" s="170" t="s">
        <v>143</v>
      </c>
      <c r="F406" s="186" t="s">
        <v>2025</v>
      </c>
      <c r="I406" s="95"/>
      <c r="L406" s="31"/>
      <c r="M406" s="187"/>
      <c r="N406" s="54"/>
      <c r="O406" s="54"/>
      <c r="P406" s="54"/>
      <c r="Q406" s="54"/>
      <c r="R406" s="54"/>
      <c r="S406" s="54"/>
      <c r="T406" s="55"/>
      <c r="AT406" s="16" t="s">
        <v>143</v>
      </c>
      <c r="AU406" s="16" t="s">
        <v>74</v>
      </c>
    </row>
    <row r="407" spans="2:65" s="1" customFormat="1" ht="24" customHeight="1">
      <c r="B407" s="155"/>
      <c r="C407" s="195" t="s">
        <v>940</v>
      </c>
      <c r="D407" s="195" t="s">
        <v>151</v>
      </c>
      <c r="E407" s="196" t="s">
        <v>2026</v>
      </c>
      <c r="F407" s="197" t="s">
        <v>2027</v>
      </c>
      <c r="G407" s="198" t="s">
        <v>198</v>
      </c>
      <c r="H407" s="199">
        <v>45</v>
      </c>
      <c r="I407" s="200"/>
      <c r="J407" s="201">
        <f>ROUND(I407*H407,2)</f>
        <v>0</v>
      </c>
      <c r="K407" s="197" t="s">
        <v>1</v>
      </c>
      <c r="L407" s="202"/>
      <c r="M407" s="203" t="s">
        <v>1</v>
      </c>
      <c r="N407" s="204" t="s">
        <v>36</v>
      </c>
      <c r="O407" s="54"/>
      <c r="P407" s="165">
        <f>O407*H407</f>
        <v>0</v>
      </c>
      <c r="Q407" s="165">
        <v>0</v>
      </c>
      <c r="R407" s="165">
        <f>Q407*H407</f>
        <v>0</v>
      </c>
      <c r="S407" s="165">
        <v>0</v>
      </c>
      <c r="T407" s="166">
        <f>S407*H407</f>
        <v>0</v>
      </c>
      <c r="AR407" s="167" t="s">
        <v>1113</v>
      </c>
      <c r="AT407" s="167" t="s">
        <v>151</v>
      </c>
      <c r="AU407" s="167" t="s">
        <v>74</v>
      </c>
      <c r="AY407" s="16" t="s">
        <v>134</v>
      </c>
      <c r="BE407" s="168">
        <f>IF(N407="základná",J407,0)</f>
        <v>0</v>
      </c>
      <c r="BF407" s="168">
        <f>IF(N407="znížená",J407,0)</f>
        <v>0</v>
      </c>
      <c r="BG407" s="168">
        <f>IF(N407="zákl. prenesená",J407,0)</f>
        <v>0</v>
      </c>
      <c r="BH407" s="168">
        <f>IF(N407="zníž. prenesená",J407,0)</f>
        <v>0</v>
      </c>
      <c r="BI407" s="168">
        <f>IF(N407="nulová",J407,0)</f>
        <v>0</v>
      </c>
      <c r="BJ407" s="16" t="s">
        <v>80</v>
      </c>
      <c r="BK407" s="168">
        <f>ROUND(I407*H407,2)</f>
        <v>0</v>
      </c>
      <c r="BL407" s="16" t="s">
        <v>497</v>
      </c>
      <c r="BM407" s="167" t="s">
        <v>1172</v>
      </c>
    </row>
    <row r="408" spans="2:65" s="1" customFormat="1" ht="67.2">
      <c r="B408" s="31"/>
      <c r="D408" s="170" t="s">
        <v>143</v>
      </c>
      <c r="F408" s="186" t="s">
        <v>2028</v>
      </c>
      <c r="I408" s="95"/>
      <c r="L408" s="31"/>
      <c r="M408" s="187"/>
      <c r="N408" s="54"/>
      <c r="O408" s="54"/>
      <c r="P408" s="54"/>
      <c r="Q408" s="54"/>
      <c r="R408" s="54"/>
      <c r="S408" s="54"/>
      <c r="T408" s="55"/>
      <c r="AT408" s="16" t="s">
        <v>143</v>
      </c>
      <c r="AU408" s="16" t="s">
        <v>74</v>
      </c>
    </row>
    <row r="409" spans="2:65" s="1" customFormat="1" ht="24" customHeight="1">
      <c r="B409" s="155"/>
      <c r="C409" s="195" t="s">
        <v>1169</v>
      </c>
      <c r="D409" s="195" t="s">
        <v>151</v>
      </c>
      <c r="E409" s="196" t="s">
        <v>2029</v>
      </c>
      <c r="F409" s="197" t="s">
        <v>2030</v>
      </c>
      <c r="G409" s="198" t="s">
        <v>198</v>
      </c>
      <c r="H409" s="199">
        <v>1</v>
      </c>
      <c r="I409" s="200"/>
      <c r="J409" s="201">
        <f>ROUND(I409*H409,2)</f>
        <v>0</v>
      </c>
      <c r="K409" s="197" t="s">
        <v>1</v>
      </c>
      <c r="L409" s="202"/>
      <c r="M409" s="203" t="s">
        <v>1</v>
      </c>
      <c r="N409" s="204" t="s">
        <v>36</v>
      </c>
      <c r="O409" s="54"/>
      <c r="P409" s="165">
        <f>O409*H409</f>
        <v>0</v>
      </c>
      <c r="Q409" s="165">
        <v>0</v>
      </c>
      <c r="R409" s="165">
        <f>Q409*H409</f>
        <v>0</v>
      </c>
      <c r="S409" s="165">
        <v>0</v>
      </c>
      <c r="T409" s="166">
        <f>S409*H409</f>
        <v>0</v>
      </c>
      <c r="AR409" s="167" t="s">
        <v>1113</v>
      </c>
      <c r="AT409" s="167" t="s">
        <v>151</v>
      </c>
      <c r="AU409" s="167" t="s">
        <v>74</v>
      </c>
      <c r="AY409" s="16" t="s">
        <v>134</v>
      </c>
      <c r="BE409" s="168">
        <f>IF(N409="základná",J409,0)</f>
        <v>0</v>
      </c>
      <c r="BF409" s="168">
        <f>IF(N409="znížená",J409,0)</f>
        <v>0</v>
      </c>
      <c r="BG409" s="168">
        <f>IF(N409="zákl. prenesená",J409,0)</f>
        <v>0</v>
      </c>
      <c r="BH409" s="168">
        <f>IF(N409="zníž. prenesená",J409,0)</f>
        <v>0</v>
      </c>
      <c r="BI409" s="168">
        <f>IF(N409="nulová",J409,0)</f>
        <v>0</v>
      </c>
      <c r="BJ409" s="16" t="s">
        <v>80</v>
      </c>
      <c r="BK409" s="168">
        <f>ROUND(I409*H409,2)</f>
        <v>0</v>
      </c>
      <c r="BL409" s="16" t="s">
        <v>497</v>
      </c>
      <c r="BM409" s="167" t="s">
        <v>1175</v>
      </c>
    </row>
    <row r="410" spans="2:65" s="1" customFormat="1" ht="38.4">
      <c r="B410" s="31"/>
      <c r="D410" s="170" t="s">
        <v>143</v>
      </c>
      <c r="F410" s="186" t="s">
        <v>2031</v>
      </c>
      <c r="I410" s="95"/>
      <c r="L410" s="31"/>
      <c r="M410" s="187"/>
      <c r="N410" s="54"/>
      <c r="O410" s="54"/>
      <c r="P410" s="54"/>
      <c r="Q410" s="54"/>
      <c r="R410" s="54"/>
      <c r="S410" s="54"/>
      <c r="T410" s="55"/>
      <c r="AT410" s="16" t="s">
        <v>143</v>
      </c>
      <c r="AU410" s="16" t="s">
        <v>74</v>
      </c>
    </row>
    <row r="411" spans="2:65" s="1" customFormat="1" ht="16.5" customHeight="1">
      <c r="B411" s="155"/>
      <c r="C411" s="195" t="s">
        <v>943</v>
      </c>
      <c r="D411" s="195" t="s">
        <v>151</v>
      </c>
      <c r="E411" s="196" t="s">
        <v>1984</v>
      </c>
      <c r="F411" s="197" t="s">
        <v>1985</v>
      </c>
      <c r="G411" s="198" t="s">
        <v>198</v>
      </c>
      <c r="H411" s="199">
        <v>6</v>
      </c>
      <c r="I411" s="200"/>
      <c r="J411" s="201">
        <f>ROUND(I411*H411,2)</f>
        <v>0</v>
      </c>
      <c r="K411" s="197" t="s">
        <v>1</v>
      </c>
      <c r="L411" s="202"/>
      <c r="M411" s="203" t="s">
        <v>1</v>
      </c>
      <c r="N411" s="204" t="s">
        <v>36</v>
      </c>
      <c r="O411" s="54"/>
      <c r="P411" s="165">
        <f>O411*H411</f>
        <v>0</v>
      </c>
      <c r="Q411" s="165">
        <v>0</v>
      </c>
      <c r="R411" s="165">
        <f>Q411*H411</f>
        <v>0</v>
      </c>
      <c r="S411" s="165">
        <v>0</v>
      </c>
      <c r="T411" s="166">
        <f>S411*H411</f>
        <v>0</v>
      </c>
      <c r="AR411" s="167" t="s">
        <v>1113</v>
      </c>
      <c r="AT411" s="167" t="s">
        <v>151</v>
      </c>
      <c r="AU411" s="167" t="s">
        <v>74</v>
      </c>
      <c r="AY411" s="16" t="s">
        <v>134</v>
      </c>
      <c r="BE411" s="168">
        <f>IF(N411="základná",J411,0)</f>
        <v>0</v>
      </c>
      <c r="BF411" s="168">
        <f>IF(N411="znížená",J411,0)</f>
        <v>0</v>
      </c>
      <c r="BG411" s="168">
        <f>IF(N411="zákl. prenesená",J411,0)</f>
        <v>0</v>
      </c>
      <c r="BH411" s="168">
        <f>IF(N411="zníž. prenesená",J411,0)</f>
        <v>0</v>
      </c>
      <c r="BI411" s="168">
        <f>IF(N411="nulová",J411,0)</f>
        <v>0</v>
      </c>
      <c r="BJ411" s="16" t="s">
        <v>80</v>
      </c>
      <c r="BK411" s="168">
        <f>ROUND(I411*H411,2)</f>
        <v>0</v>
      </c>
      <c r="BL411" s="16" t="s">
        <v>497</v>
      </c>
      <c r="BM411" s="167" t="s">
        <v>1179</v>
      </c>
    </row>
    <row r="412" spans="2:65" s="1" customFormat="1" ht="24" customHeight="1">
      <c r="B412" s="155"/>
      <c r="C412" s="195" t="s">
        <v>1176</v>
      </c>
      <c r="D412" s="195" t="s">
        <v>151</v>
      </c>
      <c r="E412" s="196" t="s">
        <v>2032</v>
      </c>
      <c r="F412" s="197" t="s">
        <v>2033</v>
      </c>
      <c r="G412" s="198" t="s">
        <v>198</v>
      </c>
      <c r="H412" s="199">
        <v>6</v>
      </c>
      <c r="I412" s="200"/>
      <c r="J412" s="201">
        <f>ROUND(I412*H412,2)</f>
        <v>0</v>
      </c>
      <c r="K412" s="197" t="s">
        <v>1</v>
      </c>
      <c r="L412" s="202"/>
      <c r="M412" s="203" t="s">
        <v>1</v>
      </c>
      <c r="N412" s="204" t="s">
        <v>36</v>
      </c>
      <c r="O412" s="54"/>
      <c r="P412" s="165">
        <f>O412*H412</f>
        <v>0</v>
      </c>
      <c r="Q412" s="165">
        <v>0</v>
      </c>
      <c r="R412" s="165">
        <f>Q412*H412</f>
        <v>0</v>
      </c>
      <c r="S412" s="165">
        <v>0</v>
      </c>
      <c r="T412" s="166">
        <f>S412*H412</f>
        <v>0</v>
      </c>
      <c r="AR412" s="167" t="s">
        <v>1113</v>
      </c>
      <c r="AT412" s="167" t="s">
        <v>151</v>
      </c>
      <c r="AU412" s="167" t="s">
        <v>74</v>
      </c>
      <c r="AY412" s="16" t="s">
        <v>134</v>
      </c>
      <c r="BE412" s="168">
        <f>IF(N412="základná",J412,0)</f>
        <v>0</v>
      </c>
      <c r="BF412" s="168">
        <f>IF(N412="znížená",J412,0)</f>
        <v>0</v>
      </c>
      <c r="BG412" s="168">
        <f>IF(N412="zákl. prenesená",J412,0)</f>
        <v>0</v>
      </c>
      <c r="BH412" s="168">
        <f>IF(N412="zníž. prenesená",J412,0)</f>
        <v>0</v>
      </c>
      <c r="BI412" s="168">
        <f>IF(N412="nulová",J412,0)</f>
        <v>0</v>
      </c>
      <c r="BJ412" s="16" t="s">
        <v>80</v>
      </c>
      <c r="BK412" s="168">
        <f>ROUND(I412*H412,2)</f>
        <v>0</v>
      </c>
      <c r="BL412" s="16" t="s">
        <v>497</v>
      </c>
      <c r="BM412" s="167" t="s">
        <v>1182</v>
      </c>
    </row>
    <row r="413" spans="2:65" s="1" customFormat="1" ht="28.8">
      <c r="B413" s="31"/>
      <c r="D413" s="170" t="s">
        <v>143</v>
      </c>
      <c r="F413" s="186" t="s">
        <v>2034</v>
      </c>
      <c r="I413" s="95"/>
      <c r="L413" s="31"/>
      <c r="M413" s="187"/>
      <c r="N413" s="54"/>
      <c r="O413" s="54"/>
      <c r="P413" s="54"/>
      <c r="Q413" s="54"/>
      <c r="R413" s="54"/>
      <c r="S413" s="54"/>
      <c r="T413" s="55"/>
      <c r="AT413" s="16" t="s">
        <v>143</v>
      </c>
      <c r="AU413" s="16" t="s">
        <v>74</v>
      </c>
    </row>
    <row r="414" spans="2:65" s="1" customFormat="1" ht="24" customHeight="1">
      <c r="B414" s="155"/>
      <c r="C414" s="195" t="s">
        <v>946</v>
      </c>
      <c r="D414" s="195" t="s">
        <v>151</v>
      </c>
      <c r="E414" s="196" t="s">
        <v>2035</v>
      </c>
      <c r="F414" s="197" t="s">
        <v>2036</v>
      </c>
      <c r="G414" s="198" t="s">
        <v>198</v>
      </c>
      <c r="H414" s="199">
        <v>1</v>
      </c>
      <c r="I414" s="200"/>
      <c r="J414" s="201">
        <f>ROUND(I414*H414,2)</f>
        <v>0</v>
      </c>
      <c r="K414" s="197" t="s">
        <v>1</v>
      </c>
      <c r="L414" s="202"/>
      <c r="M414" s="203" t="s">
        <v>1</v>
      </c>
      <c r="N414" s="204" t="s">
        <v>36</v>
      </c>
      <c r="O414" s="54"/>
      <c r="P414" s="165">
        <f>O414*H414</f>
        <v>0</v>
      </c>
      <c r="Q414" s="165">
        <v>0</v>
      </c>
      <c r="R414" s="165">
        <f>Q414*H414</f>
        <v>0</v>
      </c>
      <c r="S414" s="165">
        <v>0</v>
      </c>
      <c r="T414" s="166">
        <f>S414*H414</f>
        <v>0</v>
      </c>
      <c r="AR414" s="167" t="s">
        <v>1113</v>
      </c>
      <c r="AT414" s="167" t="s">
        <v>151</v>
      </c>
      <c r="AU414" s="167" t="s">
        <v>74</v>
      </c>
      <c r="AY414" s="16" t="s">
        <v>134</v>
      </c>
      <c r="BE414" s="168">
        <f>IF(N414="základná",J414,0)</f>
        <v>0</v>
      </c>
      <c r="BF414" s="168">
        <f>IF(N414="znížená",J414,0)</f>
        <v>0</v>
      </c>
      <c r="BG414" s="168">
        <f>IF(N414="zákl. prenesená",J414,0)</f>
        <v>0</v>
      </c>
      <c r="BH414" s="168">
        <f>IF(N414="zníž. prenesená",J414,0)</f>
        <v>0</v>
      </c>
      <c r="BI414" s="168">
        <f>IF(N414="nulová",J414,0)</f>
        <v>0</v>
      </c>
      <c r="BJ414" s="16" t="s">
        <v>80</v>
      </c>
      <c r="BK414" s="168">
        <f>ROUND(I414*H414,2)</f>
        <v>0</v>
      </c>
      <c r="BL414" s="16" t="s">
        <v>497</v>
      </c>
      <c r="BM414" s="167" t="s">
        <v>1186</v>
      </c>
    </row>
    <row r="415" spans="2:65" s="1" customFormat="1" ht="105.6">
      <c r="B415" s="31"/>
      <c r="D415" s="170" t="s">
        <v>143</v>
      </c>
      <c r="F415" s="186" t="s">
        <v>2037</v>
      </c>
      <c r="I415" s="95"/>
      <c r="L415" s="31"/>
      <c r="M415" s="187"/>
      <c r="N415" s="54"/>
      <c r="O415" s="54"/>
      <c r="P415" s="54"/>
      <c r="Q415" s="54"/>
      <c r="R415" s="54"/>
      <c r="S415" s="54"/>
      <c r="T415" s="55"/>
      <c r="AT415" s="16" t="s">
        <v>143</v>
      </c>
      <c r="AU415" s="16" t="s">
        <v>74</v>
      </c>
    </row>
    <row r="416" spans="2:65" s="1" customFormat="1" ht="24" customHeight="1">
      <c r="B416" s="155"/>
      <c r="C416" s="195" t="s">
        <v>1183</v>
      </c>
      <c r="D416" s="195" t="s">
        <v>151</v>
      </c>
      <c r="E416" s="196" t="s">
        <v>2038</v>
      </c>
      <c r="F416" s="197" t="s">
        <v>2039</v>
      </c>
      <c r="G416" s="198" t="s">
        <v>198</v>
      </c>
      <c r="H416" s="199">
        <v>3</v>
      </c>
      <c r="I416" s="200"/>
      <c r="J416" s="201">
        <f>ROUND(I416*H416,2)</f>
        <v>0</v>
      </c>
      <c r="K416" s="197" t="s">
        <v>1</v>
      </c>
      <c r="L416" s="202"/>
      <c r="M416" s="203" t="s">
        <v>1</v>
      </c>
      <c r="N416" s="204" t="s">
        <v>36</v>
      </c>
      <c r="O416" s="54"/>
      <c r="P416" s="165">
        <f>O416*H416</f>
        <v>0</v>
      </c>
      <c r="Q416" s="165">
        <v>0</v>
      </c>
      <c r="R416" s="165">
        <f>Q416*H416</f>
        <v>0</v>
      </c>
      <c r="S416" s="165">
        <v>0</v>
      </c>
      <c r="T416" s="166">
        <f>S416*H416</f>
        <v>0</v>
      </c>
      <c r="AR416" s="167" t="s">
        <v>1113</v>
      </c>
      <c r="AT416" s="167" t="s">
        <v>151</v>
      </c>
      <c r="AU416" s="167" t="s">
        <v>74</v>
      </c>
      <c r="AY416" s="16" t="s">
        <v>134</v>
      </c>
      <c r="BE416" s="168">
        <f>IF(N416="základná",J416,0)</f>
        <v>0</v>
      </c>
      <c r="BF416" s="168">
        <f>IF(N416="znížená",J416,0)</f>
        <v>0</v>
      </c>
      <c r="BG416" s="168">
        <f>IF(N416="zákl. prenesená",J416,0)</f>
        <v>0</v>
      </c>
      <c r="BH416" s="168">
        <f>IF(N416="zníž. prenesená",J416,0)</f>
        <v>0</v>
      </c>
      <c r="BI416" s="168">
        <f>IF(N416="nulová",J416,0)</f>
        <v>0</v>
      </c>
      <c r="BJ416" s="16" t="s">
        <v>80</v>
      </c>
      <c r="BK416" s="168">
        <f>ROUND(I416*H416,2)</f>
        <v>0</v>
      </c>
      <c r="BL416" s="16" t="s">
        <v>497</v>
      </c>
      <c r="BM416" s="167" t="s">
        <v>1189</v>
      </c>
    </row>
    <row r="417" spans="2:65" s="1" customFormat="1" ht="76.8">
      <c r="B417" s="31"/>
      <c r="D417" s="170" t="s">
        <v>143</v>
      </c>
      <c r="F417" s="186" t="s">
        <v>2040</v>
      </c>
      <c r="I417" s="95"/>
      <c r="L417" s="31"/>
      <c r="M417" s="187"/>
      <c r="N417" s="54"/>
      <c r="O417" s="54"/>
      <c r="P417" s="54"/>
      <c r="Q417" s="54"/>
      <c r="R417" s="54"/>
      <c r="S417" s="54"/>
      <c r="T417" s="55"/>
      <c r="AT417" s="16" t="s">
        <v>143</v>
      </c>
      <c r="AU417" s="16" t="s">
        <v>74</v>
      </c>
    </row>
    <row r="418" spans="2:65" s="1" customFormat="1" ht="24" customHeight="1">
      <c r="B418" s="155"/>
      <c r="C418" s="195" t="s">
        <v>949</v>
      </c>
      <c r="D418" s="195" t="s">
        <v>151</v>
      </c>
      <c r="E418" s="196" t="s">
        <v>2041</v>
      </c>
      <c r="F418" s="197" t="s">
        <v>2042</v>
      </c>
      <c r="G418" s="198" t="s">
        <v>198</v>
      </c>
      <c r="H418" s="199">
        <v>1</v>
      </c>
      <c r="I418" s="200"/>
      <c r="J418" s="201">
        <f>ROUND(I418*H418,2)</f>
        <v>0</v>
      </c>
      <c r="K418" s="197" t="s">
        <v>1</v>
      </c>
      <c r="L418" s="202"/>
      <c r="M418" s="203" t="s">
        <v>1</v>
      </c>
      <c r="N418" s="204" t="s">
        <v>36</v>
      </c>
      <c r="O418" s="54"/>
      <c r="P418" s="165">
        <f>O418*H418</f>
        <v>0</v>
      </c>
      <c r="Q418" s="165">
        <v>0</v>
      </c>
      <c r="R418" s="165">
        <f>Q418*H418</f>
        <v>0</v>
      </c>
      <c r="S418" s="165">
        <v>0</v>
      </c>
      <c r="T418" s="166">
        <f>S418*H418</f>
        <v>0</v>
      </c>
      <c r="AR418" s="167" t="s">
        <v>1113</v>
      </c>
      <c r="AT418" s="167" t="s">
        <v>151</v>
      </c>
      <c r="AU418" s="167" t="s">
        <v>74</v>
      </c>
      <c r="AY418" s="16" t="s">
        <v>134</v>
      </c>
      <c r="BE418" s="168">
        <f>IF(N418="základná",J418,0)</f>
        <v>0</v>
      </c>
      <c r="BF418" s="168">
        <f>IF(N418="znížená",J418,0)</f>
        <v>0</v>
      </c>
      <c r="BG418" s="168">
        <f>IF(N418="zákl. prenesená",J418,0)</f>
        <v>0</v>
      </c>
      <c r="BH418" s="168">
        <f>IF(N418="zníž. prenesená",J418,0)</f>
        <v>0</v>
      </c>
      <c r="BI418" s="168">
        <f>IF(N418="nulová",J418,0)</f>
        <v>0</v>
      </c>
      <c r="BJ418" s="16" t="s">
        <v>80</v>
      </c>
      <c r="BK418" s="168">
        <f>ROUND(I418*H418,2)</f>
        <v>0</v>
      </c>
      <c r="BL418" s="16" t="s">
        <v>497</v>
      </c>
      <c r="BM418" s="167" t="s">
        <v>1193</v>
      </c>
    </row>
    <row r="419" spans="2:65" s="1" customFormat="1" ht="86.4">
      <c r="B419" s="31"/>
      <c r="D419" s="170" t="s">
        <v>143</v>
      </c>
      <c r="F419" s="186" t="s">
        <v>2043</v>
      </c>
      <c r="I419" s="95"/>
      <c r="L419" s="31"/>
      <c r="M419" s="187"/>
      <c r="N419" s="54"/>
      <c r="O419" s="54"/>
      <c r="P419" s="54"/>
      <c r="Q419" s="54"/>
      <c r="R419" s="54"/>
      <c r="S419" s="54"/>
      <c r="T419" s="55"/>
      <c r="AT419" s="16" t="s">
        <v>143</v>
      </c>
      <c r="AU419" s="16" t="s">
        <v>74</v>
      </c>
    </row>
    <row r="420" spans="2:65" s="1" customFormat="1" ht="16.5" customHeight="1">
      <c r="B420" s="155"/>
      <c r="C420" s="195" t="s">
        <v>1190</v>
      </c>
      <c r="D420" s="195" t="s">
        <v>151</v>
      </c>
      <c r="E420" s="196" t="s">
        <v>2044</v>
      </c>
      <c r="F420" s="197" t="s">
        <v>2045</v>
      </c>
      <c r="G420" s="198" t="s">
        <v>198</v>
      </c>
      <c r="H420" s="199">
        <v>2</v>
      </c>
      <c r="I420" s="200"/>
      <c r="J420" s="201">
        <f>ROUND(I420*H420,2)</f>
        <v>0</v>
      </c>
      <c r="K420" s="197" t="s">
        <v>1</v>
      </c>
      <c r="L420" s="202"/>
      <c r="M420" s="203" t="s">
        <v>1</v>
      </c>
      <c r="N420" s="204" t="s">
        <v>36</v>
      </c>
      <c r="O420" s="54"/>
      <c r="P420" s="165">
        <f>O420*H420</f>
        <v>0</v>
      </c>
      <c r="Q420" s="165">
        <v>0</v>
      </c>
      <c r="R420" s="165">
        <f>Q420*H420</f>
        <v>0</v>
      </c>
      <c r="S420" s="165">
        <v>0</v>
      </c>
      <c r="T420" s="166">
        <f>S420*H420</f>
        <v>0</v>
      </c>
      <c r="AR420" s="167" t="s">
        <v>1113</v>
      </c>
      <c r="AT420" s="167" t="s">
        <v>151</v>
      </c>
      <c r="AU420" s="167" t="s">
        <v>74</v>
      </c>
      <c r="AY420" s="16" t="s">
        <v>134</v>
      </c>
      <c r="BE420" s="168">
        <f>IF(N420="základná",J420,0)</f>
        <v>0</v>
      </c>
      <c r="BF420" s="168">
        <f>IF(N420="znížená",J420,0)</f>
        <v>0</v>
      </c>
      <c r="BG420" s="168">
        <f>IF(N420="zákl. prenesená",J420,0)</f>
        <v>0</v>
      </c>
      <c r="BH420" s="168">
        <f>IF(N420="zníž. prenesená",J420,0)</f>
        <v>0</v>
      </c>
      <c r="BI420" s="168">
        <f>IF(N420="nulová",J420,0)</f>
        <v>0</v>
      </c>
      <c r="BJ420" s="16" t="s">
        <v>80</v>
      </c>
      <c r="BK420" s="168">
        <f>ROUND(I420*H420,2)</f>
        <v>0</v>
      </c>
      <c r="BL420" s="16" t="s">
        <v>497</v>
      </c>
      <c r="BM420" s="167" t="s">
        <v>1196</v>
      </c>
    </row>
    <row r="421" spans="2:65" s="1" customFormat="1" ht="144">
      <c r="B421" s="31"/>
      <c r="D421" s="170" t="s">
        <v>143</v>
      </c>
      <c r="F421" s="186" t="s">
        <v>2046</v>
      </c>
      <c r="I421" s="95"/>
      <c r="L421" s="31"/>
      <c r="M421" s="187"/>
      <c r="N421" s="54"/>
      <c r="O421" s="54"/>
      <c r="P421" s="54"/>
      <c r="Q421" s="54"/>
      <c r="R421" s="54"/>
      <c r="S421" s="54"/>
      <c r="T421" s="55"/>
      <c r="AT421" s="16" t="s">
        <v>143</v>
      </c>
      <c r="AU421" s="16" t="s">
        <v>74</v>
      </c>
    </row>
    <row r="422" spans="2:65" s="1" customFormat="1" ht="16.5" customHeight="1">
      <c r="B422" s="155"/>
      <c r="C422" s="195" t="s">
        <v>952</v>
      </c>
      <c r="D422" s="195" t="s">
        <v>151</v>
      </c>
      <c r="E422" s="196" t="s">
        <v>2047</v>
      </c>
      <c r="F422" s="197" t="s">
        <v>2048</v>
      </c>
      <c r="G422" s="198" t="s">
        <v>198</v>
      </c>
      <c r="H422" s="199">
        <v>7</v>
      </c>
      <c r="I422" s="200"/>
      <c r="J422" s="201">
        <f>ROUND(I422*H422,2)</f>
        <v>0</v>
      </c>
      <c r="K422" s="197" t="s">
        <v>1</v>
      </c>
      <c r="L422" s="202"/>
      <c r="M422" s="203" t="s">
        <v>1</v>
      </c>
      <c r="N422" s="204" t="s">
        <v>36</v>
      </c>
      <c r="O422" s="54"/>
      <c r="P422" s="165">
        <f>O422*H422</f>
        <v>0</v>
      </c>
      <c r="Q422" s="165">
        <v>0</v>
      </c>
      <c r="R422" s="165">
        <f>Q422*H422</f>
        <v>0</v>
      </c>
      <c r="S422" s="165">
        <v>0</v>
      </c>
      <c r="T422" s="166">
        <f>S422*H422</f>
        <v>0</v>
      </c>
      <c r="AR422" s="167" t="s">
        <v>1113</v>
      </c>
      <c r="AT422" s="167" t="s">
        <v>151</v>
      </c>
      <c r="AU422" s="167" t="s">
        <v>74</v>
      </c>
      <c r="AY422" s="16" t="s">
        <v>134</v>
      </c>
      <c r="BE422" s="168">
        <f>IF(N422="základná",J422,0)</f>
        <v>0</v>
      </c>
      <c r="BF422" s="168">
        <f>IF(N422="znížená",J422,0)</f>
        <v>0</v>
      </c>
      <c r="BG422" s="168">
        <f>IF(N422="zákl. prenesená",J422,0)</f>
        <v>0</v>
      </c>
      <c r="BH422" s="168">
        <f>IF(N422="zníž. prenesená",J422,0)</f>
        <v>0</v>
      </c>
      <c r="BI422" s="168">
        <f>IF(N422="nulová",J422,0)</f>
        <v>0</v>
      </c>
      <c r="BJ422" s="16" t="s">
        <v>80</v>
      </c>
      <c r="BK422" s="168">
        <f>ROUND(I422*H422,2)</f>
        <v>0</v>
      </c>
      <c r="BL422" s="16" t="s">
        <v>497</v>
      </c>
      <c r="BM422" s="167" t="s">
        <v>1200</v>
      </c>
    </row>
    <row r="423" spans="2:65" s="1" customFormat="1" ht="76.8">
      <c r="B423" s="31"/>
      <c r="D423" s="170" t="s">
        <v>143</v>
      </c>
      <c r="F423" s="186" t="s">
        <v>2049</v>
      </c>
      <c r="I423" s="95"/>
      <c r="L423" s="31"/>
      <c r="M423" s="187"/>
      <c r="N423" s="54"/>
      <c r="O423" s="54"/>
      <c r="P423" s="54"/>
      <c r="Q423" s="54"/>
      <c r="R423" s="54"/>
      <c r="S423" s="54"/>
      <c r="T423" s="55"/>
      <c r="AT423" s="16" t="s">
        <v>143</v>
      </c>
      <c r="AU423" s="16" t="s">
        <v>74</v>
      </c>
    </row>
    <row r="424" spans="2:65" s="1" customFormat="1" ht="24" customHeight="1">
      <c r="B424" s="155"/>
      <c r="C424" s="195" t="s">
        <v>1197</v>
      </c>
      <c r="D424" s="195" t="s">
        <v>151</v>
      </c>
      <c r="E424" s="196" t="s">
        <v>2050</v>
      </c>
      <c r="F424" s="197" t="s">
        <v>2051</v>
      </c>
      <c r="G424" s="198" t="s">
        <v>198</v>
      </c>
      <c r="H424" s="199">
        <v>2</v>
      </c>
      <c r="I424" s="200"/>
      <c r="J424" s="201">
        <f>ROUND(I424*H424,2)</f>
        <v>0</v>
      </c>
      <c r="K424" s="197" t="s">
        <v>1</v>
      </c>
      <c r="L424" s="202"/>
      <c r="M424" s="203" t="s">
        <v>1</v>
      </c>
      <c r="N424" s="204" t="s">
        <v>36</v>
      </c>
      <c r="O424" s="54"/>
      <c r="P424" s="165">
        <f>O424*H424</f>
        <v>0</v>
      </c>
      <c r="Q424" s="165">
        <v>0</v>
      </c>
      <c r="R424" s="165">
        <f>Q424*H424</f>
        <v>0</v>
      </c>
      <c r="S424" s="165">
        <v>0</v>
      </c>
      <c r="T424" s="166">
        <f>S424*H424</f>
        <v>0</v>
      </c>
      <c r="AR424" s="167" t="s">
        <v>1113</v>
      </c>
      <c r="AT424" s="167" t="s">
        <v>151</v>
      </c>
      <c r="AU424" s="167" t="s">
        <v>74</v>
      </c>
      <c r="AY424" s="16" t="s">
        <v>134</v>
      </c>
      <c r="BE424" s="168">
        <f>IF(N424="základná",J424,0)</f>
        <v>0</v>
      </c>
      <c r="BF424" s="168">
        <f>IF(N424="znížená",J424,0)</f>
        <v>0</v>
      </c>
      <c r="BG424" s="168">
        <f>IF(N424="zákl. prenesená",J424,0)</f>
        <v>0</v>
      </c>
      <c r="BH424" s="168">
        <f>IF(N424="zníž. prenesená",J424,0)</f>
        <v>0</v>
      </c>
      <c r="BI424" s="168">
        <f>IF(N424="nulová",J424,0)</f>
        <v>0</v>
      </c>
      <c r="BJ424" s="16" t="s">
        <v>80</v>
      </c>
      <c r="BK424" s="168">
        <f>ROUND(I424*H424,2)</f>
        <v>0</v>
      </c>
      <c r="BL424" s="16" t="s">
        <v>497</v>
      </c>
      <c r="BM424" s="167" t="s">
        <v>1203</v>
      </c>
    </row>
    <row r="425" spans="2:65" s="1" customFormat="1" ht="48">
      <c r="B425" s="31"/>
      <c r="D425" s="170" t="s">
        <v>143</v>
      </c>
      <c r="F425" s="186" t="s">
        <v>2052</v>
      </c>
      <c r="I425" s="95"/>
      <c r="L425" s="31"/>
      <c r="M425" s="187"/>
      <c r="N425" s="54"/>
      <c r="O425" s="54"/>
      <c r="P425" s="54"/>
      <c r="Q425" s="54"/>
      <c r="R425" s="54"/>
      <c r="S425" s="54"/>
      <c r="T425" s="55"/>
      <c r="AT425" s="16" t="s">
        <v>143</v>
      </c>
      <c r="AU425" s="16" t="s">
        <v>74</v>
      </c>
    </row>
    <row r="426" spans="2:65" s="1" customFormat="1" ht="16.5" customHeight="1">
      <c r="B426" s="155"/>
      <c r="C426" s="195" t="s">
        <v>955</v>
      </c>
      <c r="D426" s="195" t="s">
        <v>151</v>
      </c>
      <c r="E426" s="196" t="s">
        <v>2053</v>
      </c>
      <c r="F426" s="197" t="s">
        <v>2054</v>
      </c>
      <c r="G426" s="198" t="s">
        <v>198</v>
      </c>
      <c r="H426" s="199">
        <v>2</v>
      </c>
      <c r="I426" s="200"/>
      <c r="J426" s="201">
        <f>ROUND(I426*H426,2)</f>
        <v>0</v>
      </c>
      <c r="K426" s="197" t="s">
        <v>1</v>
      </c>
      <c r="L426" s="202"/>
      <c r="M426" s="203" t="s">
        <v>1</v>
      </c>
      <c r="N426" s="204" t="s">
        <v>36</v>
      </c>
      <c r="O426" s="54"/>
      <c r="P426" s="165">
        <f>O426*H426</f>
        <v>0</v>
      </c>
      <c r="Q426" s="165">
        <v>0</v>
      </c>
      <c r="R426" s="165">
        <f>Q426*H426</f>
        <v>0</v>
      </c>
      <c r="S426" s="165">
        <v>0</v>
      </c>
      <c r="T426" s="166">
        <f>S426*H426</f>
        <v>0</v>
      </c>
      <c r="AR426" s="167" t="s">
        <v>1113</v>
      </c>
      <c r="AT426" s="167" t="s">
        <v>151</v>
      </c>
      <c r="AU426" s="167" t="s">
        <v>74</v>
      </c>
      <c r="AY426" s="16" t="s">
        <v>134</v>
      </c>
      <c r="BE426" s="168">
        <f>IF(N426="základná",J426,0)</f>
        <v>0</v>
      </c>
      <c r="BF426" s="168">
        <f>IF(N426="znížená",J426,0)</f>
        <v>0</v>
      </c>
      <c r="BG426" s="168">
        <f>IF(N426="zákl. prenesená",J426,0)</f>
        <v>0</v>
      </c>
      <c r="BH426" s="168">
        <f>IF(N426="zníž. prenesená",J426,0)</f>
        <v>0</v>
      </c>
      <c r="BI426" s="168">
        <f>IF(N426="nulová",J426,0)</f>
        <v>0</v>
      </c>
      <c r="BJ426" s="16" t="s">
        <v>80</v>
      </c>
      <c r="BK426" s="168">
        <f>ROUND(I426*H426,2)</f>
        <v>0</v>
      </c>
      <c r="BL426" s="16" t="s">
        <v>497</v>
      </c>
      <c r="BM426" s="167" t="s">
        <v>1207</v>
      </c>
    </row>
    <row r="427" spans="2:65" s="1" customFormat="1" ht="48">
      <c r="B427" s="31"/>
      <c r="D427" s="170" t="s">
        <v>143</v>
      </c>
      <c r="F427" s="186" t="s">
        <v>2055</v>
      </c>
      <c r="I427" s="95"/>
      <c r="L427" s="31"/>
      <c r="M427" s="187"/>
      <c r="N427" s="54"/>
      <c r="O427" s="54"/>
      <c r="P427" s="54"/>
      <c r="Q427" s="54"/>
      <c r="R427" s="54"/>
      <c r="S427" s="54"/>
      <c r="T427" s="55"/>
      <c r="AT427" s="16" t="s">
        <v>143</v>
      </c>
      <c r="AU427" s="16" t="s">
        <v>74</v>
      </c>
    </row>
    <row r="428" spans="2:65" s="1" customFormat="1" ht="16.5" customHeight="1">
      <c r="B428" s="155"/>
      <c r="C428" s="195" t="s">
        <v>1204</v>
      </c>
      <c r="D428" s="195" t="s">
        <v>151</v>
      </c>
      <c r="E428" s="196" t="s">
        <v>2056</v>
      </c>
      <c r="F428" s="197" t="s">
        <v>2057</v>
      </c>
      <c r="G428" s="198" t="s">
        <v>198</v>
      </c>
      <c r="H428" s="199">
        <v>2</v>
      </c>
      <c r="I428" s="200"/>
      <c r="J428" s="201">
        <f>ROUND(I428*H428,2)</f>
        <v>0</v>
      </c>
      <c r="K428" s="197" t="s">
        <v>1</v>
      </c>
      <c r="L428" s="202"/>
      <c r="M428" s="203" t="s">
        <v>1</v>
      </c>
      <c r="N428" s="204" t="s">
        <v>36</v>
      </c>
      <c r="O428" s="54"/>
      <c r="P428" s="165">
        <f>O428*H428</f>
        <v>0</v>
      </c>
      <c r="Q428" s="165">
        <v>0</v>
      </c>
      <c r="R428" s="165">
        <f>Q428*H428</f>
        <v>0</v>
      </c>
      <c r="S428" s="165">
        <v>0</v>
      </c>
      <c r="T428" s="166">
        <f>S428*H428</f>
        <v>0</v>
      </c>
      <c r="AR428" s="167" t="s">
        <v>1113</v>
      </c>
      <c r="AT428" s="167" t="s">
        <v>151</v>
      </c>
      <c r="AU428" s="167" t="s">
        <v>74</v>
      </c>
      <c r="AY428" s="16" t="s">
        <v>134</v>
      </c>
      <c r="BE428" s="168">
        <f>IF(N428="základná",J428,0)</f>
        <v>0</v>
      </c>
      <c r="BF428" s="168">
        <f>IF(N428="znížená",J428,0)</f>
        <v>0</v>
      </c>
      <c r="BG428" s="168">
        <f>IF(N428="zákl. prenesená",J428,0)</f>
        <v>0</v>
      </c>
      <c r="BH428" s="168">
        <f>IF(N428="zníž. prenesená",J428,0)</f>
        <v>0</v>
      </c>
      <c r="BI428" s="168">
        <f>IF(N428="nulová",J428,0)</f>
        <v>0</v>
      </c>
      <c r="BJ428" s="16" t="s">
        <v>80</v>
      </c>
      <c r="BK428" s="168">
        <f>ROUND(I428*H428,2)</f>
        <v>0</v>
      </c>
      <c r="BL428" s="16" t="s">
        <v>497</v>
      </c>
      <c r="BM428" s="167" t="s">
        <v>1210</v>
      </c>
    </row>
    <row r="429" spans="2:65" s="1" customFormat="1" ht="38.4">
      <c r="B429" s="31"/>
      <c r="D429" s="170" t="s">
        <v>143</v>
      </c>
      <c r="F429" s="186" t="s">
        <v>2058</v>
      </c>
      <c r="I429" s="95"/>
      <c r="L429" s="31"/>
      <c r="M429" s="187"/>
      <c r="N429" s="54"/>
      <c r="O429" s="54"/>
      <c r="P429" s="54"/>
      <c r="Q429" s="54"/>
      <c r="R429" s="54"/>
      <c r="S429" s="54"/>
      <c r="T429" s="55"/>
      <c r="AT429" s="16" t="s">
        <v>143</v>
      </c>
      <c r="AU429" s="16" t="s">
        <v>74</v>
      </c>
    </row>
    <row r="430" spans="2:65" s="1" customFormat="1" ht="16.5" customHeight="1">
      <c r="B430" s="155"/>
      <c r="C430" s="195" t="s">
        <v>958</v>
      </c>
      <c r="D430" s="195" t="s">
        <v>151</v>
      </c>
      <c r="E430" s="196" t="s">
        <v>2059</v>
      </c>
      <c r="F430" s="197" t="s">
        <v>2060</v>
      </c>
      <c r="G430" s="198" t="s">
        <v>198</v>
      </c>
      <c r="H430" s="199">
        <v>2</v>
      </c>
      <c r="I430" s="200"/>
      <c r="J430" s="201">
        <f>ROUND(I430*H430,2)</f>
        <v>0</v>
      </c>
      <c r="K430" s="197" t="s">
        <v>1</v>
      </c>
      <c r="L430" s="202"/>
      <c r="M430" s="203" t="s">
        <v>1</v>
      </c>
      <c r="N430" s="204" t="s">
        <v>36</v>
      </c>
      <c r="O430" s="54"/>
      <c r="P430" s="165">
        <f>O430*H430</f>
        <v>0</v>
      </c>
      <c r="Q430" s="165">
        <v>0</v>
      </c>
      <c r="R430" s="165">
        <f>Q430*H430</f>
        <v>0</v>
      </c>
      <c r="S430" s="165">
        <v>0</v>
      </c>
      <c r="T430" s="166">
        <f>S430*H430</f>
        <v>0</v>
      </c>
      <c r="AR430" s="167" t="s">
        <v>1113</v>
      </c>
      <c r="AT430" s="167" t="s">
        <v>151</v>
      </c>
      <c r="AU430" s="167" t="s">
        <v>74</v>
      </c>
      <c r="AY430" s="16" t="s">
        <v>134</v>
      </c>
      <c r="BE430" s="168">
        <f>IF(N430="základná",J430,0)</f>
        <v>0</v>
      </c>
      <c r="BF430" s="168">
        <f>IF(N430="znížená",J430,0)</f>
        <v>0</v>
      </c>
      <c r="BG430" s="168">
        <f>IF(N430="zákl. prenesená",J430,0)</f>
        <v>0</v>
      </c>
      <c r="BH430" s="168">
        <f>IF(N430="zníž. prenesená",J430,0)</f>
        <v>0</v>
      </c>
      <c r="BI430" s="168">
        <f>IF(N430="nulová",J430,0)</f>
        <v>0</v>
      </c>
      <c r="BJ430" s="16" t="s">
        <v>80</v>
      </c>
      <c r="BK430" s="168">
        <f>ROUND(I430*H430,2)</f>
        <v>0</v>
      </c>
      <c r="BL430" s="16" t="s">
        <v>497</v>
      </c>
      <c r="BM430" s="167" t="s">
        <v>1214</v>
      </c>
    </row>
    <row r="431" spans="2:65" s="1" customFormat="1" ht="28.8">
      <c r="B431" s="31"/>
      <c r="D431" s="170" t="s">
        <v>143</v>
      </c>
      <c r="F431" s="186" t="s">
        <v>2061</v>
      </c>
      <c r="I431" s="95"/>
      <c r="L431" s="31"/>
      <c r="M431" s="187"/>
      <c r="N431" s="54"/>
      <c r="O431" s="54"/>
      <c r="P431" s="54"/>
      <c r="Q431" s="54"/>
      <c r="R431" s="54"/>
      <c r="S431" s="54"/>
      <c r="T431" s="55"/>
      <c r="AT431" s="16" t="s">
        <v>143</v>
      </c>
      <c r="AU431" s="16" t="s">
        <v>74</v>
      </c>
    </row>
    <row r="432" spans="2:65" s="1" customFormat="1" ht="16.5" customHeight="1">
      <c r="B432" s="155"/>
      <c r="C432" s="195" t="s">
        <v>1211</v>
      </c>
      <c r="D432" s="195" t="s">
        <v>151</v>
      </c>
      <c r="E432" s="196" t="s">
        <v>2062</v>
      </c>
      <c r="F432" s="197" t="s">
        <v>2063</v>
      </c>
      <c r="G432" s="198" t="s">
        <v>198</v>
      </c>
      <c r="H432" s="199">
        <v>4</v>
      </c>
      <c r="I432" s="200"/>
      <c r="J432" s="201">
        <f>ROUND(I432*H432,2)</f>
        <v>0</v>
      </c>
      <c r="K432" s="197" t="s">
        <v>1</v>
      </c>
      <c r="L432" s="202"/>
      <c r="M432" s="203" t="s">
        <v>1</v>
      </c>
      <c r="N432" s="204" t="s">
        <v>36</v>
      </c>
      <c r="O432" s="54"/>
      <c r="P432" s="165">
        <f>O432*H432</f>
        <v>0</v>
      </c>
      <c r="Q432" s="165">
        <v>0</v>
      </c>
      <c r="R432" s="165">
        <f>Q432*H432</f>
        <v>0</v>
      </c>
      <c r="S432" s="165">
        <v>0</v>
      </c>
      <c r="T432" s="166">
        <f>S432*H432</f>
        <v>0</v>
      </c>
      <c r="AR432" s="167" t="s">
        <v>1113</v>
      </c>
      <c r="AT432" s="167" t="s">
        <v>151</v>
      </c>
      <c r="AU432" s="167" t="s">
        <v>74</v>
      </c>
      <c r="AY432" s="16" t="s">
        <v>134</v>
      </c>
      <c r="BE432" s="168">
        <f>IF(N432="základná",J432,0)</f>
        <v>0</v>
      </c>
      <c r="BF432" s="168">
        <f>IF(N432="znížená",J432,0)</f>
        <v>0</v>
      </c>
      <c r="BG432" s="168">
        <f>IF(N432="zákl. prenesená",J432,0)</f>
        <v>0</v>
      </c>
      <c r="BH432" s="168">
        <f>IF(N432="zníž. prenesená",J432,0)</f>
        <v>0</v>
      </c>
      <c r="BI432" s="168">
        <f>IF(N432="nulová",J432,0)</f>
        <v>0</v>
      </c>
      <c r="BJ432" s="16" t="s">
        <v>80</v>
      </c>
      <c r="BK432" s="168">
        <f>ROUND(I432*H432,2)</f>
        <v>0</v>
      </c>
      <c r="BL432" s="16" t="s">
        <v>497</v>
      </c>
      <c r="BM432" s="167" t="s">
        <v>1217</v>
      </c>
    </row>
    <row r="433" spans="2:65" s="1" customFormat="1" ht="115.2">
      <c r="B433" s="31"/>
      <c r="D433" s="170" t="s">
        <v>143</v>
      </c>
      <c r="F433" s="186" t="s">
        <v>2064</v>
      </c>
      <c r="I433" s="95"/>
      <c r="L433" s="31"/>
      <c r="M433" s="187"/>
      <c r="N433" s="54"/>
      <c r="O433" s="54"/>
      <c r="P433" s="54"/>
      <c r="Q433" s="54"/>
      <c r="R433" s="54"/>
      <c r="S433" s="54"/>
      <c r="T433" s="55"/>
      <c r="AT433" s="16" t="s">
        <v>143</v>
      </c>
      <c r="AU433" s="16" t="s">
        <v>74</v>
      </c>
    </row>
    <row r="434" spans="2:65" s="1" customFormat="1" ht="16.5" customHeight="1">
      <c r="B434" s="155"/>
      <c r="C434" s="195" t="s">
        <v>961</v>
      </c>
      <c r="D434" s="195" t="s">
        <v>151</v>
      </c>
      <c r="E434" s="196" t="s">
        <v>2065</v>
      </c>
      <c r="F434" s="197" t="s">
        <v>2066</v>
      </c>
      <c r="G434" s="198" t="s">
        <v>198</v>
      </c>
      <c r="H434" s="199">
        <v>10</v>
      </c>
      <c r="I434" s="200"/>
      <c r="J434" s="201">
        <f>ROUND(I434*H434,2)</f>
        <v>0</v>
      </c>
      <c r="K434" s="197" t="s">
        <v>1</v>
      </c>
      <c r="L434" s="202"/>
      <c r="M434" s="203" t="s">
        <v>1</v>
      </c>
      <c r="N434" s="204" t="s">
        <v>36</v>
      </c>
      <c r="O434" s="54"/>
      <c r="P434" s="165">
        <f>O434*H434</f>
        <v>0</v>
      </c>
      <c r="Q434" s="165">
        <v>0</v>
      </c>
      <c r="R434" s="165">
        <f>Q434*H434</f>
        <v>0</v>
      </c>
      <c r="S434" s="165">
        <v>0</v>
      </c>
      <c r="T434" s="166">
        <f>S434*H434</f>
        <v>0</v>
      </c>
      <c r="AR434" s="167" t="s">
        <v>1113</v>
      </c>
      <c r="AT434" s="167" t="s">
        <v>151</v>
      </c>
      <c r="AU434" s="167" t="s">
        <v>74</v>
      </c>
      <c r="AY434" s="16" t="s">
        <v>134</v>
      </c>
      <c r="BE434" s="168">
        <f>IF(N434="základná",J434,0)</f>
        <v>0</v>
      </c>
      <c r="BF434" s="168">
        <f>IF(N434="znížená",J434,0)</f>
        <v>0</v>
      </c>
      <c r="BG434" s="168">
        <f>IF(N434="zákl. prenesená",J434,0)</f>
        <v>0</v>
      </c>
      <c r="BH434" s="168">
        <f>IF(N434="zníž. prenesená",J434,0)</f>
        <v>0</v>
      </c>
      <c r="BI434" s="168">
        <f>IF(N434="nulová",J434,0)</f>
        <v>0</v>
      </c>
      <c r="BJ434" s="16" t="s">
        <v>80</v>
      </c>
      <c r="BK434" s="168">
        <f>ROUND(I434*H434,2)</f>
        <v>0</v>
      </c>
      <c r="BL434" s="16" t="s">
        <v>497</v>
      </c>
      <c r="BM434" s="167" t="s">
        <v>1221</v>
      </c>
    </row>
    <row r="435" spans="2:65" s="1" customFormat="1" ht="28.8">
      <c r="B435" s="31"/>
      <c r="D435" s="170" t="s">
        <v>143</v>
      </c>
      <c r="F435" s="186" t="s">
        <v>2067</v>
      </c>
      <c r="I435" s="95"/>
      <c r="L435" s="31"/>
      <c r="M435" s="187"/>
      <c r="N435" s="54"/>
      <c r="O435" s="54"/>
      <c r="P435" s="54"/>
      <c r="Q435" s="54"/>
      <c r="R435" s="54"/>
      <c r="S435" s="54"/>
      <c r="T435" s="55"/>
      <c r="AT435" s="16" t="s">
        <v>143</v>
      </c>
      <c r="AU435" s="16" t="s">
        <v>74</v>
      </c>
    </row>
    <row r="436" spans="2:65" s="11" customFormat="1" ht="22.95" customHeight="1">
      <c r="B436" s="142"/>
      <c r="D436" s="143" t="s">
        <v>69</v>
      </c>
      <c r="E436" s="153" t="s">
        <v>2068</v>
      </c>
      <c r="F436" s="153" t="s">
        <v>2069</v>
      </c>
      <c r="I436" s="145"/>
      <c r="J436" s="154">
        <f>BK436</f>
        <v>0</v>
      </c>
      <c r="L436" s="142"/>
      <c r="M436" s="147"/>
      <c r="N436" s="148"/>
      <c r="O436" s="148"/>
      <c r="P436" s="149">
        <f>SUM(P437:P445)</f>
        <v>0</v>
      </c>
      <c r="Q436" s="148"/>
      <c r="R436" s="149">
        <f>SUM(R437:R445)</f>
        <v>0</v>
      </c>
      <c r="S436" s="148"/>
      <c r="T436" s="150">
        <f>SUM(T437:T445)</f>
        <v>0</v>
      </c>
      <c r="AR436" s="143" t="s">
        <v>142</v>
      </c>
      <c r="AT436" s="151" t="s">
        <v>69</v>
      </c>
      <c r="AU436" s="151" t="s">
        <v>74</v>
      </c>
      <c r="AY436" s="143" t="s">
        <v>134</v>
      </c>
      <c r="BK436" s="152">
        <f>SUM(BK437:BK445)</f>
        <v>0</v>
      </c>
    </row>
    <row r="437" spans="2:65" s="1" customFormat="1" ht="24" customHeight="1">
      <c r="B437" s="155"/>
      <c r="C437" s="156" t="s">
        <v>1218</v>
      </c>
      <c r="D437" s="156" t="s">
        <v>136</v>
      </c>
      <c r="E437" s="157" t="s">
        <v>2070</v>
      </c>
      <c r="F437" s="158" t="s">
        <v>2071</v>
      </c>
      <c r="G437" s="159" t="s">
        <v>198</v>
      </c>
      <c r="H437" s="160">
        <v>4</v>
      </c>
      <c r="I437" s="161"/>
      <c r="J437" s="162">
        <f t="shared" ref="J437:J442" si="20">ROUND(I437*H437,2)</f>
        <v>0</v>
      </c>
      <c r="K437" s="158" t="s">
        <v>1</v>
      </c>
      <c r="L437" s="31"/>
      <c r="M437" s="163" t="s">
        <v>1</v>
      </c>
      <c r="N437" s="164" t="s">
        <v>36</v>
      </c>
      <c r="O437" s="54"/>
      <c r="P437" s="165">
        <f t="shared" ref="P437:P442" si="21">O437*H437</f>
        <v>0</v>
      </c>
      <c r="Q437" s="165">
        <v>0</v>
      </c>
      <c r="R437" s="165">
        <f t="shared" ref="R437:R442" si="22">Q437*H437</f>
        <v>0</v>
      </c>
      <c r="S437" s="165">
        <v>0</v>
      </c>
      <c r="T437" s="166">
        <f t="shared" ref="T437:T442" si="23">S437*H437</f>
        <v>0</v>
      </c>
      <c r="AR437" s="167" t="s">
        <v>497</v>
      </c>
      <c r="AT437" s="167" t="s">
        <v>136</v>
      </c>
      <c r="AU437" s="167" t="s">
        <v>80</v>
      </c>
      <c r="AY437" s="16" t="s">
        <v>134</v>
      </c>
      <c r="BE437" s="168">
        <f t="shared" ref="BE437:BE442" si="24">IF(N437="základná",J437,0)</f>
        <v>0</v>
      </c>
      <c r="BF437" s="168">
        <f t="shared" ref="BF437:BF442" si="25">IF(N437="znížená",J437,0)</f>
        <v>0</v>
      </c>
      <c r="BG437" s="168">
        <f t="shared" ref="BG437:BG442" si="26">IF(N437="zákl. prenesená",J437,0)</f>
        <v>0</v>
      </c>
      <c r="BH437" s="168">
        <f t="shared" ref="BH437:BH442" si="27">IF(N437="zníž. prenesená",J437,0)</f>
        <v>0</v>
      </c>
      <c r="BI437" s="168">
        <f t="shared" ref="BI437:BI442" si="28">IF(N437="nulová",J437,0)</f>
        <v>0</v>
      </c>
      <c r="BJ437" s="16" t="s">
        <v>80</v>
      </c>
      <c r="BK437" s="168">
        <f t="shared" ref="BK437:BK442" si="29">ROUND(I437*H437,2)</f>
        <v>0</v>
      </c>
      <c r="BL437" s="16" t="s">
        <v>497</v>
      </c>
      <c r="BM437" s="167" t="s">
        <v>1224</v>
      </c>
    </row>
    <row r="438" spans="2:65" s="1" customFormat="1" ht="24" customHeight="1">
      <c r="B438" s="155"/>
      <c r="C438" s="156" t="s">
        <v>964</v>
      </c>
      <c r="D438" s="156" t="s">
        <v>136</v>
      </c>
      <c r="E438" s="157" t="s">
        <v>2072</v>
      </c>
      <c r="F438" s="158" t="s">
        <v>2073</v>
      </c>
      <c r="G438" s="159" t="s">
        <v>198</v>
      </c>
      <c r="H438" s="160">
        <v>45</v>
      </c>
      <c r="I438" s="161"/>
      <c r="J438" s="162">
        <f t="shared" si="20"/>
        <v>0</v>
      </c>
      <c r="K438" s="158" t="s">
        <v>1</v>
      </c>
      <c r="L438" s="31"/>
      <c r="M438" s="163" t="s">
        <v>1</v>
      </c>
      <c r="N438" s="164" t="s">
        <v>36</v>
      </c>
      <c r="O438" s="54"/>
      <c r="P438" s="165">
        <f t="shared" si="21"/>
        <v>0</v>
      </c>
      <c r="Q438" s="165">
        <v>0</v>
      </c>
      <c r="R438" s="165">
        <f t="shared" si="22"/>
        <v>0</v>
      </c>
      <c r="S438" s="165">
        <v>0</v>
      </c>
      <c r="T438" s="166">
        <f t="shared" si="23"/>
        <v>0</v>
      </c>
      <c r="AR438" s="167" t="s">
        <v>497</v>
      </c>
      <c r="AT438" s="167" t="s">
        <v>136</v>
      </c>
      <c r="AU438" s="167" t="s">
        <v>80</v>
      </c>
      <c r="AY438" s="16" t="s">
        <v>134</v>
      </c>
      <c r="BE438" s="168">
        <f t="shared" si="24"/>
        <v>0</v>
      </c>
      <c r="BF438" s="168">
        <f t="shared" si="25"/>
        <v>0</v>
      </c>
      <c r="BG438" s="168">
        <f t="shared" si="26"/>
        <v>0</v>
      </c>
      <c r="BH438" s="168">
        <f t="shared" si="27"/>
        <v>0</v>
      </c>
      <c r="BI438" s="168">
        <f t="shared" si="28"/>
        <v>0</v>
      </c>
      <c r="BJ438" s="16" t="s">
        <v>80</v>
      </c>
      <c r="BK438" s="168">
        <f t="shared" si="29"/>
        <v>0</v>
      </c>
      <c r="BL438" s="16" t="s">
        <v>497</v>
      </c>
      <c r="BM438" s="167" t="s">
        <v>1228</v>
      </c>
    </row>
    <row r="439" spans="2:65" s="1" customFormat="1" ht="24" customHeight="1">
      <c r="B439" s="155"/>
      <c r="C439" s="156" t="s">
        <v>1225</v>
      </c>
      <c r="D439" s="156" t="s">
        <v>136</v>
      </c>
      <c r="E439" s="157" t="s">
        <v>2074</v>
      </c>
      <c r="F439" s="158" t="s">
        <v>2075</v>
      </c>
      <c r="G439" s="159" t="s">
        <v>198</v>
      </c>
      <c r="H439" s="160">
        <v>1</v>
      </c>
      <c r="I439" s="161"/>
      <c r="J439" s="162">
        <f t="shared" si="20"/>
        <v>0</v>
      </c>
      <c r="K439" s="158" t="s">
        <v>1</v>
      </c>
      <c r="L439" s="31"/>
      <c r="M439" s="163" t="s">
        <v>1</v>
      </c>
      <c r="N439" s="164" t="s">
        <v>36</v>
      </c>
      <c r="O439" s="54"/>
      <c r="P439" s="165">
        <f t="shared" si="21"/>
        <v>0</v>
      </c>
      <c r="Q439" s="165">
        <v>0</v>
      </c>
      <c r="R439" s="165">
        <f t="shared" si="22"/>
        <v>0</v>
      </c>
      <c r="S439" s="165">
        <v>0</v>
      </c>
      <c r="T439" s="166">
        <f t="shared" si="23"/>
        <v>0</v>
      </c>
      <c r="AR439" s="167" t="s">
        <v>497</v>
      </c>
      <c r="AT439" s="167" t="s">
        <v>136</v>
      </c>
      <c r="AU439" s="167" t="s">
        <v>80</v>
      </c>
      <c r="AY439" s="16" t="s">
        <v>134</v>
      </c>
      <c r="BE439" s="168">
        <f t="shared" si="24"/>
        <v>0</v>
      </c>
      <c r="BF439" s="168">
        <f t="shared" si="25"/>
        <v>0</v>
      </c>
      <c r="BG439" s="168">
        <f t="shared" si="26"/>
        <v>0</v>
      </c>
      <c r="BH439" s="168">
        <f t="shared" si="27"/>
        <v>0</v>
      </c>
      <c r="BI439" s="168">
        <f t="shared" si="28"/>
        <v>0</v>
      </c>
      <c r="BJ439" s="16" t="s">
        <v>80</v>
      </c>
      <c r="BK439" s="168">
        <f t="shared" si="29"/>
        <v>0</v>
      </c>
      <c r="BL439" s="16" t="s">
        <v>497</v>
      </c>
      <c r="BM439" s="167" t="s">
        <v>1231</v>
      </c>
    </row>
    <row r="440" spans="2:65" s="1" customFormat="1" ht="16.5" customHeight="1">
      <c r="B440" s="155"/>
      <c r="C440" s="156" t="s">
        <v>967</v>
      </c>
      <c r="D440" s="156" t="s">
        <v>136</v>
      </c>
      <c r="E440" s="157" t="s">
        <v>2076</v>
      </c>
      <c r="F440" s="158" t="s">
        <v>2077</v>
      </c>
      <c r="G440" s="159" t="s">
        <v>198</v>
      </c>
      <c r="H440" s="160">
        <v>7</v>
      </c>
      <c r="I440" s="161"/>
      <c r="J440" s="162">
        <f t="shared" si="20"/>
        <v>0</v>
      </c>
      <c r="K440" s="158" t="s">
        <v>1</v>
      </c>
      <c r="L440" s="31"/>
      <c r="M440" s="163" t="s">
        <v>1</v>
      </c>
      <c r="N440" s="164" t="s">
        <v>36</v>
      </c>
      <c r="O440" s="54"/>
      <c r="P440" s="165">
        <f t="shared" si="21"/>
        <v>0</v>
      </c>
      <c r="Q440" s="165">
        <v>0</v>
      </c>
      <c r="R440" s="165">
        <f t="shared" si="22"/>
        <v>0</v>
      </c>
      <c r="S440" s="165">
        <v>0</v>
      </c>
      <c r="T440" s="166">
        <f t="shared" si="23"/>
        <v>0</v>
      </c>
      <c r="AR440" s="167" t="s">
        <v>497</v>
      </c>
      <c r="AT440" s="167" t="s">
        <v>136</v>
      </c>
      <c r="AU440" s="167" t="s">
        <v>80</v>
      </c>
      <c r="AY440" s="16" t="s">
        <v>134</v>
      </c>
      <c r="BE440" s="168">
        <f t="shared" si="24"/>
        <v>0</v>
      </c>
      <c r="BF440" s="168">
        <f t="shared" si="25"/>
        <v>0</v>
      </c>
      <c r="BG440" s="168">
        <f t="shared" si="26"/>
        <v>0</v>
      </c>
      <c r="BH440" s="168">
        <f t="shared" si="27"/>
        <v>0</v>
      </c>
      <c r="BI440" s="168">
        <f t="shared" si="28"/>
        <v>0</v>
      </c>
      <c r="BJ440" s="16" t="s">
        <v>80</v>
      </c>
      <c r="BK440" s="168">
        <f t="shared" si="29"/>
        <v>0</v>
      </c>
      <c r="BL440" s="16" t="s">
        <v>497</v>
      </c>
      <c r="BM440" s="167" t="s">
        <v>1235</v>
      </c>
    </row>
    <row r="441" spans="2:65" s="1" customFormat="1" ht="24" customHeight="1">
      <c r="B441" s="155"/>
      <c r="C441" s="156" t="s">
        <v>1232</v>
      </c>
      <c r="D441" s="156" t="s">
        <v>136</v>
      </c>
      <c r="E441" s="157" t="s">
        <v>2078</v>
      </c>
      <c r="F441" s="158" t="s">
        <v>2079</v>
      </c>
      <c r="G441" s="159" t="s">
        <v>198</v>
      </c>
      <c r="H441" s="160">
        <v>8</v>
      </c>
      <c r="I441" s="161"/>
      <c r="J441" s="162">
        <f t="shared" si="20"/>
        <v>0</v>
      </c>
      <c r="K441" s="158" t="s">
        <v>1</v>
      </c>
      <c r="L441" s="31"/>
      <c r="M441" s="163" t="s">
        <v>1</v>
      </c>
      <c r="N441" s="164" t="s">
        <v>36</v>
      </c>
      <c r="O441" s="54"/>
      <c r="P441" s="165">
        <f t="shared" si="21"/>
        <v>0</v>
      </c>
      <c r="Q441" s="165">
        <v>0</v>
      </c>
      <c r="R441" s="165">
        <f t="shared" si="22"/>
        <v>0</v>
      </c>
      <c r="S441" s="165">
        <v>0</v>
      </c>
      <c r="T441" s="166">
        <f t="shared" si="23"/>
        <v>0</v>
      </c>
      <c r="AR441" s="167" t="s">
        <v>497</v>
      </c>
      <c r="AT441" s="167" t="s">
        <v>136</v>
      </c>
      <c r="AU441" s="167" t="s">
        <v>80</v>
      </c>
      <c r="AY441" s="16" t="s">
        <v>134</v>
      </c>
      <c r="BE441" s="168">
        <f t="shared" si="24"/>
        <v>0</v>
      </c>
      <c r="BF441" s="168">
        <f t="shared" si="25"/>
        <v>0</v>
      </c>
      <c r="BG441" s="168">
        <f t="shared" si="26"/>
        <v>0</v>
      </c>
      <c r="BH441" s="168">
        <f t="shared" si="27"/>
        <v>0</v>
      </c>
      <c r="BI441" s="168">
        <f t="shared" si="28"/>
        <v>0</v>
      </c>
      <c r="BJ441" s="16" t="s">
        <v>80</v>
      </c>
      <c r="BK441" s="168">
        <f t="shared" si="29"/>
        <v>0</v>
      </c>
      <c r="BL441" s="16" t="s">
        <v>497</v>
      </c>
      <c r="BM441" s="167" t="s">
        <v>1238</v>
      </c>
    </row>
    <row r="442" spans="2:65" s="1" customFormat="1" ht="16.5" customHeight="1">
      <c r="B442" s="155"/>
      <c r="C442" s="156" t="s">
        <v>970</v>
      </c>
      <c r="D442" s="156" t="s">
        <v>136</v>
      </c>
      <c r="E442" s="157" t="s">
        <v>2080</v>
      </c>
      <c r="F442" s="158" t="s">
        <v>2081</v>
      </c>
      <c r="G442" s="159" t="s">
        <v>198</v>
      </c>
      <c r="H442" s="160">
        <v>4</v>
      </c>
      <c r="I442" s="161"/>
      <c r="J442" s="162">
        <f t="shared" si="20"/>
        <v>0</v>
      </c>
      <c r="K442" s="158" t="s">
        <v>1</v>
      </c>
      <c r="L442" s="31"/>
      <c r="M442" s="163" t="s">
        <v>1</v>
      </c>
      <c r="N442" s="164" t="s">
        <v>36</v>
      </c>
      <c r="O442" s="54"/>
      <c r="P442" s="165">
        <f t="shared" si="21"/>
        <v>0</v>
      </c>
      <c r="Q442" s="165">
        <v>0</v>
      </c>
      <c r="R442" s="165">
        <f t="shared" si="22"/>
        <v>0</v>
      </c>
      <c r="S442" s="165">
        <v>0</v>
      </c>
      <c r="T442" s="166">
        <f t="shared" si="23"/>
        <v>0</v>
      </c>
      <c r="AR442" s="167" t="s">
        <v>497</v>
      </c>
      <c r="AT442" s="167" t="s">
        <v>136</v>
      </c>
      <c r="AU442" s="167" t="s">
        <v>80</v>
      </c>
      <c r="AY442" s="16" t="s">
        <v>134</v>
      </c>
      <c r="BE442" s="168">
        <f t="shared" si="24"/>
        <v>0</v>
      </c>
      <c r="BF442" s="168">
        <f t="shared" si="25"/>
        <v>0</v>
      </c>
      <c r="BG442" s="168">
        <f t="shared" si="26"/>
        <v>0</v>
      </c>
      <c r="BH442" s="168">
        <f t="shared" si="27"/>
        <v>0</v>
      </c>
      <c r="BI442" s="168">
        <f t="shared" si="28"/>
        <v>0</v>
      </c>
      <c r="BJ442" s="16" t="s">
        <v>80</v>
      </c>
      <c r="BK442" s="168">
        <f t="shared" si="29"/>
        <v>0</v>
      </c>
      <c r="BL442" s="16" t="s">
        <v>497</v>
      </c>
      <c r="BM442" s="167" t="s">
        <v>1242</v>
      </c>
    </row>
    <row r="443" spans="2:65" s="1" customFormat="1" ht="28.8">
      <c r="B443" s="31"/>
      <c r="D443" s="170" t="s">
        <v>143</v>
      </c>
      <c r="F443" s="186" t="s">
        <v>2082</v>
      </c>
      <c r="I443" s="95"/>
      <c r="L443" s="31"/>
      <c r="M443" s="187"/>
      <c r="N443" s="54"/>
      <c r="O443" s="54"/>
      <c r="P443" s="54"/>
      <c r="Q443" s="54"/>
      <c r="R443" s="54"/>
      <c r="S443" s="54"/>
      <c r="T443" s="55"/>
      <c r="AT443" s="16" t="s">
        <v>143</v>
      </c>
      <c r="AU443" s="16" t="s">
        <v>80</v>
      </c>
    </row>
    <row r="444" spans="2:65" s="1" customFormat="1" ht="24" customHeight="1">
      <c r="B444" s="155"/>
      <c r="C444" s="156" t="s">
        <v>1239</v>
      </c>
      <c r="D444" s="156" t="s">
        <v>136</v>
      </c>
      <c r="E444" s="157" t="s">
        <v>2019</v>
      </c>
      <c r="F444" s="158" t="s">
        <v>2020</v>
      </c>
      <c r="G444" s="159" t="s">
        <v>198</v>
      </c>
      <c r="H444" s="160">
        <v>25</v>
      </c>
      <c r="I444" s="161"/>
      <c r="J444" s="162">
        <f>ROUND(I444*H444,2)</f>
        <v>0</v>
      </c>
      <c r="K444" s="158" t="s">
        <v>1</v>
      </c>
      <c r="L444" s="31"/>
      <c r="M444" s="163" t="s">
        <v>1</v>
      </c>
      <c r="N444" s="164" t="s">
        <v>36</v>
      </c>
      <c r="O444" s="54"/>
      <c r="P444" s="165">
        <f>O444*H444</f>
        <v>0</v>
      </c>
      <c r="Q444" s="165">
        <v>0</v>
      </c>
      <c r="R444" s="165">
        <f>Q444*H444</f>
        <v>0</v>
      </c>
      <c r="S444" s="165">
        <v>0</v>
      </c>
      <c r="T444" s="166">
        <f>S444*H444</f>
        <v>0</v>
      </c>
      <c r="AR444" s="167" t="s">
        <v>497</v>
      </c>
      <c r="AT444" s="167" t="s">
        <v>136</v>
      </c>
      <c r="AU444" s="167" t="s">
        <v>80</v>
      </c>
      <c r="AY444" s="16" t="s">
        <v>134</v>
      </c>
      <c r="BE444" s="168">
        <f>IF(N444="základná",J444,0)</f>
        <v>0</v>
      </c>
      <c r="BF444" s="168">
        <f>IF(N444="znížená",J444,0)</f>
        <v>0</v>
      </c>
      <c r="BG444" s="168">
        <f>IF(N444="zákl. prenesená",J444,0)</f>
        <v>0</v>
      </c>
      <c r="BH444" s="168">
        <f>IF(N444="zníž. prenesená",J444,0)</f>
        <v>0</v>
      </c>
      <c r="BI444" s="168">
        <f>IF(N444="nulová",J444,0)</f>
        <v>0</v>
      </c>
      <c r="BJ444" s="16" t="s">
        <v>80</v>
      </c>
      <c r="BK444" s="168">
        <f>ROUND(I444*H444,2)</f>
        <v>0</v>
      </c>
      <c r="BL444" s="16" t="s">
        <v>497</v>
      </c>
      <c r="BM444" s="167" t="s">
        <v>1245</v>
      </c>
    </row>
    <row r="445" spans="2:65" s="1" customFormat="1" ht="16.5" customHeight="1">
      <c r="B445" s="155"/>
      <c r="C445" s="156" t="s">
        <v>973</v>
      </c>
      <c r="D445" s="156" t="s">
        <v>136</v>
      </c>
      <c r="E445" s="157" t="s">
        <v>2083</v>
      </c>
      <c r="F445" s="158" t="s">
        <v>2084</v>
      </c>
      <c r="G445" s="159" t="s">
        <v>198</v>
      </c>
      <c r="H445" s="160">
        <v>6</v>
      </c>
      <c r="I445" s="161"/>
      <c r="J445" s="162">
        <f>ROUND(I445*H445,2)</f>
        <v>0</v>
      </c>
      <c r="K445" s="158" t="s">
        <v>1</v>
      </c>
      <c r="L445" s="31"/>
      <c r="M445" s="163" t="s">
        <v>1</v>
      </c>
      <c r="N445" s="164" t="s">
        <v>36</v>
      </c>
      <c r="O445" s="54"/>
      <c r="P445" s="165">
        <f>O445*H445</f>
        <v>0</v>
      </c>
      <c r="Q445" s="165">
        <v>0</v>
      </c>
      <c r="R445" s="165">
        <f>Q445*H445</f>
        <v>0</v>
      </c>
      <c r="S445" s="165">
        <v>0</v>
      </c>
      <c r="T445" s="166">
        <f>S445*H445</f>
        <v>0</v>
      </c>
      <c r="AR445" s="167" t="s">
        <v>497</v>
      </c>
      <c r="AT445" s="167" t="s">
        <v>136</v>
      </c>
      <c r="AU445" s="167" t="s">
        <v>80</v>
      </c>
      <c r="AY445" s="16" t="s">
        <v>134</v>
      </c>
      <c r="BE445" s="168">
        <f>IF(N445="základná",J445,0)</f>
        <v>0</v>
      </c>
      <c r="BF445" s="168">
        <f>IF(N445="znížená",J445,0)</f>
        <v>0</v>
      </c>
      <c r="BG445" s="168">
        <f>IF(N445="zákl. prenesená",J445,0)</f>
        <v>0</v>
      </c>
      <c r="BH445" s="168">
        <f>IF(N445="zníž. prenesená",J445,0)</f>
        <v>0</v>
      </c>
      <c r="BI445" s="168">
        <f>IF(N445="nulová",J445,0)</f>
        <v>0</v>
      </c>
      <c r="BJ445" s="16" t="s">
        <v>80</v>
      </c>
      <c r="BK445" s="168">
        <f>ROUND(I445*H445,2)</f>
        <v>0</v>
      </c>
      <c r="BL445" s="16" t="s">
        <v>497</v>
      </c>
      <c r="BM445" s="167" t="s">
        <v>1249</v>
      </c>
    </row>
    <row r="446" spans="2:65" s="11" customFormat="1" ht="25.95" customHeight="1">
      <c r="B446" s="142"/>
      <c r="D446" s="143" t="s">
        <v>69</v>
      </c>
      <c r="E446" s="144" t="s">
        <v>2085</v>
      </c>
      <c r="F446" s="144" t="s">
        <v>1671</v>
      </c>
      <c r="I446" s="145"/>
      <c r="J446" s="146">
        <f>BK446</f>
        <v>0</v>
      </c>
      <c r="L446" s="142"/>
      <c r="M446" s="147"/>
      <c r="N446" s="148"/>
      <c r="O446" s="148"/>
      <c r="P446" s="149">
        <f>P447+SUM(P448:P492)</f>
        <v>0</v>
      </c>
      <c r="Q446" s="148"/>
      <c r="R446" s="149">
        <f>R447+SUM(R448:R492)</f>
        <v>0</v>
      </c>
      <c r="S446" s="148"/>
      <c r="T446" s="150">
        <f>T447+SUM(T448:T492)</f>
        <v>0</v>
      </c>
      <c r="AR446" s="143" t="s">
        <v>142</v>
      </c>
      <c r="AT446" s="151" t="s">
        <v>69</v>
      </c>
      <c r="AU446" s="151" t="s">
        <v>70</v>
      </c>
      <c r="AY446" s="143" t="s">
        <v>134</v>
      </c>
      <c r="BK446" s="152">
        <f>BK447+SUM(BK448:BK492)</f>
        <v>0</v>
      </c>
    </row>
    <row r="447" spans="2:65" s="1" customFormat="1" ht="16.5" customHeight="1">
      <c r="B447" s="155"/>
      <c r="C447" s="195" t="s">
        <v>1246</v>
      </c>
      <c r="D447" s="195" t="s">
        <v>151</v>
      </c>
      <c r="E447" s="196" t="s">
        <v>2086</v>
      </c>
      <c r="F447" s="197" t="s">
        <v>2087</v>
      </c>
      <c r="G447" s="198" t="s">
        <v>196</v>
      </c>
      <c r="H447" s="199">
        <v>100</v>
      </c>
      <c r="I447" s="200"/>
      <c r="J447" s="201">
        <f t="shared" ref="J447:J462" si="30">ROUND(I447*H447,2)</f>
        <v>0</v>
      </c>
      <c r="K447" s="197" t="s">
        <v>1</v>
      </c>
      <c r="L447" s="202"/>
      <c r="M447" s="203" t="s">
        <v>1</v>
      </c>
      <c r="N447" s="204" t="s">
        <v>36</v>
      </c>
      <c r="O447" s="54"/>
      <c r="P447" s="165">
        <f t="shared" ref="P447:P462" si="31">O447*H447</f>
        <v>0</v>
      </c>
      <c r="Q447" s="165">
        <v>0</v>
      </c>
      <c r="R447" s="165">
        <f t="shared" ref="R447:R462" si="32">Q447*H447</f>
        <v>0</v>
      </c>
      <c r="S447" s="165">
        <v>0</v>
      </c>
      <c r="T447" s="166">
        <f t="shared" ref="T447:T462" si="33">S447*H447</f>
        <v>0</v>
      </c>
      <c r="AR447" s="167" t="s">
        <v>1113</v>
      </c>
      <c r="AT447" s="167" t="s">
        <v>151</v>
      </c>
      <c r="AU447" s="167" t="s">
        <v>74</v>
      </c>
      <c r="AY447" s="16" t="s">
        <v>134</v>
      </c>
      <c r="BE447" s="168">
        <f t="shared" ref="BE447:BE462" si="34">IF(N447="základná",J447,0)</f>
        <v>0</v>
      </c>
      <c r="BF447" s="168">
        <f t="shared" ref="BF447:BF462" si="35">IF(N447="znížená",J447,0)</f>
        <v>0</v>
      </c>
      <c r="BG447" s="168">
        <f t="shared" ref="BG447:BG462" si="36">IF(N447="zákl. prenesená",J447,0)</f>
        <v>0</v>
      </c>
      <c r="BH447" s="168">
        <f t="shared" ref="BH447:BH462" si="37">IF(N447="zníž. prenesená",J447,0)</f>
        <v>0</v>
      </c>
      <c r="BI447" s="168">
        <f t="shared" ref="BI447:BI462" si="38">IF(N447="nulová",J447,0)</f>
        <v>0</v>
      </c>
      <c r="BJ447" s="16" t="s">
        <v>80</v>
      </c>
      <c r="BK447" s="168">
        <f t="shared" ref="BK447:BK462" si="39">ROUND(I447*H447,2)</f>
        <v>0</v>
      </c>
      <c r="BL447" s="16" t="s">
        <v>497</v>
      </c>
      <c r="BM447" s="167" t="s">
        <v>1252</v>
      </c>
    </row>
    <row r="448" spans="2:65" s="1" customFormat="1" ht="16.5" customHeight="1">
      <c r="B448" s="155"/>
      <c r="C448" s="195" t="s">
        <v>976</v>
      </c>
      <c r="D448" s="195" t="s">
        <v>151</v>
      </c>
      <c r="E448" s="196" t="s">
        <v>2088</v>
      </c>
      <c r="F448" s="197" t="s">
        <v>2089</v>
      </c>
      <c r="G448" s="198" t="s">
        <v>196</v>
      </c>
      <c r="H448" s="199">
        <v>100</v>
      </c>
      <c r="I448" s="200"/>
      <c r="J448" s="201">
        <f t="shared" si="30"/>
        <v>0</v>
      </c>
      <c r="K448" s="197" t="s">
        <v>1</v>
      </c>
      <c r="L448" s="202"/>
      <c r="M448" s="203" t="s">
        <v>1</v>
      </c>
      <c r="N448" s="204" t="s">
        <v>36</v>
      </c>
      <c r="O448" s="54"/>
      <c r="P448" s="165">
        <f t="shared" si="31"/>
        <v>0</v>
      </c>
      <c r="Q448" s="165">
        <v>0</v>
      </c>
      <c r="R448" s="165">
        <f t="shared" si="32"/>
        <v>0</v>
      </c>
      <c r="S448" s="165">
        <v>0</v>
      </c>
      <c r="T448" s="166">
        <f t="shared" si="33"/>
        <v>0</v>
      </c>
      <c r="AR448" s="167" t="s">
        <v>1113</v>
      </c>
      <c r="AT448" s="167" t="s">
        <v>151</v>
      </c>
      <c r="AU448" s="167" t="s">
        <v>74</v>
      </c>
      <c r="AY448" s="16" t="s">
        <v>134</v>
      </c>
      <c r="BE448" s="168">
        <f t="shared" si="34"/>
        <v>0</v>
      </c>
      <c r="BF448" s="168">
        <f t="shared" si="35"/>
        <v>0</v>
      </c>
      <c r="BG448" s="168">
        <f t="shared" si="36"/>
        <v>0</v>
      </c>
      <c r="BH448" s="168">
        <f t="shared" si="37"/>
        <v>0</v>
      </c>
      <c r="BI448" s="168">
        <f t="shared" si="38"/>
        <v>0</v>
      </c>
      <c r="BJ448" s="16" t="s">
        <v>80</v>
      </c>
      <c r="BK448" s="168">
        <f t="shared" si="39"/>
        <v>0</v>
      </c>
      <c r="BL448" s="16" t="s">
        <v>497</v>
      </c>
      <c r="BM448" s="167" t="s">
        <v>1256</v>
      </c>
    </row>
    <row r="449" spans="2:65" s="1" customFormat="1" ht="16.5" customHeight="1">
      <c r="B449" s="155"/>
      <c r="C449" s="195" t="s">
        <v>1253</v>
      </c>
      <c r="D449" s="195" t="s">
        <v>151</v>
      </c>
      <c r="E449" s="196" t="s">
        <v>2090</v>
      </c>
      <c r="F449" s="197" t="s">
        <v>2091</v>
      </c>
      <c r="G449" s="198" t="s">
        <v>196</v>
      </c>
      <c r="H449" s="199">
        <v>150</v>
      </c>
      <c r="I449" s="200"/>
      <c r="J449" s="201">
        <f t="shared" si="30"/>
        <v>0</v>
      </c>
      <c r="K449" s="197" t="s">
        <v>1</v>
      </c>
      <c r="L449" s="202"/>
      <c r="M449" s="203" t="s">
        <v>1</v>
      </c>
      <c r="N449" s="204" t="s">
        <v>36</v>
      </c>
      <c r="O449" s="54"/>
      <c r="P449" s="165">
        <f t="shared" si="31"/>
        <v>0</v>
      </c>
      <c r="Q449" s="165">
        <v>0</v>
      </c>
      <c r="R449" s="165">
        <f t="shared" si="32"/>
        <v>0</v>
      </c>
      <c r="S449" s="165">
        <v>0</v>
      </c>
      <c r="T449" s="166">
        <f t="shared" si="33"/>
        <v>0</v>
      </c>
      <c r="AR449" s="167" t="s">
        <v>1113</v>
      </c>
      <c r="AT449" s="167" t="s">
        <v>151</v>
      </c>
      <c r="AU449" s="167" t="s">
        <v>74</v>
      </c>
      <c r="AY449" s="16" t="s">
        <v>134</v>
      </c>
      <c r="BE449" s="168">
        <f t="shared" si="34"/>
        <v>0</v>
      </c>
      <c r="BF449" s="168">
        <f t="shared" si="35"/>
        <v>0</v>
      </c>
      <c r="BG449" s="168">
        <f t="shared" si="36"/>
        <v>0</v>
      </c>
      <c r="BH449" s="168">
        <f t="shared" si="37"/>
        <v>0</v>
      </c>
      <c r="BI449" s="168">
        <f t="shared" si="38"/>
        <v>0</v>
      </c>
      <c r="BJ449" s="16" t="s">
        <v>80</v>
      </c>
      <c r="BK449" s="168">
        <f t="shared" si="39"/>
        <v>0</v>
      </c>
      <c r="BL449" s="16" t="s">
        <v>497</v>
      </c>
      <c r="BM449" s="167" t="s">
        <v>1259</v>
      </c>
    </row>
    <row r="450" spans="2:65" s="1" customFormat="1" ht="16.5" customHeight="1">
      <c r="B450" s="155"/>
      <c r="C450" s="195" t="s">
        <v>979</v>
      </c>
      <c r="D450" s="195" t="s">
        <v>151</v>
      </c>
      <c r="E450" s="196" t="s">
        <v>2092</v>
      </c>
      <c r="F450" s="197" t="s">
        <v>2093</v>
      </c>
      <c r="G450" s="198" t="s">
        <v>196</v>
      </c>
      <c r="H450" s="199">
        <v>1463</v>
      </c>
      <c r="I450" s="200"/>
      <c r="J450" s="201">
        <f t="shared" si="30"/>
        <v>0</v>
      </c>
      <c r="K450" s="197" t="s">
        <v>1</v>
      </c>
      <c r="L450" s="202"/>
      <c r="M450" s="203" t="s">
        <v>1</v>
      </c>
      <c r="N450" s="204" t="s">
        <v>36</v>
      </c>
      <c r="O450" s="54"/>
      <c r="P450" s="165">
        <f t="shared" si="31"/>
        <v>0</v>
      </c>
      <c r="Q450" s="165">
        <v>0</v>
      </c>
      <c r="R450" s="165">
        <f t="shared" si="32"/>
        <v>0</v>
      </c>
      <c r="S450" s="165">
        <v>0</v>
      </c>
      <c r="T450" s="166">
        <f t="shared" si="33"/>
        <v>0</v>
      </c>
      <c r="AR450" s="167" t="s">
        <v>1113</v>
      </c>
      <c r="AT450" s="167" t="s">
        <v>151</v>
      </c>
      <c r="AU450" s="167" t="s">
        <v>74</v>
      </c>
      <c r="AY450" s="16" t="s">
        <v>134</v>
      </c>
      <c r="BE450" s="168">
        <f t="shared" si="34"/>
        <v>0</v>
      </c>
      <c r="BF450" s="168">
        <f t="shared" si="35"/>
        <v>0</v>
      </c>
      <c r="BG450" s="168">
        <f t="shared" si="36"/>
        <v>0</v>
      </c>
      <c r="BH450" s="168">
        <f t="shared" si="37"/>
        <v>0</v>
      </c>
      <c r="BI450" s="168">
        <f t="shared" si="38"/>
        <v>0</v>
      </c>
      <c r="BJ450" s="16" t="s">
        <v>80</v>
      </c>
      <c r="BK450" s="168">
        <f t="shared" si="39"/>
        <v>0</v>
      </c>
      <c r="BL450" s="16" t="s">
        <v>497</v>
      </c>
      <c r="BM450" s="167" t="s">
        <v>1263</v>
      </c>
    </row>
    <row r="451" spans="2:65" s="1" customFormat="1" ht="16.5" customHeight="1">
      <c r="B451" s="155"/>
      <c r="C451" s="195" t="s">
        <v>1260</v>
      </c>
      <c r="D451" s="195" t="s">
        <v>151</v>
      </c>
      <c r="E451" s="196" t="s">
        <v>2094</v>
      </c>
      <c r="F451" s="197" t="s">
        <v>2095</v>
      </c>
      <c r="G451" s="198" t="s">
        <v>196</v>
      </c>
      <c r="H451" s="199">
        <v>843</v>
      </c>
      <c r="I451" s="200"/>
      <c r="J451" s="201">
        <f t="shared" si="30"/>
        <v>0</v>
      </c>
      <c r="K451" s="197" t="s">
        <v>1</v>
      </c>
      <c r="L451" s="202"/>
      <c r="M451" s="203" t="s">
        <v>1</v>
      </c>
      <c r="N451" s="204" t="s">
        <v>36</v>
      </c>
      <c r="O451" s="54"/>
      <c r="P451" s="165">
        <f t="shared" si="31"/>
        <v>0</v>
      </c>
      <c r="Q451" s="165">
        <v>0</v>
      </c>
      <c r="R451" s="165">
        <f t="shared" si="32"/>
        <v>0</v>
      </c>
      <c r="S451" s="165">
        <v>0</v>
      </c>
      <c r="T451" s="166">
        <f t="shared" si="33"/>
        <v>0</v>
      </c>
      <c r="AR451" s="167" t="s">
        <v>1113</v>
      </c>
      <c r="AT451" s="167" t="s">
        <v>151</v>
      </c>
      <c r="AU451" s="167" t="s">
        <v>74</v>
      </c>
      <c r="AY451" s="16" t="s">
        <v>134</v>
      </c>
      <c r="BE451" s="168">
        <f t="shared" si="34"/>
        <v>0</v>
      </c>
      <c r="BF451" s="168">
        <f t="shared" si="35"/>
        <v>0</v>
      </c>
      <c r="BG451" s="168">
        <f t="shared" si="36"/>
        <v>0</v>
      </c>
      <c r="BH451" s="168">
        <f t="shared" si="37"/>
        <v>0</v>
      </c>
      <c r="BI451" s="168">
        <f t="shared" si="38"/>
        <v>0</v>
      </c>
      <c r="BJ451" s="16" t="s">
        <v>80</v>
      </c>
      <c r="BK451" s="168">
        <f t="shared" si="39"/>
        <v>0</v>
      </c>
      <c r="BL451" s="16" t="s">
        <v>497</v>
      </c>
      <c r="BM451" s="167" t="s">
        <v>1266</v>
      </c>
    </row>
    <row r="452" spans="2:65" s="1" customFormat="1" ht="16.5" customHeight="1">
      <c r="B452" s="155"/>
      <c r="C452" s="195" t="s">
        <v>982</v>
      </c>
      <c r="D452" s="195" t="s">
        <v>151</v>
      </c>
      <c r="E452" s="196" t="s">
        <v>2096</v>
      </c>
      <c r="F452" s="197" t="s">
        <v>2097</v>
      </c>
      <c r="G452" s="198" t="s">
        <v>196</v>
      </c>
      <c r="H452" s="199">
        <v>102</v>
      </c>
      <c r="I452" s="200"/>
      <c r="J452" s="201">
        <f t="shared" si="30"/>
        <v>0</v>
      </c>
      <c r="K452" s="197" t="s">
        <v>1</v>
      </c>
      <c r="L452" s="202"/>
      <c r="M452" s="203" t="s">
        <v>1</v>
      </c>
      <c r="N452" s="204" t="s">
        <v>36</v>
      </c>
      <c r="O452" s="54"/>
      <c r="P452" s="165">
        <f t="shared" si="31"/>
        <v>0</v>
      </c>
      <c r="Q452" s="165">
        <v>0</v>
      </c>
      <c r="R452" s="165">
        <f t="shared" si="32"/>
        <v>0</v>
      </c>
      <c r="S452" s="165">
        <v>0</v>
      </c>
      <c r="T452" s="166">
        <f t="shared" si="33"/>
        <v>0</v>
      </c>
      <c r="AR452" s="167" t="s">
        <v>1113</v>
      </c>
      <c r="AT452" s="167" t="s">
        <v>151</v>
      </c>
      <c r="AU452" s="167" t="s">
        <v>74</v>
      </c>
      <c r="AY452" s="16" t="s">
        <v>134</v>
      </c>
      <c r="BE452" s="168">
        <f t="shared" si="34"/>
        <v>0</v>
      </c>
      <c r="BF452" s="168">
        <f t="shared" si="35"/>
        <v>0</v>
      </c>
      <c r="BG452" s="168">
        <f t="shared" si="36"/>
        <v>0</v>
      </c>
      <c r="BH452" s="168">
        <f t="shared" si="37"/>
        <v>0</v>
      </c>
      <c r="BI452" s="168">
        <f t="shared" si="38"/>
        <v>0</v>
      </c>
      <c r="BJ452" s="16" t="s">
        <v>80</v>
      </c>
      <c r="BK452" s="168">
        <f t="shared" si="39"/>
        <v>0</v>
      </c>
      <c r="BL452" s="16" t="s">
        <v>497</v>
      </c>
      <c r="BM452" s="167" t="s">
        <v>1270</v>
      </c>
    </row>
    <row r="453" spans="2:65" s="1" customFormat="1" ht="16.5" customHeight="1">
      <c r="B453" s="155"/>
      <c r="C453" s="195" t="s">
        <v>1267</v>
      </c>
      <c r="D453" s="195" t="s">
        <v>151</v>
      </c>
      <c r="E453" s="196" t="s">
        <v>2098</v>
      </c>
      <c r="F453" s="197" t="s">
        <v>2099</v>
      </c>
      <c r="G453" s="198" t="s">
        <v>196</v>
      </c>
      <c r="H453" s="199">
        <v>455</v>
      </c>
      <c r="I453" s="200"/>
      <c r="J453" s="201">
        <f t="shared" si="30"/>
        <v>0</v>
      </c>
      <c r="K453" s="197" t="s">
        <v>1</v>
      </c>
      <c r="L453" s="202"/>
      <c r="M453" s="203" t="s">
        <v>1</v>
      </c>
      <c r="N453" s="204" t="s">
        <v>36</v>
      </c>
      <c r="O453" s="54"/>
      <c r="P453" s="165">
        <f t="shared" si="31"/>
        <v>0</v>
      </c>
      <c r="Q453" s="165">
        <v>0</v>
      </c>
      <c r="R453" s="165">
        <f t="shared" si="32"/>
        <v>0</v>
      </c>
      <c r="S453" s="165">
        <v>0</v>
      </c>
      <c r="T453" s="166">
        <f t="shared" si="33"/>
        <v>0</v>
      </c>
      <c r="AR453" s="167" t="s">
        <v>1113</v>
      </c>
      <c r="AT453" s="167" t="s">
        <v>151</v>
      </c>
      <c r="AU453" s="167" t="s">
        <v>74</v>
      </c>
      <c r="AY453" s="16" t="s">
        <v>134</v>
      </c>
      <c r="BE453" s="168">
        <f t="shared" si="34"/>
        <v>0</v>
      </c>
      <c r="BF453" s="168">
        <f t="shared" si="35"/>
        <v>0</v>
      </c>
      <c r="BG453" s="168">
        <f t="shared" si="36"/>
        <v>0</v>
      </c>
      <c r="BH453" s="168">
        <f t="shared" si="37"/>
        <v>0</v>
      </c>
      <c r="BI453" s="168">
        <f t="shared" si="38"/>
        <v>0</v>
      </c>
      <c r="BJ453" s="16" t="s">
        <v>80</v>
      </c>
      <c r="BK453" s="168">
        <f t="shared" si="39"/>
        <v>0</v>
      </c>
      <c r="BL453" s="16" t="s">
        <v>497</v>
      </c>
      <c r="BM453" s="167" t="s">
        <v>1273</v>
      </c>
    </row>
    <row r="454" spans="2:65" s="1" customFormat="1" ht="16.5" customHeight="1">
      <c r="B454" s="155"/>
      <c r="C454" s="195" t="s">
        <v>985</v>
      </c>
      <c r="D454" s="195" t="s">
        <v>151</v>
      </c>
      <c r="E454" s="196" t="s">
        <v>2100</v>
      </c>
      <c r="F454" s="197" t="s">
        <v>2101</v>
      </c>
      <c r="G454" s="198" t="s">
        <v>196</v>
      </c>
      <c r="H454" s="199">
        <v>63</v>
      </c>
      <c r="I454" s="200"/>
      <c r="J454" s="201">
        <f t="shared" si="30"/>
        <v>0</v>
      </c>
      <c r="K454" s="197" t="s">
        <v>1</v>
      </c>
      <c r="L454" s="202"/>
      <c r="M454" s="203" t="s">
        <v>1</v>
      </c>
      <c r="N454" s="204" t="s">
        <v>36</v>
      </c>
      <c r="O454" s="54"/>
      <c r="P454" s="165">
        <f t="shared" si="31"/>
        <v>0</v>
      </c>
      <c r="Q454" s="165">
        <v>0</v>
      </c>
      <c r="R454" s="165">
        <f t="shared" si="32"/>
        <v>0</v>
      </c>
      <c r="S454" s="165">
        <v>0</v>
      </c>
      <c r="T454" s="166">
        <f t="shared" si="33"/>
        <v>0</v>
      </c>
      <c r="AR454" s="167" t="s">
        <v>1113</v>
      </c>
      <c r="AT454" s="167" t="s">
        <v>151</v>
      </c>
      <c r="AU454" s="167" t="s">
        <v>74</v>
      </c>
      <c r="AY454" s="16" t="s">
        <v>134</v>
      </c>
      <c r="BE454" s="168">
        <f t="shared" si="34"/>
        <v>0</v>
      </c>
      <c r="BF454" s="168">
        <f t="shared" si="35"/>
        <v>0</v>
      </c>
      <c r="BG454" s="168">
        <f t="shared" si="36"/>
        <v>0</v>
      </c>
      <c r="BH454" s="168">
        <f t="shared" si="37"/>
        <v>0</v>
      </c>
      <c r="BI454" s="168">
        <f t="shared" si="38"/>
        <v>0</v>
      </c>
      <c r="BJ454" s="16" t="s">
        <v>80</v>
      </c>
      <c r="BK454" s="168">
        <f t="shared" si="39"/>
        <v>0</v>
      </c>
      <c r="BL454" s="16" t="s">
        <v>497</v>
      </c>
      <c r="BM454" s="167" t="s">
        <v>1277</v>
      </c>
    </row>
    <row r="455" spans="2:65" s="1" customFormat="1" ht="16.5" customHeight="1">
      <c r="B455" s="155"/>
      <c r="C455" s="195" t="s">
        <v>1274</v>
      </c>
      <c r="D455" s="195" t="s">
        <v>151</v>
      </c>
      <c r="E455" s="196" t="s">
        <v>2102</v>
      </c>
      <c r="F455" s="197" t="s">
        <v>2103</v>
      </c>
      <c r="G455" s="198" t="s">
        <v>196</v>
      </c>
      <c r="H455" s="199">
        <v>65</v>
      </c>
      <c r="I455" s="200"/>
      <c r="J455" s="201">
        <f t="shared" si="30"/>
        <v>0</v>
      </c>
      <c r="K455" s="197" t="s">
        <v>1</v>
      </c>
      <c r="L455" s="202"/>
      <c r="M455" s="203" t="s">
        <v>1</v>
      </c>
      <c r="N455" s="204" t="s">
        <v>36</v>
      </c>
      <c r="O455" s="54"/>
      <c r="P455" s="165">
        <f t="shared" si="31"/>
        <v>0</v>
      </c>
      <c r="Q455" s="165">
        <v>0</v>
      </c>
      <c r="R455" s="165">
        <f t="shared" si="32"/>
        <v>0</v>
      </c>
      <c r="S455" s="165">
        <v>0</v>
      </c>
      <c r="T455" s="166">
        <f t="shared" si="33"/>
        <v>0</v>
      </c>
      <c r="AR455" s="167" t="s">
        <v>1113</v>
      </c>
      <c r="AT455" s="167" t="s">
        <v>151</v>
      </c>
      <c r="AU455" s="167" t="s">
        <v>74</v>
      </c>
      <c r="AY455" s="16" t="s">
        <v>134</v>
      </c>
      <c r="BE455" s="168">
        <f t="shared" si="34"/>
        <v>0</v>
      </c>
      <c r="BF455" s="168">
        <f t="shared" si="35"/>
        <v>0</v>
      </c>
      <c r="BG455" s="168">
        <f t="shared" si="36"/>
        <v>0</v>
      </c>
      <c r="BH455" s="168">
        <f t="shared" si="37"/>
        <v>0</v>
      </c>
      <c r="BI455" s="168">
        <f t="shared" si="38"/>
        <v>0</v>
      </c>
      <c r="BJ455" s="16" t="s">
        <v>80</v>
      </c>
      <c r="BK455" s="168">
        <f t="shared" si="39"/>
        <v>0</v>
      </c>
      <c r="BL455" s="16" t="s">
        <v>497</v>
      </c>
      <c r="BM455" s="167" t="s">
        <v>1280</v>
      </c>
    </row>
    <row r="456" spans="2:65" s="1" customFormat="1" ht="16.5" customHeight="1">
      <c r="B456" s="155"/>
      <c r="C456" s="195" t="s">
        <v>988</v>
      </c>
      <c r="D456" s="195" t="s">
        <v>151</v>
      </c>
      <c r="E456" s="196" t="s">
        <v>2104</v>
      </c>
      <c r="F456" s="197" t="s">
        <v>2105</v>
      </c>
      <c r="G456" s="198" t="s">
        <v>196</v>
      </c>
      <c r="H456" s="199">
        <v>20</v>
      </c>
      <c r="I456" s="200"/>
      <c r="J456" s="201">
        <f t="shared" si="30"/>
        <v>0</v>
      </c>
      <c r="K456" s="197" t="s">
        <v>1</v>
      </c>
      <c r="L456" s="202"/>
      <c r="M456" s="203" t="s">
        <v>1</v>
      </c>
      <c r="N456" s="204" t="s">
        <v>36</v>
      </c>
      <c r="O456" s="54"/>
      <c r="P456" s="165">
        <f t="shared" si="31"/>
        <v>0</v>
      </c>
      <c r="Q456" s="165">
        <v>0</v>
      </c>
      <c r="R456" s="165">
        <f t="shared" si="32"/>
        <v>0</v>
      </c>
      <c r="S456" s="165">
        <v>0</v>
      </c>
      <c r="T456" s="166">
        <f t="shared" si="33"/>
        <v>0</v>
      </c>
      <c r="AR456" s="167" t="s">
        <v>1113</v>
      </c>
      <c r="AT456" s="167" t="s">
        <v>151</v>
      </c>
      <c r="AU456" s="167" t="s">
        <v>74</v>
      </c>
      <c r="AY456" s="16" t="s">
        <v>134</v>
      </c>
      <c r="BE456" s="168">
        <f t="shared" si="34"/>
        <v>0</v>
      </c>
      <c r="BF456" s="168">
        <f t="shared" si="35"/>
        <v>0</v>
      </c>
      <c r="BG456" s="168">
        <f t="shared" si="36"/>
        <v>0</v>
      </c>
      <c r="BH456" s="168">
        <f t="shared" si="37"/>
        <v>0</v>
      </c>
      <c r="BI456" s="168">
        <f t="shared" si="38"/>
        <v>0</v>
      </c>
      <c r="BJ456" s="16" t="s">
        <v>80</v>
      </c>
      <c r="BK456" s="168">
        <f t="shared" si="39"/>
        <v>0</v>
      </c>
      <c r="BL456" s="16" t="s">
        <v>497</v>
      </c>
      <c r="BM456" s="167" t="s">
        <v>1284</v>
      </c>
    </row>
    <row r="457" spans="2:65" s="1" customFormat="1" ht="24" customHeight="1">
      <c r="B457" s="155"/>
      <c r="C457" s="195" t="s">
        <v>1281</v>
      </c>
      <c r="D457" s="195" t="s">
        <v>151</v>
      </c>
      <c r="E457" s="196" t="s">
        <v>2106</v>
      </c>
      <c r="F457" s="197" t="s">
        <v>2107</v>
      </c>
      <c r="G457" s="198" t="s">
        <v>196</v>
      </c>
      <c r="H457" s="199">
        <v>170</v>
      </c>
      <c r="I457" s="200"/>
      <c r="J457" s="201">
        <f t="shared" si="30"/>
        <v>0</v>
      </c>
      <c r="K457" s="197" t="s">
        <v>1</v>
      </c>
      <c r="L457" s="202"/>
      <c r="M457" s="203" t="s">
        <v>1</v>
      </c>
      <c r="N457" s="204" t="s">
        <v>36</v>
      </c>
      <c r="O457" s="54"/>
      <c r="P457" s="165">
        <f t="shared" si="31"/>
        <v>0</v>
      </c>
      <c r="Q457" s="165">
        <v>0</v>
      </c>
      <c r="R457" s="165">
        <f t="shared" si="32"/>
        <v>0</v>
      </c>
      <c r="S457" s="165">
        <v>0</v>
      </c>
      <c r="T457" s="166">
        <f t="shared" si="33"/>
        <v>0</v>
      </c>
      <c r="AR457" s="167" t="s">
        <v>1113</v>
      </c>
      <c r="AT457" s="167" t="s">
        <v>151</v>
      </c>
      <c r="AU457" s="167" t="s">
        <v>74</v>
      </c>
      <c r="AY457" s="16" t="s">
        <v>134</v>
      </c>
      <c r="BE457" s="168">
        <f t="shared" si="34"/>
        <v>0</v>
      </c>
      <c r="BF457" s="168">
        <f t="shared" si="35"/>
        <v>0</v>
      </c>
      <c r="BG457" s="168">
        <f t="shared" si="36"/>
        <v>0</v>
      </c>
      <c r="BH457" s="168">
        <f t="shared" si="37"/>
        <v>0</v>
      </c>
      <c r="BI457" s="168">
        <f t="shared" si="38"/>
        <v>0</v>
      </c>
      <c r="BJ457" s="16" t="s">
        <v>80</v>
      </c>
      <c r="BK457" s="168">
        <f t="shared" si="39"/>
        <v>0</v>
      </c>
      <c r="BL457" s="16" t="s">
        <v>497</v>
      </c>
      <c r="BM457" s="167" t="s">
        <v>1287</v>
      </c>
    </row>
    <row r="458" spans="2:65" s="1" customFormat="1" ht="24" customHeight="1">
      <c r="B458" s="155"/>
      <c r="C458" s="195" t="s">
        <v>991</v>
      </c>
      <c r="D458" s="195" t="s">
        <v>151</v>
      </c>
      <c r="E458" s="196" t="s">
        <v>2108</v>
      </c>
      <c r="F458" s="197" t="s">
        <v>2109</v>
      </c>
      <c r="G458" s="198" t="s">
        <v>196</v>
      </c>
      <c r="H458" s="199">
        <v>32</v>
      </c>
      <c r="I458" s="200"/>
      <c r="J458" s="201">
        <f t="shared" si="30"/>
        <v>0</v>
      </c>
      <c r="K458" s="197" t="s">
        <v>1</v>
      </c>
      <c r="L458" s="202"/>
      <c r="M458" s="203" t="s">
        <v>1</v>
      </c>
      <c r="N458" s="204" t="s">
        <v>36</v>
      </c>
      <c r="O458" s="54"/>
      <c r="P458" s="165">
        <f t="shared" si="31"/>
        <v>0</v>
      </c>
      <c r="Q458" s="165">
        <v>0</v>
      </c>
      <c r="R458" s="165">
        <f t="shared" si="32"/>
        <v>0</v>
      </c>
      <c r="S458" s="165">
        <v>0</v>
      </c>
      <c r="T458" s="166">
        <f t="shared" si="33"/>
        <v>0</v>
      </c>
      <c r="AR458" s="167" t="s">
        <v>1113</v>
      </c>
      <c r="AT458" s="167" t="s">
        <v>151</v>
      </c>
      <c r="AU458" s="167" t="s">
        <v>74</v>
      </c>
      <c r="AY458" s="16" t="s">
        <v>134</v>
      </c>
      <c r="BE458" s="168">
        <f t="shared" si="34"/>
        <v>0</v>
      </c>
      <c r="BF458" s="168">
        <f t="shared" si="35"/>
        <v>0</v>
      </c>
      <c r="BG458" s="168">
        <f t="shared" si="36"/>
        <v>0</v>
      </c>
      <c r="BH458" s="168">
        <f t="shared" si="37"/>
        <v>0</v>
      </c>
      <c r="BI458" s="168">
        <f t="shared" si="38"/>
        <v>0</v>
      </c>
      <c r="BJ458" s="16" t="s">
        <v>80</v>
      </c>
      <c r="BK458" s="168">
        <f t="shared" si="39"/>
        <v>0</v>
      </c>
      <c r="BL458" s="16" t="s">
        <v>497</v>
      </c>
      <c r="BM458" s="167" t="s">
        <v>1291</v>
      </c>
    </row>
    <row r="459" spans="2:65" s="1" customFormat="1" ht="16.5" customHeight="1">
      <c r="B459" s="155"/>
      <c r="C459" s="195" t="s">
        <v>1288</v>
      </c>
      <c r="D459" s="195" t="s">
        <v>151</v>
      </c>
      <c r="E459" s="196" t="s">
        <v>2110</v>
      </c>
      <c r="F459" s="197" t="s">
        <v>2111</v>
      </c>
      <c r="G459" s="198" t="s">
        <v>196</v>
      </c>
      <c r="H459" s="199">
        <v>200</v>
      </c>
      <c r="I459" s="200"/>
      <c r="J459" s="201">
        <f t="shared" si="30"/>
        <v>0</v>
      </c>
      <c r="K459" s="197" t="s">
        <v>1</v>
      </c>
      <c r="L459" s="202"/>
      <c r="M459" s="203" t="s">
        <v>1</v>
      </c>
      <c r="N459" s="204" t="s">
        <v>36</v>
      </c>
      <c r="O459" s="54"/>
      <c r="P459" s="165">
        <f t="shared" si="31"/>
        <v>0</v>
      </c>
      <c r="Q459" s="165">
        <v>0</v>
      </c>
      <c r="R459" s="165">
        <f t="shared" si="32"/>
        <v>0</v>
      </c>
      <c r="S459" s="165">
        <v>0</v>
      </c>
      <c r="T459" s="166">
        <f t="shared" si="33"/>
        <v>0</v>
      </c>
      <c r="AR459" s="167" t="s">
        <v>1113</v>
      </c>
      <c r="AT459" s="167" t="s">
        <v>151</v>
      </c>
      <c r="AU459" s="167" t="s">
        <v>74</v>
      </c>
      <c r="AY459" s="16" t="s">
        <v>134</v>
      </c>
      <c r="BE459" s="168">
        <f t="shared" si="34"/>
        <v>0</v>
      </c>
      <c r="BF459" s="168">
        <f t="shared" si="35"/>
        <v>0</v>
      </c>
      <c r="BG459" s="168">
        <f t="shared" si="36"/>
        <v>0</v>
      </c>
      <c r="BH459" s="168">
        <f t="shared" si="37"/>
        <v>0</v>
      </c>
      <c r="BI459" s="168">
        <f t="shared" si="38"/>
        <v>0</v>
      </c>
      <c r="BJ459" s="16" t="s">
        <v>80</v>
      </c>
      <c r="BK459" s="168">
        <f t="shared" si="39"/>
        <v>0</v>
      </c>
      <c r="BL459" s="16" t="s">
        <v>497</v>
      </c>
      <c r="BM459" s="167" t="s">
        <v>1294</v>
      </c>
    </row>
    <row r="460" spans="2:65" s="1" customFormat="1" ht="16.5" customHeight="1">
      <c r="B460" s="155"/>
      <c r="C460" s="195" t="s">
        <v>994</v>
      </c>
      <c r="D460" s="195" t="s">
        <v>151</v>
      </c>
      <c r="E460" s="196" t="s">
        <v>2112</v>
      </c>
      <c r="F460" s="197" t="s">
        <v>2113</v>
      </c>
      <c r="G460" s="198" t="s">
        <v>196</v>
      </c>
      <c r="H460" s="199">
        <v>200</v>
      </c>
      <c r="I460" s="200"/>
      <c r="J460" s="201">
        <f t="shared" si="30"/>
        <v>0</v>
      </c>
      <c r="K460" s="197" t="s">
        <v>1</v>
      </c>
      <c r="L460" s="202"/>
      <c r="M460" s="203" t="s">
        <v>1</v>
      </c>
      <c r="N460" s="204" t="s">
        <v>36</v>
      </c>
      <c r="O460" s="54"/>
      <c r="P460" s="165">
        <f t="shared" si="31"/>
        <v>0</v>
      </c>
      <c r="Q460" s="165">
        <v>0</v>
      </c>
      <c r="R460" s="165">
        <f t="shared" si="32"/>
        <v>0</v>
      </c>
      <c r="S460" s="165">
        <v>0</v>
      </c>
      <c r="T460" s="166">
        <f t="shared" si="33"/>
        <v>0</v>
      </c>
      <c r="AR460" s="167" t="s">
        <v>1113</v>
      </c>
      <c r="AT460" s="167" t="s">
        <v>151</v>
      </c>
      <c r="AU460" s="167" t="s">
        <v>74</v>
      </c>
      <c r="AY460" s="16" t="s">
        <v>134</v>
      </c>
      <c r="BE460" s="168">
        <f t="shared" si="34"/>
        <v>0</v>
      </c>
      <c r="BF460" s="168">
        <f t="shared" si="35"/>
        <v>0</v>
      </c>
      <c r="BG460" s="168">
        <f t="shared" si="36"/>
        <v>0</v>
      </c>
      <c r="BH460" s="168">
        <f t="shared" si="37"/>
        <v>0</v>
      </c>
      <c r="BI460" s="168">
        <f t="shared" si="38"/>
        <v>0</v>
      </c>
      <c r="BJ460" s="16" t="s">
        <v>80</v>
      </c>
      <c r="BK460" s="168">
        <f t="shared" si="39"/>
        <v>0</v>
      </c>
      <c r="BL460" s="16" t="s">
        <v>497</v>
      </c>
      <c r="BM460" s="167" t="s">
        <v>1298</v>
      </c>
    </row>
    <row r="461" spans="2:65" s="1" customFormat="1" ht="16.5" customHeight="1">
      <c r="B461" s="155"/>
      <c r="C461" s="195" t="s">
        <v>1295</v>
      </c>
      <c r="D461" s="195" t="s">
        <v>151</v>
      </c>
      <c r="E461" s="196" t="s">
        <v>2114</v>
      </c>
      <c r="F461" s="197" t="s">
        <v>2115</v>
      </c>
      <c r="G461" s="198" t="s">
        <v>196</v>
      </c>
      <c r="H461" s="199">
        <v>200</v>
      </c>
      <c r="I461" s="200"/>
      <c r="J461" s="201">
        <f t="shared" si="30"/>
        <v>0</v>
      </c>
      <c r="K461" s="197" t="s">
        <v>1</v>
      </c>
      <c r="L461" s="202"/>
      <c r="M461" s="203" t="s">
        <v>1</v>
      </c>
      <c r="N461" s="204" t="s">
        <v>36</v>
      </c>
      <c r="O461" s="54"/>
      <c r="P461" s="165">
        <f t="shared" si="31"/>
        <v>0</v>
      </c>
      <c r="Q461" s="165">
        <v>0</v>
      </c>
      <c r="R461" s="165">
        <f t="shared" si="32"/>
        <v>0</v>
      </c>
      <c r="S461" s="165">
        <v>0</v>
      </c>
      <c r="T461" s="166">
        <f t="shared" si="33"/>
        <v>0</v>
      </c>
      <c r="AR461" s="167" t="s">
        <v>1113</v>
      </c>
      <c r="AT461" s="167" t="s">
        <v>151</v>
      </c>
      <c r="AU461" s="167" t="s">
        <v>74</v>
      </c>
      <c r="AY461" s="16" t="s">
        <v>134</v>
      </c>
      <c r="BE461" s="168">
        <f t="shared" si="34"/>
        <v>0</v>
      </c>
      <c r="BF461" s="168">
        <f t="shared" si="35"/>
        <v>0</v>
      </c>
      <c r="BG461" s="168">
        <f t="shared" si="36"/>
        <v>0</v>
      </c>
      <c r="BH461" s="168">
        <f t="shared" si="37"/>
        <v>0</v>
      </c>
      <c r="BI461" s="168">
        <f t="shared" si="38"/>
        <v>0</v>
      </c>
      <c r="BJ461" s="16" t="s">
        <v>80</v>
      </c>
      <c r="BK461" s="168">
        <f t="shared" si="39"/>
        <v>0</v>
      </c>
      <c r="BL461" s="16" t="s">
        <v>497</v>
      </c>
      <c r="BM461" s="167" t="s">
        <v>1301</v>
      </c>
    </row>
    <row r="462" spans="2:65" s="1" customFormat="1" ht="16.5" customHeight="1">
      <c r="B462" s="155"/>
      <c r="C462" s="195" t="s">
        <v>997</v>
      </c>
      <c r="D462" s="195" t="s">
        <v>151</v>
      </c>
      <c r="E462" s="196" t="s">
        <v>2116</v>
      </c>
      <c r="F462" s="197" t="s">
        <v>2117</v>
      </c>
      <c r="G462" s="198" t="s">
        <v>196</v>
      </c>
      <c r="H462" s="199">
        <v>100</v>
      </c>
      <c r="I462" s="200"/>
      <c r="J462" s="201">
        <f t="shared" si="30"/>
        <v>0</v>
      </c>
      <c r="K462" s="197" t="s">
        <v>1</v>
      </c>
      <c r="L462" s="202"/>
      <c r="M462" s="203" t="s">
        <v>1</v>
      </c>
      <c r="N462" s="204" t="s">
        <v>36</v>
      </c>
      <c r="O462" s="54"/>
      <c r="P462" s="165">
        <f t="shared" si="31"/>
        <v>0</v>
      </c>
      <c r="Q462" s="165">
        <v>0</v>
      </c>
      <c r="R462" s="165">
        <f t="shared" si="32"/>
        <v>0</v>
      </c>
      <c r="S462" s="165">
        <v>0</v>
      </c>
      <c r="T462" s="166">
        <f t="shared" si="33"/>
        <v>0</v>
      </c>
      <c r="AR462" s="167" t="s">
        <v>1113</v>
      </c>
      <c r="AT462" s="167" t="s">
        <v>151</v>
      </c>
      <c r="AU462" s="167" t="s">
        <v>74</v>
      </c>
      <c r="AY462" s="16" t="s">
        <v>134</v>
      </c>
      <c r="BE462" s="168">
        <f t="shared" si="34"/>
        <v>0</v>
      </c>
      <c r="BF462" s="168">
        <f t="shared" si="35"/>
        <v>0</v>
      </c>
      <c r="BG462" s="168">
        <f t="shared" si="36"/>
        <v>0</v>
      </c>
      <c r="BH462" s="168">
        <f t="shared" si="37"/>
        <v>0</v>
      </c>
      <c r="BI462" s="168">
        <f t="shared" si="38"/>
        <v>0</v>
      </c>
      <c r="BJ462" s="16" t="s">
        <v>80</v>
      </c>
      <c r="BK462" s="168">
        <f t="shared" si="39"/>
        <v>0</v>
      </c>
      <c r="BL462" s="16" t="s">
        <v>497</v>
      </c>
      <c r="BM462" s="167" t="s">
        <v>1305</v>
      </c>
    </row>
    <row r="463" spans="2:65" s="1" customFormat="1" ht="38.4">
      <c r="B463" s="31"/>
      <c r="D463" s="170" t="s">
        <v>143</v>
      </c>
      <c r="F463" s="186" t="s">
        <v>2118</v>
      </c>
      <c r="I463" s="95"/>
      <c r="L463" s="31"/>
      <c r="M463" s="187"/>
      <c r="N463" s="54"/>
      <c r="O463" s="54"/>
      <c r="P463" s="54"/>
      <c r="Q463" s="54"/>
      <c r="R463" s="54"/>
      <c r="S463" s="54"/>
      <c r="T463" s="55"/>
      <c r="AT463" s="16" t="s">
        <v>143</v>
      </c>
      <c r="AU463" s="16" t="s">
        <v>74</v>
      </c>
    </row>
    <row r="464" spans="2:65" s="1" customFormat="1" ht="24" customHeight="1">
      <c r="B464" s="155"/>
      <c r="C464" s="195" t="s">
        <v>1302</v>
      </c>
      <c r="D464" s="195" t="s">
        <v>151</v>
      </c>
      <c r="E464" s="196" t="s">
        <v>2119</v>
      </c>
      <c r="F464" s="197" t="s">
        <v>2120</v>
      </c>
      <c r="G464" s="198" t="s">
        <v>196</v>
      </c>
      <c r="H464" s="199">
        <v>350</v>
      </c>
      <c r="I464" s="200"/>
      <c r="J464" s="201">
        <f>ROUND(I464*H464,2)</f>
        <v>0</v>
      </c>
      <c r="K464" s="197" t="s">
        <v>1</v>
      </c>
      <c r="L464" s="202"/>
      <c r="M464" s="203" t="s">
        <v>1</v>
      </c>
      <c r="N464" s="204" t="s">
        <v>36</v>
      </c>
      <c r="O464" s="54"/>
      <c r="P464" s="165">
        <f>O464*H464</f>
        <v>0</v>
      </c>
      <c r="Q464" s="165">
        <v>0</v>
      </c>
      <c r="R464" s="165">
        <f>Q464*H464</f>
        <v>0</v>
      </c>
      <c r="S464" s="165">
        <v>0</v>
      </c>
      <c r="T464" s="166">
        <f>S464*H464</f>
        <v>0</v>
      </c>
      <c r="AR464" s="167" t="s">
        <v>1113</v>
      </c>
      <c r="AT464" s="167" t="s">
        <v>151</v>
      </c>
      <c r="AU464" s="167" t="s">
        <v>74</v>
      </c>
      <c r="AY464" s="16" t="s">
        <v>134</v>
      </c>
      <c r="BE464" s="168">
        <f>IF(N464="základná",J464,0)</f>
        <v>0</v>
      </c>
      <c r="BF464" s="168">
        <f>IF(N464="znížená",J464,0)</f>
        <v>0</v>
      </c>
      <c r="BG464" s="168">
        <f>IF(N464="zákl. prenesená",J464,0)</f>
        <v>0</v>
      </c>
      <c r="BH464" s="168">
        <f>IF(N464="zníž. prenesená",J464,0)</f>
        <v>0</v>
      </c>
      <c r="BI464" s="168">
        <f>IF(N464="nulová",J464,0)</f>
        <v>0</v>
      </c>
      <c r="BJ464" s="16" t="s">
        <v>80</v>
      </c>
      <c r="BK464" s="168">
        <f>ROUND(I464*H464,2)</f>
        <v>0</v>
      </c>
      <c r="BL464" s="16" t="s">
        <v>497</v>
      </c>
      <c r="BM464" s="167" t="s">
        <v>1308</v>
      </c>
    </row>
    <row r="465" spans="2:65" s="1" customFormat="1" ht="24" customHeight="1">
      <c r="B465" s="155"/>
      <c r="C465" s="195" t="s">
        <v>1000</v>
      </c>
      <c r="D465" s="195" t="s">
        <v>151</v>
      </c>
      <c r="E465" s="196" t="s">
        <v>2121</v>
      </c>
      <c r="F465" s="197" t="s">
        <v>2122</v>
      </c>
      <c r="G465" s="198" t="s">
        <v>196</v>
      </c>
      <c r="H465" s="199">
        <v>100</v>
      </c>
      <c r="I465" s="200"/>
      <c r="J465" s="201">
        <f>ROUND(I465*H465,2)</f>
        <v>0</v>
      </c>
      <c r="K465" s="197" t="s">
        <v>1</v>
      </c>
      <c r="L465" s="202"/>
      <c r="M465" s="203" t="s">
        <v>1</v>
      </c>
      <c r="N465" s="204" t="s">
        <v>36</v>
      </c>
      <c r="O465" s="54"/>
      <c r="P465" s="165">
        <f>O465*H465</f>
        <v>0</v>
      </c>
      <c r="Q465" s="165">
        <v>0</v>
      </c>
      <c r="R465" s="165">
        <f>Q465*H465</f>
        <v>0</v>
      </c>
      <c r="S465" s="165">
        <v>0</v>
      </c>
      <c r="T465" s="166">
        <f>S465*H465</f>
        <v>0</v>
      </c>
      <c r="AR465" s="167" t="s">
        <v>1113</v>
      </c>
      <c r="AT465" s="167" t="s">
        <v>151</v>
      </c>
      <c r="AU465" s="167" t="s">
        <v>74</v>
      </c>
      <c r="AY465" s="16" t="s">
        <v>134</v>
      </c>
      <c r="BE465" s="168">
        <f>IF(N465="základná",J465,0)</f>
        <v>0</v>
      </c>
      <c r="BF465" s="168">
        <f>IF(N465="znížená",J465,0)</f>
        <v>0</v>
      </c>
      <c r="BG465" s="168">
        <f>IF(N465="zákl. prenesená",J465,0)</f>
        <v>0</v>
      </c>
      <c r="BH465" s="168">
        <f>IF(N465="zníž. prenesená",J465,0)</f>
        <v>0</v>
      </c>
      <c r="BI465" s="168">
        <f>IF(N465="nulová",J465,0)</f>
        <v>0</v>
      </c>
      <c r="BJ465" s="16" t="s">
        <v>80</v>
      </c>
      <c r="BK465" s="168">
        <f>ROUND(I465*H465,2)</f>
        <v>0</v>
      </c>
      <c r="BL465" s="16" t="s">
        <v>497</v>
      </c>
      <c r="BM465" s="167" t="s">
        <v>1312</v>
      </c>
    </row>
    <row r="466" spans="2:65" s="1" customFormat="1" ht="24" customHeight="1">
      <c r="B466" s="155"/>
      <c r="C466" s="195" t="s">
        <v>1309</v>
      </c>
      <c r="D466" s="195" t="s">
        <v>151</v>
      </c>
      <c r="E466" s="196" t="s">
        <v>2123</v>
      </c>
      <c r="F466" s="197" t="s">
        <v>2124</v>
      </c>
      <c r="G466" s="198" t="s">
        <v>196</v>
      </c>
      <c r="H466" s="199">
        <v>10</v>
      </c>
      <c r="I466" s="200"/>
      <c r="J466" s="201">
        <f>ROUND(I466*H466,2)</f>
        <v>0</v>
      </c>
      <c r="K466" s="197" t="s">
        <v>1</v>
      </c>
      <c r="L466" s="202"/>
      <c r="M466" s="203" t="s">
        <v>1</v>
      </c>
      <c r="N466" s="204" t="s">
        <v>36</v>
      </c>
      <c r="O466" s="54"/>
      <c r="P466" s="165">
        <f>O466*H466</f>
        <v>0</v>
      </c>
      <c r="Q466" s="165">
        <v>0</v>
      </c>
      <c r="R466" s="165">
        <f>Q466*H466</f>
        <v>0</v>
      </c>
      <c r="S466" s="165">
        <v>0</v>
      </c>
      <c r="T466" s="166">
        <f>S466*H466</f>
        <v>0</v>
      </c>
      <c r="AR466" s="167" t="s">
        <v>1113</v>
      </c>
      <c r="AT466" s="167" t="s">
        <v>151</v>
      </c>
      <c r="AU466" s="167" t="s">
        <v>74</v>
      </c>
      <c r="AY466" s="16" t="s">
        <v>134</v>
      </c>
      <c r="BE466" s="168">
        <f>IF(N466="základná",J466,0)</f>
        <v>0</v>
      </c>
      <c r="BF466" s="168">
        <f>IF(N466="znížená",J466,0)</f>
        <v>0</v>
      </c>
      <c r="BG466" s="168">
        <f>IF(N466="zákl. prenesená",J466,0)</f>
        <v>0</v>
      </c>
      <c r="BH466" s="168">
        <f>IF(N466="zníž. prenesená",J466,0)</f>
        <v>0</v>
      </c>
      <c r="BI466" s="168">
        <f>IF(N466="nulová",J466,0)</f>
        <v>0</v>
      </c>
      <c r="BJ466" s="16" t="s">
        <v>80</v>
      </c>
      <c r="BK466" s="168">
        <f>ROUND(I466*H466,2)</f>
        <v>0</v>
      </c>
      <c r="BL466" s="16" t="s">
        <v>497</v>
      </c>
      <c r="BM466" s="167" t="s">
        <v>1315</v>
      </c>
    </row>
    <row r="467" spans="2:65" s="1" customFormat="1" ht="28.8">
      <c r="B467" s="31"/>
      <c r="D467" s="170" t="s">
        <v>143</v>
      </c>
      <c r="F467" s="186" t="s">
        <v>2125</v>
      </c>
      <c r="I467" s="95"/>
      <c r="L467" s="31"/>
      <c r="M467" s="187"/>
      <c r="N467" s="54"/>
      <c r="O467" s="54"/>
      <c r="P467" s="54"/>
      <c r="Q467" s="54"/>
      <c r="R467" s="54"/>
      <c r="S467" s="54"/>
      <c r="T467" s="55"/>
      <c r="AT467" s="16" t="s">
        <v>143</v>
      </c>
      <c r="AU467" s="16" t="s">
        <v>74</v>
      </c>
    </row>
    <row r="468" spans="2:65" s="1" customFormat="1" ht="24" customHeight="1">
      <c r="B468" s="155"/>
      <c r="C468" s="195" t="s">
        <v>1003</v>
      </c>
      <c r="D468" s="195" t="s">
        <v>151</v>
      </c>
      <c r="E468" s="196" t="s">
        <v>2126</v>
      </c>
      <c r="F468" s="197" t="s">
        <v>2127</v>
      </c>
      <c r="G468" s="198" t="s">
        <v>196</v>
      </c>
      <c r="H468" s="199">
        <v>56</v>
      </c>
      <c r="I468" s="200"/>
      <c r="J468" s="201">
        <f>ROUND(I468*H468,2)</f>
        <v>0</v>
      </c>
      <c r="K468" s="197" t="s">
        <v>1</v>
      </c>
      <c r="L468" s="202"/>
      <c r="M468" s="203" t="s">
        <v>1</v>
      </c>
      <c r="N468" s="204" t="s">
        <v>36</v>
      </c>
      <c r="O468" s="54"/>
      <c r="P468" s="165">
        <f>O468*H468</f>
        <v>0</v>
      </c>
      <c r="Q468" s="165">
        <v>0</v>
      </c>
      <c r="R468" s="165">
        <f>Q468*H468</f>
        <v>0</v>
      </c>
      <c r="S468" s="165">
        <v>0</v>
      </c>
      <c r="T468" s="166">
        <f>S468*H468</f>
        <v>0</v>
      </c>
      <c r="AR468" s="167" t="s">
        <v>1113</v>
      </c>
      <c r="AT468" s="167" t="s">
        <v>151</v>
      </c>
      <c r="AU468" s="167" t="s">
        <v>74</v>
      </c>
      <c r="AY468" s="16" t="s">
        <v>134</v>
      </c>
      <c r="BE468" s="168">
        <f>IF(N468="základná",J468,0)</f>
        <v>0</v>
      </c>
      <c r="BF468" s="168">
        <f>IF(N468="znížená",J468,0)</f>
        <v>0</v>
      </c>
      <c r="BG468" s="168">
        <f>IF(N468="zákl. prenesená",J468,0)</f>
        <v>0</v>
      </c>
      <c r="BH468" s="168">
        <f>IF(N468="zníž. prenesená",J468,0)</f>
        <v>0</v>
      </c>
      <c r="BI468" s="168">
        <f>IF(N468="nulová",J468,0)</f>
        <v>0</v>
      </c>
      <c r="BJ468" s="16" t="s">
        <v>80</v>
      </c>
      <c r="BK468" s="168">
        <f>ROUND(I468*H468,2)</f>
        <v>0</v>
      </c>
      <c r="BL468" s="16" t="s">
        <v>497</v>
      </c>
      <c r="BM468" s="167" t="s">
        <v>1319</v>
      </c>
    </row>
    <row r="469" spans="2:65" s="1" customFormat="1" ht="28.8">
      <c r="B469" s="31"/>
      <c r="D469" s="170" t="s">
        <v>143</v>
      </c>
      <c r="F469" s="186" t="s">
        <v>2128</v>
      </c>
      <c r="I469" s="95"/>
      <c r="L469" s="31"/>
      <c r="M469" s="187"/>
      <c r="N469" s="54"/>
      <c r="O469" s="54"/>
      <c r="P469" s="54"/>
      <c r="Q469" s="54"/>
      <c r="R469" s="54"/>
      <c r="S469" s="54"/>
      <c r="T469" s="55"/>
      <c r="AT469" s="16" t="s">
        <v>143</v>
      </c>
      <c r="AU469" s="16" t="s">
        <v>74</v>
      </c>
    </row>
    <row r="470" spans="2:65" s="1" customFormat="1" ht="24" customHeight="1">
      <c r="B470" s="155"/>
      <c r="C470" s="195" t="s">
        <v>1316</v>
      </c>
      <c r="D470" s="195" t="s">
        <v>151</v>
      </c>
      <c r="E470" s="196" t="s">
        <v>2129</v>
      </c>
      <c r="F470" s="197" t="s">
        <v>2130</v>
      </c>
      <c r="G470" s="198" t="s">
        <v>196</v>
      </c>
      <c r="H470" s="199">
        <v>25</v>
      </c>
      <c r="I470" s="200"/>
      <c r="J470" s="201">
        <f>ROUND(I470*H470,2)</f>
        <v>0</v>
      </c>
      <c r="K470" s="197" t="s">
        <v>1</v>
      </c>
      <c r="L470" s="202"/>
      <c r="M470" s="203" t="s">
        <v>1</v>
      </c>
      <c r="N470" s="204" t="s">
        <v>36</v>
      </c>
      <c r="O470" s="54"/>
      <c r="P470" s="165">
        <f>O470*H470</f>
        <v>0</v>
      </c>
      <c r="Q470" s="165">
        <v>0</v>
      </c>
      <c r="R470" s="165">
        <f>Q470*H470</f>
        <v>0</v>
      </c>
      <c r="S470" s="165">
        <v>0</v>
      </c>
      <c r="T470" s="166">
        <f>S470*H470</f>
        <v>0</v>
      </c>
      <c r="AR470" s="167" t="s">
        <v>1113</v>
      </c>
      <c r="AT470" s="167" t="s">
        <v>151</v>
      </c>
      <c r="AU470" s="167" t="s">
        <v>74</v>
      </c>
      <c r="AY470" s="16" t="s">
        <v>134</v>
      </c>
      <c r="BE470" s="168">
        <f>IF(N470="základná",J470,0)</f>
        <v>0</v>
      </c>
      <c r="BF470" s="168">
        <f>IF(N470="znížená",J470,0)</f>
        <v>0</v>
      </c>
      <c r="BG470" s="168">
        <f>IF(N470="zákl. prenesená",J470,0)</f>
        <v>0</v>
      </c>
      <c r="BH470" s="168">
        <f>IF(N470="zníž. prenesená",J470,0)</f>
        <v>0</v>
      </c>
      <c r="BI470" s="168">
        <f>IF(N470="nulová",J470,0)</f>
        <v>0</v>
      </c>
      <c r="BJ470" s="16" t="s">
        <v>80</v>
      </c>
      <c r="BK470" s="168">
        <f>ROUND(I470*H470,2)</f>
        <v>0</v>
      </c>
      <c r="BL470" s="16" t="s">
        <v>497</v>
      </c>
      <c r="BM470" s="167" t="s">
        <v>1322</v>
      </c>
    </row>
    <row r="471" spans="2:65" s="1" customFormat="1" ht="28.8">
      <c r="B471" s="31"/>
      <c r="D471" s="170" t="s">
        <v>143</v>
      </c>
      <c r="F471" s="186" t="s">
        <v>2131</v>
      </c>
      <c r="I471" s="95"/>
      <c r="L471" s="31"/>
      <c r="M471" s="187"/>
      <c r="N471" s="54"/>
      <c r="O471" s="54"/>
      <c r="P471" s="54"/>
      <c r="Q471" s="54"/>
      <c r="R471" s="54"/>
      <c r="S471" s="54"/>
      <c r="T471" s="55"/>
      <c r="AT471" s="16" t="s">
        <v>143</v>
      </c>
      <c r="AU471" s="16" t="s">
        <v>74</v>
      </c>
    </row>
    <row r="472" spans="2:65" s="1" customFormat="1" ht="24" customHeight="1">
      <c r="B472" s="155"/>
      <c r="C472" s="195" t="s">
        <v>1006</v>
      </c>
      <c r="D472" s="195" t="s">
        <v>151</v>
      </c>
      <c r="E472" s="196" t="s">
        <v>2132</v>
      </c>
      <c r="F472" s="197" t="s">
        <v>2133</v>
      </c>
      <c r="G472" s="198" t="s">
        <v>198</v>
      </c>
      <c r="H472" s="199">
        <v>100</v>
      </c>
      <c r="I472" s="200"/>
      <c r="J472" s="201">
        <f>ROUND(I472*H472,2)</f>
        <v>0</v>
      </c>
      <c r="K472" s="197" t="s">
        <v>1</v>
      </c>
      <c r="L472" s="202"/>
      <c r="M472" s="203" t="s">
        <v>1</v>
      </c>
      <c r="N472" s="204" t="s">
        <v>36</v>
      </c>
      <c r="O472" s="54"/>
      <c r="P472" s="165">
        <f>O472*H472</f>
        <v>0</v>
      </c>
      <c r="Q472" s="165">
        <v>0</v>
      </c>
      <c r="R472" s="165">
        <f>Q472*H472</f>
        <v>0</v>
      </c>
      <c r="S472" s="165">
        <v>0</v>
      </c>
      <c r="T472" s="166">
        <f>S472*H472</f>
        <v>0</v>
      </c>
      <c r="AR472" s="167" t="s">
        <v>1113</v>
      </c>
      <c r="AT472" s="167" t="s">
        <v>151</v>
      </c>
      <c r="AU472" s="167" t="s">
        <v>74</v>
      </c>
      <c r="AY472" s="16" t="s">
        <v>134</v>
      </c>
      <c r="BE472" s="168">
        <f>IF(N472="základná",J472,0)</f>
        <v>0</v>
      </c>
      <c r="BF472" s="168">
        <f>IF(N472="znížená",J472,0)</f>
        <v>0</v>
      </c>
      <c r="BG472" s="168">
        <f>IF(N472="zákl. prenesená",J472,0)</f>
        <v>0</v>
      </c>
      <c r="BH472" s="168">
        <f>IF(N472="zníž. prenesená",J472,0)</f>
        <v>0</v>
      </c>
      <c r="BI472" s="168">
        <f>IF(N472="nulová",J472,0)</f>
        <v>0</v>
      </c>
      <c r="BJ472" s="16" t="s">
        <v>80</v>
      </c>
      <c r="BK472" s="168">
        <f>ROUND(I472*H472,2)</f>
        <v>0</v>
      </c>
      <c r="BL472" s="16" t="s">
        <v>497</v>
      </c>
      <c r="BM472" s="167" t="s">
        <v>1326</v>
      </c>
    </row>
    <row r="473" spans="2:65" s="1" customFormat="1" ht="144">
      <c r="B473" s="31"/>
      <c r="D473" s="170" t="s">
        <v>143</v>
      </c>
      <c r="F473" s="186" t="s">
        <v>2134</v>
      </c>
      <c r="I473" s="95"/>
      <c r="L473" s="31"/>
      <c r="M473" s="187"/>
      <c r="N473" s="54"/>
      <c r="O473" s="54"/>
      <c r="P473" s="54"/>
      <c r="Q473" s="54"/>
      <c r="R473" s="54"/>
      <c r="S473" s="54"/>
      <c r="T473" s="55"/>
      <c r="AT473" s="16" t="s">
        <v>143</v>
      </c>
      <c r="AU473" s="16" t="s">
        <v>74</v>
      </c>
    </row>
    <row r="474" spans="2:65" s="1" customFormat="1" ht="24" customHeight="1">
      <c r="B474" s="155"/>
      <c r="C474" s="195" t="s">
        <v>1323</v>
      </c>
      <c r="D474" s="195" t="s">
        <v>151</v>
      </c>
      <c r="E474" s="196" t="s">
        <v>2135</v>
      </c>
      <c r="F474" s="197" t="s">
        <v>2136</v>
      </c>
      <c r="G474" s="198" t="s">
        <v>198</v>
      </c>
      <c r="H474" s="199">
        <v>100</v>
      </c>
      <c r="I474" s="200"/>
      <c r="J474" s="201">
        <f>ROUND(I474*H474,2)</f>
        <v>0</v>
      </c>
      <c r="K474" s="197" t="s">
        <v>1</v>
      </c>
      <c r="L474" s="202"/>
      <c r="M474" s="203" t="s">
        <v>1</v>
      </c>
      <c r="N474" s="204" t="s">
        <v>36</v>
      </c>
      <c r="O474" s="54"/>
      <c r="P474" s="165">
        <f>O474*H474</f>
        <v>0</v>
      </c>
      <c r="Q474" s="165">
        <v>0</v>
      </c>
      <c r="R474" s="165">
        <f>Q474*H474</f>
        <v>0</v>
      </c>
      <c r="S474" s="165">
        <v>0</v>
      </c>
      <c r="T474" s="166">
        <f>S474*H474</f>
        <v>0</v>
      </c>
      <c r="AR474" s="167" t="s">
        <v>1113</v>
      </c>
      <c r="AT474" s="167" t="s">
        <v>151</v>
      </c>
      <c r="AU474" s="167" t="s">
        <v>74</v>
      </c>
      <c r="AY474" s="16" t="s">
        <v>134</v>
      </c>
      <c r="BE474" s="168">
        <f>IF(N474="základná",J474,0)</f>
        <v>0</v>
      </c>
      <c r="BF474" s="168">
        <f>IF(N474="znížená",J474,0)</f>
        <v>0</v>
      </c>
      <c r="BG474" s="168">
        <f>IF(N474="zákl. prenesená",J474,0)</f>
        <v>0</v>
      </c>
      <c r="BH474" s="168">
        <f>IF(N474="zníž. prenesená",J474,0)</f>
        <v>0</v>
      </c>
      <c r="BI474" s="168">
        <f>IF(N474="nulová",J474,0)</f>
        <v>0</v>
      </c>
      <c r="BJ474" s="16" t="s">
        <v>80</v>
      </c>
      <c r="BK474" s="168">
        <f>ROUND(I474*H474,2)</f>
        <v>0</v>
      </c>
      <c r="BL474" s="16" t="s">
        <v>497</v>
      </c>
      <c r="BM474" s="167" t="s">
        <v>1329</v>
      </c>
    </row>
    <row r="475" spans="2:65" s="1" customFormat="1" ht="144">
      <c r="B475" s="31"/>
      <c r="D475" s="170" t="s">
        <v>143</v>
      </c>
      <c r="F475" s="186" t="s">
        <v>2137</v>
      </c>
      <c r="I475" s="95"/>
      <c r="L475" s="31"/>
      <c r="M475" s="187"/>
      <c r="N475" s="54"/>
      <c r="O475" s="54"/>
      <c r="P475" s="54"/>
      <c r="Q475" s="54"/>
      <c r="R475" s="54"/>
      <c r="S475" s="54"/>
      <c r="T475" s="55"/>
      <c r="AT475" s="16" t="s">
        <v>143</v>
      </c>
      <c r="AU475" s="16" t="s">
        <v>74</v>
      </c>
    </row>
    <row r="476" spans="2:65" s="1" customFormat="1" ht="16.5" customHeight="1">
      <c r="B476" s="155"/>
      <c r="C476" s="195" t="s">
        <v>1011</v>
      </c>
      <c r="D476" s="195" t="s">
        <v>151</v>
      </c>
      <c r="E476" s="196" t="s">
        <v>2138</v>
      </c>
      <c r="F476" s="197" t="s">
        <v>2139</v>
      </c>
      <c r="G476" s="198" t="s">
        <v>198</v>
      </c>
      <c r="H476" s="199">
        <v>200</v>
      </c>
      <c r="I476" s="200"/>
      <c r="J476" s="201">
        <f>ROUND(I476*H476,2)</f>
        <v>0</v>
      </c>
      <c r="K476" s="197" t="s">
        <v>1</v>
      </c>
      <c r="L476" s="202"/>
      <c r="M476" s="203" t="s">
        <v>1</v>
      </c>
      <c r="N476" s="204" t="s">
        <v>36</v>
      </c>
      <c r="O476" s="54"/>
      <c r="P476" s="165">
        <f>O476*H476</f>
        <v>0</v>
      </c>
      <c r="Q476" s="165">
        <v>0</v>
      </c>
      <c r="R476" s="165">
        <f>Q476*H476</f>
        <v>0</v>
      </c>
      <c r="S476" s="165">
        <v>0</v>
      </c>
      <c r="T476" s="166">
        <f>S476*H476</f>
        <v>0</v>
      </c>
      <c r="AR476" s="167" t="s">
        <v>1113</v>
      </c>
      <c r="AT476" s="167" t="s">
        <v>151</v>
      </c>
      <c r="AU476" s="167" t="s">
        <v>74</v>
      </c>
      <c r="AY476" s="16" t="s">
        <v>134</v>
      </c>
      <c r="BE476" s="168">
        <f>IF(N476="základná",J476,0)</f>
        <v>0</v>
      </c>
      <c r="BF476" s="168">
        <f>IF(N476="znížená",J476,0)</f>
        <v>0</v>
      </c>
      <c r="BG476" s="168">
        <f>IF(N476="zákl. prenesená",J476,0)</f>
        <v>0</v>
      </c>
      <c r="BH476" s="168">
        <f>IF(N476="zníž. prenesená",J476,0)</f>
        <v>0</v>
      </c>
      <c r="BI476" s="168">
        <f>IF(N476="nulová",J476,0)</f>
        <v>0</v>
      </c>
      <c r="BJ476" s="16" t="s">
        <v>80</v>
      </c>
      <c r="BK476" s="168">
        <f>ROUND(I476*H476,2)</f>
        <v>0</v>
      </c>
      <c r="BL476" s="16" t="s">
        <v>497</v>
      </c>
      <c r="BM476" s="167" t="s">
        <v>1333</v>
      </c>
    </row>
    <row r="477" spans="2:65" s="1" customFormat="1" ht="16.5" customHeight="1">
      <c r="B477" s="155"/>
      <c r="C477" s="195" t="s">
        <v>1330</v>
      </c>
      <c r="D477" s="195" t="s">
        <v>151</v>
      </c>
      <c r="E477" s="196" t="s">
        <v>2140</v>
      </c>
      <c r="F477" s="197" t="s">
        <v>2141</v>
      </c>
      <c r="G477" s="198" t="s">
        <v>198</v>
      </c>
      <c r="H477" s="199">
        <v>100</v>
      </c>
      <c r="I477" s="200"/>
      <c r="J477" s="201">
        <f>ROUND(I477*H477,2)</f>
        <v>0</v>
      </c>
      <c r="K477" s="197" t="s">
        <v>1</v>
      </c>
      <c r="L477" s="202"/>
      <c r="M477" s="203" t="s">
        <v>1</v>
      </c>
      <c r="N477" s="204" t="s">
        <v>36</v>
      </c>
      <c r="O477" s="54"/>
      <c r="P477" s="165">
        <f>O477*H477</f>
        <v>0</v>
      </c>
      <c r="Q477" s="165">
        <v>0</v>
      </c>
      <c r="R477" s="165">
        <f>Q477*H477</f>
        <v>0</v>
      </c>
      <c r="S477" s="165">
        <v>0</v>
      </c>
      <c r="T477" s="166">
        <f>S477*H477</f>
        <v>0</v>
      </c>
      <c r="AR477" s="167" t="s">
        <v>1113</v>
      </c>
      <c r="AT477" s="167" t="s">
        <v>151</v>
      </c>
      <c r="AU477" s="167" t="s">
        <v>74</v>
      </c>
      <c r="AY477" s="16" t="s">
        <v>134</v>
      </c>
      <c r="BE477" s="168">
        <f>IF(N477="základná",J477,0)</f>
        <v>0</v>
      </c>
      <c r="BF477" s="168">
        <f>IF(N477="znížená",J477,0)</f>
        <v>0</v>
      </c>
      <c r="BG477" s="168">
        <f>IF(N477="zákl. prenesená",J477,0)</f>
        <v>0</v>
      </c>
      <c r="BH477" s="168">
        <f>IF(N477="zníž. prenesená",J477,0)</f>
        <v>0</v>
      </c>
      <c r="BI477" s="168">
        <f>IF(N477="nulová",J477,0)</f>
        <v>0</v>
      </c>
      <c r="BJ477" s="16" t="s">
        <v>80</v>
      </c>
      <c r="BK477" s="168">
        <f>ROUND(I477*H477,2)</f>
        <v>0</v>
      </c>
      <c r="BL477" s="16" t="s">
        <v>497</v>
      </c>
      <c r="BM477" s="167" t="s">
        <v>1336</v>
      </c>
    </row>
    <row r="478" spans="2:65" s="1" customFormat="1" ht="24" customHeight="1">
      <c r="B478" s="155"/>
      <c r="C478" s="195" t="s">
        <v>1014</v>
      </c>
      <c r="D478" s="195" t="s">
        <v>151</v>
      </c>
      <c r="E478" s="196" t="s">
        <v>2142</v>
      </c>
      <c r="F478" s="197" t="s">
        <v>2143</v>
      </c>
      <c r="G478" s="198" t="s">
        <v>2144</v>
      </c>
      <c r="H478" s="199">
        <v>6</v>
      </c>
      <c r="I478" s="200"/>
      <c r="J478" s="201">
        <f>ROUND(I478*H478,2)</f>
        <v>0</v>
      </c>
      <c r="K478" s="197" t="s">
        <v>1</v>
      </c>
      <c r="L478" s="202"/>
      <c r="M478" s="203" t="s">
        <v>1</v>
      </c>
      <c r="N478" s="204" t="s">
        <v>36</v>
      </c>
      <c r="O478" s="54"/>
      <c r="P478" s="165">
        <f>O478*H478</f>
        <v>0</v>
      </c>
      <c r="Q478" s="165">
        <v>0</v>
      </c>
      <c r="R478" s="165">
        <f>Q478*H478</f>
        <v>0</v>
      </c>
      <c r="S478" s="165">
        <v>0</v>
      </c>
      <c r="T478" s="166">
        <f>S478*H478</f>
        <v>0</v>
      </c>
      <c r="AR478" s="167" t="s">
        <v>1113</v>
      </c>
      <c r="AT478" s="167" t="s">
        <v>151</v>
      </c>
      <c r="AU478" s="167" t="s">
        <v>74</v>
      </c>
      <c r="AY478" s="16" t="s">
        <v>134</v>
      </c>
      <c r="BE478" s="168">
        <f>IF(N478="základná",J478,0)</f>
        <v>0</v>
      </c>
      <c r="BF478" s="168">
        <f>IF(N478="znížená",J478,0)</f>
        <v>0</v>
      </c>
      <c r="BG478" s="168">
        <f>IF(N478="zákl. prenesená",J478,0)</f>
        <v>0</v>
      </c>
      <c r="BH478" s="168">
        <f>IF(N478="zníž. prenesená",J478,0)</f>
        <v>0</v>
      </c>
      <c r="BI478" s="168">
        <f>IF(N478="nulová",J478,0)</f>
        <v>0</v>
      </c>
      <c r="BJ478" s="16" t="s">
        <v>80</v>
      </c>
      <c r="BK478" s="168">
        <f>ROUND(I478*H478,2)</f>
        <v>0</v>
      </c>
      <c r="BL478" s="16" t="s">
        <v>497</v>
      </c>
      <c r="BM478" s="167" t="s">
        <v>1340</v>
      </c>
    </row>
    <row r="479" spans="2:65" s="1" customFormat="1" ht="16.5" customHeight="1">
      <c r="B479" s="155"/>
      <c r="C479" s="195" t="s">
        <v>1337</v>
      </c>
      <c r="D479" s="195" t="s">
        <v>151</v>
      </c>
      <c r="E479" s="196" t="s">
        <v>2145</v>
      </c>
      <c r="F479" s="197" t="s">
        <v>2146</v>
      </c>
      <c r="G479" s="198" t="s">
        <v>198</v>
      </c>
      <c r="H479" s="199">
        <v>117</v>
      </c>
      <c r="I479" s="200"/>
      <c r="J479" s="201">
        <f>ROUND(I479*H479,2)</f>
        <v>0</v>
      </c>
      <c r="K479" s="197" t="s">
        <v>1</v>
      </c>
      <c r="L479" s="202"/>
      <c r="M479" s="203" t="s">
        <v>1</v>
      </c>
      <c r="N479" s="204" t="s">
        <v>36</v>
      </c>
      <c r="O479" s="54"/>
      <c r="P479" s="165">
        <f>O479*H479</f>
        <v>0</v>
      </c>
      <c r="Q479" s="165">
        <v>0</v>
      </c>
      <c r="R479" s="165">
        <f>Q479*H479</f>
        <v>0</v>
      </c>
      <c r="S479" s="165">
        <v>0</v>
      </c>
      <c r="T479" s="166">
        <f>S479*H479</f>
        <v>0</v>
      </c>
      <c r="AR479" s="167" t="s">
        <v>1113</v>
      </c>
      <c r="AT479" s="167" t="s">
        <v>151</v>
      </c>
      <c r="AU479" s="167" t="s">
        <v>74</v>
      </c>
      <c r="AY479" s="16" t="s">
        <v>134</v>
      </c>
      <c r="BE479" s="168">
        <f>IF(N479="základná",J479,0)</f>
        <v>0</v>
      </c>
      <c r="BF479" s="168">
        <f>IF(N479="znížená",J479,0)</f>
        <v>0</v>
      </c>
      <c r="BG479" s="168">
        <f>IF(N479="zákl. prenesená",J479,0)</f>
        <v>0</v>
      </c>
      <c r="BH479" s="168">
        <f>IF(N479="zníž. prenesená",J479,0)</f>
        <v>0</v>
      </c>
      <c r="BI479" s="168">
        <f>IF(N479="nulová",J479,0)</f>
        <v>0</v>
      </c>
      <c r="BJ479" s="16" t="s">
        <v>80</v>
      </c>
      <c r="BK479" s="168">
        <f>ROUND(I479*H479,2)</f>
        <v>0</v>
      </c>
      <c r="BL479" s="16" t="s">
        <v>497</v>
      </c>
      <c r="BM479" s="167" t="s">
        <v>1343</v>
      </c>
    </row>
    <row r="480" spans="2:65" s="1" customFormat="1" ht="57.6">
      <c r="B480" s="31"/>
      <c r="D480" s="170" t="s">
        <v>143</v>
      </c>
      <c r="F480" s="186" t="s">
        <v>2147</v>
      </c>
      <c r="I480" s="95"/>
      <c r="L480" s="31"/>
      <c r="M480" s="187"/>
      <c r="N480" s="54"/>
      <c r="O480" s="54"/>
      <c r="P480" s="54"/>
      <c r="Q480" s="54"/>
      <c r="R480" s="54"/>
      <c r="S480" s="54"/>
      <c r="T480" s="55"/>
      <c r="AT480" s="16" t="s">
        <v>143</v>
      </c>
      <c r="AU480" s="16" t="s">
        <v>74</v>
      </c>
    </row>
    <row r="481" spans="2:65" s="1" customFormat="1" ht="24" customHeight="1">
      <c r="B481" s="155"/>
      <c r="C481" s="195" t="s">
        <v>1017</v>
      </c>
      <c r="D481" s="195" t="s">
        <v>151</v>
      </c>
      <c r="E481" s="196" t="s">
        <v>2148</v>
      </c>
      <c r="F481" s="197" t="s">
        <v>2149</v>
      </c>
      <c r="G481" s="198" t="s">
        <v>198</v>
      </c>
      <c r="H481" s="199">
        <v>42</v>
      </c>
      <c r="I481" s="200"/>
      <c r="J481" s="201">
        <f>ROUND(I481*H481,2)</f>
        <v>0</v>
      </c>
      <c r="K481" s="197" t="s">
        <v>1</v>
      </c>
      <c r="L481" s="202"/>
      <c r="M481" s="203" t="s">
        <v>1</v>
      </c>
      <c r="N481" s="204" t="s">
        <v>36</v>
      </c>
      <c r="O481" s="54"/>
      <c r="P481" s="165">
        <f>O481*H481</f>
        <v>0</v>
      </c>
      <c r="Q481" s="165">
        <v>0</v>
      </c>
      <c r="R481" s="165">
        <f>Q481*H481</f>
        <v>0</v>
      </c>
      <c r="S481" s="165">
        <v>0</v>
      </c>
      <c r="T481" s="166">
        <f>S481*H481</f>
        <v>0</v>
      </c>
      <c r="AR481" s="167" t="s">
        <v>1113</v>
      </c>
      <c r="AT481" s="167" t="s">
        <v>151</v>
      </c>
      <c r="AU481" s="167" t="s">
        <v>74</v>
      </c>
      <c r="AY481" s="16" t="s">
        <v>134</v>
      </c>
      <c r="BE481" s="168">
        <f>IF(N481="základná",J481,0)</f>
        <v>0</v>
      </c>
      <c r="BF481" s="168">
        <f>IF(N481="znížená",J481,0)</f>
        <v>0</v>
      </c>
      <c r="BG481" s="168">
        <f>IF(N481="zákl. prenesená",J481,0)</f>
        <v>0</v>
      </c>
      <c r="BH481" s="168">
        <f>IF(N481="zníž. prenesená",J481,0)</f>
        <v>0</v>
      </c>
      <c r="BI481" s="168">
        <f>IF(N481="nulová",J481,0)</f>
        <v>0</v>
      </c>
      <c r="BJ481" s="16" t="s">
        <v>80</v>
      </c>
      <c r="BK481" s="168">
        <f>ROUND(I481*H481,2)</f>
        <v>0</v>
      </c>
      <c r="BL481" s="16" t="s">
        <v>497</v>
      </c>
      <c r="BM481" s="167" t="s">
        <v>1347</v>
      </c>
    </row>
    <row r="482" spans="2:65" s="1" customFormat="1" ht="124.8">
      <c r="B482" s="31"/>
      <c r="D482" s="170" t="s">
        <v>143</v>
      </c>
      <c r="F482" s="186" t="s">
        <v>2150</v>
      </c>
      <c r="I482" s="95"/>
      <c r="L482" s="31"/>
      <c r="M482" s="187"/>
      <c r="N482" s="54"/>
      <c r="O482" s="54"/>
      <c r="P482" s="54"/>
      <c r="Q482" s="54"/>
      <c r="R482" s="54"/>
      <c r="S482" s="54"/>
      <c r="T482" s="55"/>
      <c r="AT482" s="16" t="s">
        <v>143</v>
      </c>
      <c r="AU482" s="16" t="s">
        <v>74</v>
      </c>
    </row>
    <row r="483" spans="2:65" s="1" customFormat="1" ht="24" customHeight="1">
      <c r="B483" s="155"/>
      <c r="C483" s="195" t="s">
        <v>1344</v>
      </c>
      <c r="D483" s="195" t="s">
        <v>151</v>
      </c>
      <c r="E483" s="196" t="s">
        <v>2151</v>
      </c>
      <c r="F483" s="197" t="s">
        <v>2152</v>
      </c>
      <c r="G483" s="198" t="s">
        <v>198</v>
      </c>
      <c r="H483" s="199">
        <v>10</v>
      </c>
      <c r="I483" s="200"/>
      <c r="J483" s="201">
        <f>ROUND(I483*H483,2)</f>
        <v>0</v>
      </c>
      <c r="K483" s="197" t="s">
        <v>1</v>
      </c>
      <c r="L483" s="202"/>
      <c r="M483" s="203" t="s">
        <v>1</v>
      </c>
      <c r="N483" s="204" t="s">
        <v>36</v>
      </c>
      <c r="O483" s="54"/>
      <c r="P483" s="165">
        <f>O483*H483</f>
        <v>0</v>
      </c>
      <c r="Q483" s="165">
        <v>0</v>
      </c>
      <c r="R483" s="165">
        <f>Q483*H483</f>
        <v>0</v>
      </c>
      <c r="S483" s="165">
        <v>0</v>
      </c>
      <c r="T483" s="166">
        <f>S483*H483</f>
        <v>0</v>
      </c>
      <c r="AR483" s="167" t="s">
        <v>1113</v>
      </c>
      <c r="AT483" s="167" t="s">
        <v>151</v>
      </c>
      <c r="AU483" s="167" t="s">
        <v>74</v>
      </c>
      <c r="AY483" s="16" t="s">
        <v>134</v>
      </c>
      <c r="BE483" s="168">
        <f>IF(N483="základná",J483,0)</f>
        <v>0</v>
      </c>
      <c r="BF483" s="168">
        <f>IF(N483="znížená",J483,0)</f>
        <v>0</v>
      </c>
      <c r="BG483" s="168">
        <f>IF(N483="zákl. prenesená",J483,0)</f>
        <v>0</v>
      </c>
      <c r="BH483" s="168">
        <f>IF(N483="zníž. prenesená",J483,0)</f>
        <v>0</v>
      </c>
      <c r="BI483" s="168">
        <f>IF(N483="nulová",J483,0)</f>
        <v>0</v>
      </c>
      <c r="BJ483" s="16" t="s">
        <v>80</v>
      </c>
      <c r="BK483" s="168">
        <f>ROUND(I483*H483,2)</f>
        <v>0</v>
      </c>
      <c r="BL483" s="16" t="s">
        <v>497</v>
      </c>
      <c r="BM483" s="167" t="s">
        <v>1350</v>
      </c>
    </row>
    <row r="484" spans="2:65" s="1" customFormat="1" ht="16.5" customHeight="1">
      <c r="B484" s="155"/>
      <c r="C484" s="195" t="s">
        <v>1020</v>
      </c>
      <c r="D484" s="195" t="s">
        <v>151</v>
      </c>
      <c r="E484" s="196" t="s">
        <v>2153</v>
      </c>
      <c r="F484" s="197" t="s">
        <v>2154</v>
      </c>
      <c r="G484" s="198" t="s">
        <v>198</v>
      </c>
      <c r="H484" s="199">
        <v>10</v>
      </c>
      <c r="I484" s="200"/>
      <c r="J484" s="201">
        <f>ROUND(I484*H484,2)</f>
        <v>0</v>
      </c>
      <c r="K484" s="197" t="s">
        <v>1</v>
      </c>
      <c r="L484" s="202"/>
      <c r="M484" s="203" t="s">
        <v>1</v>
      </c>
      <c r="N484" s="204" t="s">
        <v>36</v>
      </c>
      <c r="O484" s="54"/>
      <c r="P484" s="165">
        <f>O484*H484</f>
        <v>0</v>
      </c>
      <c r="Q484" s="165">
        <v>0</v>
      </c>
      <c r="R484" s="165">
        <f>Q484*H484</f>
        <v>0</v>
      </c>
      <c r="S484" s="165">
        <v>0</v>
      </c>
      <c r="T484" s="166">
        <f>S484*H484</f>
        <v>0</v>
      </c>
      <c r="AR484" s="167" t="s">
        <v>1113</v>
      </c>
      <c r="AT484" s="167" t="s">
        <v>151</v>
      </c>
      <c r="AU484" s="167" t="s">
        <v>74</v>
      </c>
      <c r="AY484" s="16" t="s">
        <v>134</v>
      </c>
      <c r="BE484" s="168">
        <f>IF(N484="základná",J484,0)</f>
        <v>0</v>
      </c>
      <c r="BF484" s="168">
        <f>IF(N484="znížená",J484,0)</f>
        <v>0</v>
      </c>
      <c r="BG484" s="168">
        <f>IF(N484="zákl. prenesená",J484,0)</f>
        <v>0</v>
      </c>
      <c r="BH484" s="168">
        <f>IF(N484="zníž. prenesená",J484,0)</f>
        <v>0</v>
      </c>
      <c r="BI484" s="168">
        <f>IF(N484="nulová",J484,0)</f>
        <v>0</v>
      </c>
      <c r="BJ484" s="16" t="s">
        <v>80</v>
      </c>
      <c r="BK484" s="168">
        <f>ROUND(I484*H484,2)</f>
        <v>0</v>
      </c>
      <c r="BL484" s="16" t="s">
        <v>497</v>
      </c>
      <c r="BM484" s="167" t="s">
        <v>1353</v>
      </c>
    </row>
    <row r="485" spans="2:65" s="1" customFormat="1" ht="16.5" customHeight="1">
      <c r="B485" s="155"/>
      <c r="C485" s="195" t="s">
        <v>1351</v>
      </c>
      <c r="D485" s="195" t="s">
        <v>151</v>
      </c>
      <c r="E485" s="196" t="s">
        <v>2155</v>
      </c>
      <c r="F485" s="197" t="s">
        <v>2156</v>
      </c>
      <c r="G485" s="198" t="s">
        <v>198</v>
      </c>
      <c r="H485" s="199">
        <v>15</v>
      </c>
      <c r="I485" s="200"/>
      <c r="J485" s="201">
        <f>ROUND(I485*H485,2)</f>
        <v>0</v>
      </c>
      <c r="K485" s="197" t="s">
        <v>1</v>
      </c>
      <c r="L485" s="202"/>
      <c r="M485" s="203" t="s">
        <v>1</v>
      </c>
      <c r="N485" s="204" t="s">
        <v>36</v>
      </c>
      <c r="O485" s="54"/>
      <c r="P485" s="165">
        <f>O485*H485</f>
        <v>0</v>
      </c>
      <c r="Q485" s="165">
        <v>0</v>
      </c>
      <c r="R485" s="165">
        <f>Q485*H485</f>
        <v>0</v>
      </c>
      <c r="S485" s="165">
        <v>0</v>
      </c>
      <c r="T485" s="166">
        <f>S485*H485</f>
        <v>0</v>
      </c>
      <c r="AR485" s="167" t="s">
        <v>1113</v>
      </c>
      <c r="AT485" s="167" t="s">
        <v>151</v>
      </c>
      <c r="AU485" s="167" t="s">
        <v>74</v>
      </c>
      <c r="AY485" s="16" t="s">
        <v>134</v>
      </c>
      <c r="BE485" s="168">
        <f>IF(N485="základná",J485,0)</f>
        <v>0</v>
      </c>
      <c r="BF485" s="168">
        <f>IF(N485="znížená",J485,0)</f>
        <v>0</v>
      </c>
      <c r="BG485" s="168">
        <f>IF(N485="zákl. prenesená",J485,0)</f>
        <v>0</v>
      </c>
      <c r="BH485" s="168">
        <f>IF(N485="zníž. prenesená",J485,0)</f>
        <v>0</v>
      </c>
      <c r="BI485" s="168">
        <f>IF(N485="nulová",J485,0)</f>
        <v>0</v>
      </c>
      <c r="BJ485" s="16" t="s">
        <v>80</v>
      </c>
      <c r="BK485" s="168">
        <f>ROUND(I485*H485,2)</f>
        <v>0</v>
      </c>
      <c r="BL485" s="16" t="s">
        <v>497</v>
      </c>
      <c r="BM485" s="167" t="s">
        <v>2157</v>
      </c>
    </row>
    <row r="486" spans="2:65" s="1" customFormat="1" ht="163.19999999999999">
      <c r="B486" s="31"/>
      <c r="D486" s="170" t="s">
        <v>143</v>
      </c>
      <c r="F486" s="186" t="s">
        <v>2158</v>
      </c>
      <c r="I486" s="95"/>
      <c r="L486" s="31"/>
      <c r="M486" s="187"/>
      <c r="N486" s="54"/>
      <c r="O486" s="54"/>
      <c r="P486" s="54"/>
      <c r="Q486" s="54"/>
      <c r="R486" s="54"/>
      <c r="S486" s="54"/>
      <c r="T486" s="55"/>
      <c r="AT486" s="16" t="s">
        <v>143</v>
      </c>
      <c r="AU486" s="16" t="s">
        <v>74</v>
      </c>
    </row>
    <row r="487" spans="2:65" s="1" customFormat="1" ht="16.5" customHeight="1">
      <c r="B487" s="155"/>
      <c r="C487" s="195" t="s">
        <v>1023</v>
      </c>
      <c r="D487" s="195" t="s">
        <v>151</v>
      </c>
      <c r="E487" s="196" t="s">
        <v>2159</v>
      </c>
      <c r="F487" s="197" t="s">
        <v>2160</v>
      </c>
      <c r="G487" s="198" t="s">
        <v>198</v>
      </c>
      <c r="H487" s="199">
        <v>15</v>
      </c>
      <c r="I487" s="200"/>
      <c r="J487" s="201">
        <f>ROUND(I487*H487,2)</f>
        <v>0</v>
      </c>
      <c r="K487" s="197" t="s">
        <v>1</v>
      </c>
      <c r="L487" s="202"/>
      <c r="M487" s="203" t="s">
        <v>1</v>
      </c>
      <c r="N487" s="204" t="s">
        <v>36</v>
      </c>
      <c r="O487" s="54"/>
      <c r="P487" s="165">
        <f>O487*H487</f>
        <v>0</v>
      </c>
      <c r="Q487" s="165">
        <v>0</v>
      </c>
      <c r="R487" s="165">
        <f>Q487*H487</f>
        <v>0</v>
      </c>
      <c r="S487" s="165">
        <v>0</v>
      </c>
      <c r="T487" s="166">
        <f>S487*H487</f>
        <v>0</v>
      </c>
      <c r="AR487" s="167" t="s">
        <v>1113</v>
      </c>
      <c r="AT487" s="167" t="s">
        <v>151</v>
      </c>
      <c r="AU487" s="167" t="s">
        <v>74</v>
      </c>
      <c r="AY487" s="16" t="s">
        <v>134</v>
      </c>
      <c r="BE487" s="168">
        <f>IF(N487="základná",J487,0)</f>
        <v>0</v>
      </c>
      <c r="BF487" s="168">
        <f>IF(N487="znížená",J487,0)</f>
        <v>0</v>
      </c>
      <c r="BG487" s="168">
        <f>IF(N487="zákl. prenesená",J487,0)</f>
        <v>0</v>
      </c>
      <c r="BH487" s="168">
        <f>IF(N487="zníž. prenesená",J487,0)</f>
        <v>0</v>
      </c>
      <c r="BI487" s="168">
        <f>IF(N487="nulová",J487,0)</f>
        <v>0</v>
      </c>
      <c r="BJ487" s="16" t="s">
        <v>80</v>
      </c>
      <c r="BK487" s="168">
        <f>ROUND(I487*H487,2)</f>
        <v>0</v>
      </c>
      <c r="BL487" s="16" t="s">
        <v>497</v>
      </c>
      <c r="BM487" s="167" t="s">
        <v>2161</v>
      </c>
    </row>
    <row r="488" spans="2:65" s="1" customFormat="1" ht="86.4">
      <c r="B488" s="31"/>
      <c r="D488" s="170" t="s">
        <v>143</v>
      </c>
      <c r="F488" s="186" t="s">
        <v>2162</v>
      </c>
      <c r="I488" s="95"/>
      <c r="L488" s="31"/>
      <c r="M488" s="187"/>
      <c r="N488" s="54"/>
      <c r="O488" s="54"/>
      <c r="P488" s="54"/>
      <c r="Q488" s="54"/>
      <c r="R488" s="54"/>
      <c r="S488" s="54"/>
      <c r="T488" s="55"/>
      <c r="AT488" s="16" t="s">
        <v>143</v>
      </c>
      <c r="AU488" s="16" t="s">
        <v>74</v>
      </c>
    </row>
    <row r="489" spans="2:65" s="1" customFormat="1" ht="16.5" customHeight="1">
      <c r="B489" s="155"/>
      <c r="C489" s="195" t="s">
        <v>2163</v>
      </c>
      <c r="D489" s="195" t="s">
        <v>151</v>
      </c>
      <c r="E489" s="196" t="s">
        <v>2164</v>
      </c>
      <c r="F489" s="197" t="s">
        <v>2165</v>
      </c>
      <c r="G489" s="198" t="s">
        <v>196</v>
      </c>
      <c r="H489" s="199">
        <v>28</v>
      </c>
      <c r="I489" s="200"/>
      <c r="J489" s="201">
        <f>ROUND(I489*H489,2)</f>
        <v>0</v>
      </c>
      <c r="K489" s="197" t="s">
        <v>1</v>
      </c>
      <c r="L489" s="202"/>
      <c r="M489" s="203" t="s">
        <v>1</v>
      </c>
      <c r="N489" s="204" t="s">
        <v>36</v>
      </c>
      <c r="O489" s="54"/>
      <c r="P489" s="165">
        <f>O489*H489</f>
        <v>0</v>
      </c>
      <c r="Q489" s="165">
        <v>0</v>
      </c>
      <c r="R489" s="165">
        <f>Q489*H489</f>
        <v>0</v>
      </c>
      <c r="S489" s="165">
        <v>0</v>
      </c>
      <c r="T489" s="166">
        <f>S489*H489</f>
        <v>0</v>
      </c>
      <c r="AR489" s="167" t="s">
        <v>1113</v>
      </c>
      <c r="AT489" s="167" t="s">
        <v>151</v>
      </c>
      <c r="AU489" s="167" t="s">
        <v>74</v>
      </c>
      <c r="AY489" s="16" t="s">
        <v>134</v>
      </c>
      <c r="BE489" s="168">
        <f>IF(N489="základná",J489,0)</f>
        <v>0</v>
      </c>
      <c r="BF489" s="168">
        <f>IF(N489="znížená",J489,0)</f>
        <v>0</v>
      </c>
      <c r="BG489" s="168">
        <f>IF(N489="zákl. prenesená",J489,0)</f>
        <v>0</v>
      </c>
      <c r="BH489" s="168">
        <f>IF(N489="zníž. prenesená",J489,0)</f>
        <v>0</v>
      </c>
      <c r="BI489" s="168">
        <f>IF(N489="nulová",J489,0)</f>
        <v>0</v>
      </c>
      <c r="BJ489" s="16" t="s">
        <v>80</v>
      </c>
      <c r="BK489" s="168">
        <f>ROUND(I489*H489,2)</f>
        <v>0</v>
      </c>
      <c r="BL489" s="16" t="s">
        <v>497</v>
      </c>
      <c r="BM489" s="167" t="s">
        <v>2166</v>
      </c>
    </row>
    <row r="490" spans="2:65" s="1" customFormat="1" ht="24" customHeight="1">
      <c r="B490" s="155"/>
      <c r="C490" s="195" t="s">
        <v>1026</v>
      </c>
      <c r="D490" s="195" t="s">
        <v>151</v>
      </c>
      <c r="E490" s="196" t="s">
        <v>2167</v>
      </c>
      <c r="F490" s="197" t="s">
        <v>2168</v>
      </c>
      <c r="G490" s="198" t="s">
        <v>198</v>
      </c>
      <c r="H490" s="199">
        <v>1</v>
      </c>
      <c r="I490" s="200"/>
      <c r="J490" s="201">
        <f>ROUND(I490*H490,2)</f>
        <v>0</v>
      </c>
      <c r="K490" s="197" t="s">
        <v>1</v>
      </c>
      <c r="L490" s="202"/>
      <c r="M490" s="203" t="s">
        <v>1</v>
      </c>
      <c r="N490" s="204" t="s">
        <v>36</v>
      </c>
      <c r="O490" s="54"/>
      <c r="P490" s="165">
        <f>O490*H490</f>
        <v>0</v>
      </c>
      <c r="Q490" s="165">
        <v>0</v>
      </c>
      <c r="R490" s="165">
        <f>Q490*H490</f>
        <v>0</v>
      </c>
      <c r="S490" s="165">
        <v>0</v>
      </c>
      <c r="T490" s="166">
        <f>S490*H490</f>
        <v>0</v>
      </c>
      <c r="AR490" s="167" t="s">
        <v>1113</v>
      </c>
      <c r="AT490" s="167" t="s">
        <v>151</v>
      </c>
      <c r="AU490" s="167" t="s">
        <v>74</v>
      </c>
      <c r="AY490" s="16" t="s">
        <v>134</v>
      </c>
      <c r="BE490" s="168">
        <f>IF(N490="základná",J490,0)</f>
        <v>0</v>
      </c>
      <c r="BF490" s="168">
        <f>IF(N490="znížená",J490,0)</f>
        <v>0</v>
      </c>
      <c r="BG490" s="168">
        <f>IF(N490="zákl. prenesená",J490,0)</f>
        <v>0</v>
      </c>
      <c r="BH490" s="168">
        <f>IF(N490="zníž. prenesená",J490,0)</f>
        <v>0</v>
      </c>
      <c r="BI490" s="168">
        <f>IF(N490="nulová",J490,0)</f>
        <v>0</v>
      </c>
      <c r="BJ490" s="16" t="s">
        <v>80</v>
      </c>
      <c r="BK490" s="168">
        <f>ROUND(I490*H490,2)</f>
        <v>0</v>
      </c>
      <c r="BL490" s="16" t="s">
        <v>497</v>
      </c>
      <c r="BM490" s="167" t="s">
        <v>2169</v>
      </c>
    </row>
    <row r="491" spans="2:65" s="1" customFormat="1" ht="76.8">
      <c r="B491" s="31"/>
      <c r="D491" s="170" t="s">
        <v>143</v>
      </c>
      <c r="F491" s="186" t="s">
        <v>2170</v>
      </c>
      <c r="I491" s="95"/>
      <c r="L491" s="31"/>
      <c r="M491" s="187"/>
      <c r="N491" s="54"/>
      <c r="O491" s="54"/>
      <c r="P491" s="54"/>
      <c r="Q491" s="54"/>
      <c r="R491" s="54"/>
      <c r="S491" s="54"/>
      <c r="T491" s="55"/>
      <c r="AT491" s="16" t="s">
        <v>143</v>
      </c>
      <c r="AU491" s="16" t="s">
        <v>74</v>
      </c>
    </row>
    <row r="492" spans="2:65" s="11" customFormat="1" ht="22.95" customHeight="1">
      <c r="B492" s="142"/>
      <c r="D492" s="143" t="s">
        <v>69</v>
      </c>
      <c r="E492" s="153" t="s">
        <v>2171</v>
      </c>
      <c r="F492" s="153" t="s">
        <v>2172</v>
      </c>
      <c r="I492" s="145"/>
      <c r="J492" s="154">
        <f>BK492</f>
        <v>0</v>
      </c>
      <c r="L492" s="142"/>
      <c r="M492" s="147"/>
      <c r="N492" s="148"/>
      <c r="O492" s="148"/>
      <c r="P492" s="149">
        <f>SUM(P493:P508)</f>
        <v>0</v>
      </c>
      <c r="Q492" s="148"/>
      <c r="R492" s="149">
        <f>SUM(R493:R508)</f>
        <v>0</v>
      </c>
      <c r="S492" s="148"/>
      <c r="T492" s="150">
        <f>SUM(T493:T508)</f>
        <v>0</v>
      </c>
      <c r="AR492" s="143" t="s">
        <v>142</v>
      </c>
      <c r="AT492" s="151" t="s">
        <v>69</v>
      </c>
      <c r="AU492" s="151" t="s">
        <v>74</v>
      </c>
      <c r="AY492" s="143" t="s">
        <v>134</v>
      </c>
      <c r="BK492" s="152">
        <f>SUM(BK493:BK508)</f>
        <v>0</v>
      </c>
    </row>
    <row r="493" spans="2:65" s="1" customFormat="1" ht="16.5" customHeight="1">
      <c r="B493" s="155"/>
      <c r="C493" s="156" t="s">
        <v>2173</v>
      </c>
      <c r="D493" s="156" t="s">
        <v>136</v>
      </c>
      <c r="E493" s="157" t="s">
        <v>2174</v>
      </c>
      <c r="F493" s="158" t="s">
        <v>2175</v>
      </c>
      <c r="G493" s="159" t="s">
        <v>198</v>
      </c>
      <c r="H493" s="160">
        <v>117</v>
      </c>
      <c r="I493" s="161"/>
      <c r="J493" s="162">
        <f t="shared" ref="J493:J508" si="40">ROUND(I493*H493,2)</f>
        <v>0</v>
      </c>
      <c r="K493" s="158" t="s">
        <v>1</v>
      </c>
      <c r="L493" s="31"/>
      <c r="M493" s="163" t="s">
        <v>1</v>
      </c>
      <c r="N493" s="164" t="s">
        <v>36</v>
      </c>
      <c r="O493" s="54"/>
      <c r="P493" s="165">
        <f t="shared" ref="P493:P508" si="41">O493*H493</f>
        <v>0</v>
      </c>
      <c r="Q493" s="165">
        <v>0</v>
      </c>
      <c r="R493" s="165">
        <f t="shared" ref="R493:R508" si="42">Q493*H493</f>
        <v>0</v>
      </c>
      <c r="S493" s="165">
        <v>0</v>
      </c>
      <c r="T493" s="166">
        <f t="shared" ref="T493:T508" si="43">S493*H493</f>
        <v>0</v>
      </c>
      <c r="AR493" s="167" t="s">
        <v>497</v>
      </c>
      <c r="AT493" s="167" t="s">
        <v>136</v>
      </c>
      <c r="AU493" s="167" t="s">
        <v>80</v>
      </c>
      <c r="AY493" s="16" t="s">
        <v>134</v>
      </c>
      <c r="BE493" s="168">
        <f t="shared" ref="BE493:BE508" si="44">IF(N493="základná",J493,0)</f>
        <v>0</v>
      </c>
      <c r="BF493" s="168">
        <f t="shared" ref="BF493:BF508" si="45">IF(N493="znížená",J493,0)</f>
        <v>0</v>
      </c>
      <c r="BG493" s="168">
        <f t="shared" ref="BG493:BG508" si="46">IF(N493="zákl. prenesená",J493,0)</f>
        <v>0</v>
      </c>
      <c r="BH493" s="168">
        <f t="shared" ref="BH493:BH508" si="47">IF(N493="zníž. prenesená",J493,0)</f>
        <v>0</v>
      </c>
      <c r="BI493" s="168">
        <f t="shared" ref="BI493:BI508" si="48">IF(N493="nulová",J493,0)</f>
        <v>0</v>
      </c>
      <c r="BJ493" s="16" t="s">
        <v>80</v>
      </c>
      <c r="BK493" s="168">
        <f t="shared" ref="BK493:BK508" si="49">ROUND(I493*H493,2)</f>
        <v>0</v>
      </c>
      <c r="BL493" s="16" t="s">
        <v>497</v>
      </c>
      <c r="BM493" s="167" t="s">
        <v>2176</v>
      </c>
    </row>
    <row r="494" spans="2:65" s="1" customFormat="1" ht="24" customHeight="1">
      <c r="B494" s="155"/>
      <c r="C494" s="156" t="s">
        <v>1029</v>
      </c>
      <c r="D494" s="156" t="s">
        <v>136</v>
      </c>
      <c r="E494" s="157" t="s">
        <v>2177</v>
      </c>
      <c r="F494" s="158" t="s">
        <v>2178</v>
      </c>
      <c r="G494" s="159" t="s">
        <v>198</v>
      </c>
      <c r="H494" s="160">
        <v>62</v>
      </c>
      <c r="I494" s="161"/>
      <c r="J494" s="162">
        <f t="shared" si="40"/>
        <v>0</v>
      </c>
      <c r="K494" s="158" t="s">
        <v>1</v>
      </c>
      <c r="L494" s="31"/>
      <c r="M494" s="163" t="s">
        <v>1</v>
      </c>
      <c r="N494" s="164" t="s">
        <v>36</v>
      </c>
      <c r="O494" s="54"/>
      <c r="P494" s="165">
        <f t="shared" si="41"/>
        <v>0</v>
      </c>
      <c r="Q494" s="165">
        <v>0</v>
      </c>
      <c r="R494" s="165">
        <f t="shared" si="42"/>
        <v>0</v>
      </c>
      <c r="S494" s="165">
        <v>0</v>
      </c>
      <c r="T494" s="166">
        <f t="shared" si="43"/>
        <v>0</v>
      </c>
      <c r="AR494" s="167" t="s">
        <v>497</v>
      </c>
      <c r="AT494" s="167" t="s">
        <v>136</v>
      </c>
      <c r="AU494" s="167" t="s">
        <v>80</v>
      </c>
      <c r="AY494" s="16" t="s">
        <v>134</v>
      </c>
      <c r="BE494" s="168">
        <f t="shared" si="44"/>
        <v>0</v>
      </c>
      <c r="BF494" s="168">
        <f t="shared" si="45"/>
        <v>0</v>
      </c>
      <c r="BG494" s="168">
        <f t="shared" si="46"/>
        <v>0</v>
      </c>
      <c r="BH494" s="168">
        <f t="shared" si="47"/>
        <v>0</v>
      </c>
      <c r="BI494" s="168">
        <f t="shared" si="48"/>
        <v>0</v>
      </c>
      <c r="BJ494" s="16" t="s">
        <v>80</v>
      </c>
      <c r="BK494" s="168">
        <f t="shared" si="49"/>
        <v>0</v>
      </c>
      <c r="BL494" s="16" t="s">
        <v>497</v>
      </c>
      <c r="BM494" s="167" t="s">
        <v>2179</v>
      </c>
    </row>
    <row r="495" spans="2:65" s="1" customFormat="1" ht="16.5" customHeight="1">
      <c r="B495" s="155"/>
      <c r="C495" s="156" t="s">
        <v>2180</v>
      </c>
      <c r="D495" s="156" t="s">
        <v>136</v>
      </c>
      <c r="E495" s="157" t="s">
        <v>2181</v>
      </c>
      <c r="F495" s="158" t="s">
        <v>2182</v>
      </c>
      <c r="G495" s="159" t="s">
        <v>196</v>
      </c>
      <c r="H495" s="160">
        <v>100</v>
      </c>
      <c r="I495" s="161"/>
      <c r="J495" s="162">
        <f t="shared" si="40"/>
        <v>0</v>
      </c>
      <c r="K495" s="158" t="s">
        <v>1</v>
      </c>
      <c r="L495" s="31"/>
      <c r="M495" s="163" t="s">
        <v>1</v>
      </c>
      <c r="N495" s="164" t="s">
        <v>36</v>
      </c>
      <c r="O495" s="54"/>
      <c r="P495" s="165">
        <f t="shared" si="41"/>
        <v>0</v>
      </c>
      <c r="Q495" s="165">
        <v>0</v>
      </c>
      <c r="R495" s="165">
        <f t="shared" si="42"/>
        <v>0</v>
      </c>
      <c r="S495" s="165">
        <v>0</v>
      </c>
      <c r="T495" s="166">
        <f t="shared" si="43"/>
        <v>0</v>
      </c>
      <c r="AR495" s="167" t="s">
        <v>497</v>
      </c>
      <c r="AT495" s="167" t="s">
        <v>136</v>
      </c>
      <c r="AU495" s="167" t="s">
        <v>80</v>
      </c>
      <c r="AY495" s="16" t="s">
        <v>134</v>
      </c>
      <c r="BE495" s="168">
        <f t="shared" si="44"/>
        <v>0</v>
      </c>
      <c r="BF495" s="168">
        <f t="shared" si="45"/>
        <v>0</v>
      </c>
      <c r="BG495" s="168">
        <f t="shared" si="46"/>
        <v>0</v>
      </c>
      <c r="BH495" s="168">
        <f t="shared" si="47"/>
        <v>0</v>
      </c>
      <c r="BI495" s="168">
        <f t="shared" si="48"/>
        <v>0</v>
      </c>
      <c r="BJ495" s="16" t="s">
        <v>80</v>
      </c>
      <c r="BK495" s="168">
        <f t="shared" si="49"/>
        <v>0</v>
      </c>
      <c r="BL495" s="16" t="s">
        <v>497</v>
      </c>
      <c r="BM495" s="167" t="s">
        <v>2183</v>
      </c>
    </row>
    <row r="496" spans="2:65" s="1" customFormat="1" ht="16.5" customHeight="1">
      <c r="B496" s="155"/>
      <c r="C496" s="156" t="s">
        <v>1032</v>
      </c>
      <c r="D496" s="156" t="s">
        <v>136</v>
      </c>
      <c r="E496" s="157" t="s">
        <v>2184</v>
      </c>
      <c r="F496" s="158" t="s">
        <v>2185</v>
      </c>
      <c r="G496" s="159" t="s">
        <v>196</v>
      </c>
      <c r="H496" s="160">
        <v>100</v>
      </c>
      <c r="I496" s="161"/>
      <c r="J496" s="162">
        <f t="shared" si="40"/>
        <v>0</v>
      </c>
      <c r="K496" s="158" t="s">
        <v>1</v>
      </c>
      <c r="L496" s="31"/>
      <c r="M496" s="163" t="s">
        <v>1</v>
      </c>
      <c r="N496" s="164" t="s">
        <v>36</v>
      </c>
      <c r="O496" s="54"/>
      <c r="P496" s="165">
        <f t="shared" si="41"/>
        <v>0</v>
      </c>
      <c r="Q496" s="165">
        <v>0</v>
      </c>
      <c r="R496" s="165">
        <f t="shared" si="42"/>
        <v>0</v>
      </c>
      <c r="S496" s="165">
        <v>0</v>
      </c>
      <c r="T496" s="166">
        <f t="shared" si="43"/>
        <v>0</v>
      </c>
      <c r="AR496" s="167" t="s">
        <v>497</v>
      </c>
      <c r="AT496" s="167" t="s">
        <v>136</v>
      </c>
      <c r="AU496" s="167" t="s">
        <v>80</v>
      </c>
      <c r="AY496" s="16" t="s">
        <v>134</v>
      </c>
      <c r="BE496" s="168">
        <f t="shared" si="44"/>
        <v>0</v>
      </c>
      <c r="BF496" s="168">
        <f t="shared" si="45"/>
        <v>0</v>
      </c>
      <c r="BG496" s="168">
        <f t="shared" si="46"/>
        <v>0</v>
      </c>
      <c r="BH496" s="168">
        <f t="shared" si="47"/>
        <v>0</v>
      </c>
      <c r="BI496" s="168">
        <f t="shared" si="48"/>
        <v>0</v>
      </c>
      <c r="BJ496" s="16" t="s">
        <v>80</v>
      </c>
      <c r="BK496" s="168">
        <f t="shared" si="49"/>
        <v>0</v>
      </c>
      <c r="BL496" s="16" t="s">
        <v>497</v>
      </c>
      <c r="BM496" s="167" t="s">
        <v>2186</v>
      </c>
    </row>
    <row r="497" spans="2:65" s="1" customFormat="1" ht="24" customHeight="1">
      <c r="B497" s="155"/>
      <c r="C497" s="156" t="s">
        <v>2187</v>
      </c>
      <c r="D497" s="156" t="s">
        <v>136</v>
      </c>
      <c r="E497" s="157" t="s">
        <v>2188</v>
      </c>
      <c r="F497" s="158" t="s">
        <v>2189</v>
      </c>
      <c r="G497" s="159" t="s">
        <v>196</v>
      </c>
      <c r="H497" s="160">
        <v>150</v>
      </c>
      <c r="I497" s="161"/>
      <c r="J497" s="162">
        <f t="shared" si="40"/>
        <v>0</v>
      </c>
      <c r="K497" s="158" t="s">
        <v>1</v>
      </c>
      <c r="L497" s="31"/>
      <c r="M497" s="163" t="s">
        <v>1</v>
      </c>
      <c r="N497" s="164" t="s">
        <v>36</v>
      </c>
      <c r="O497" s="54"/>
      <c r="P497" s="165">
        <f t="shared" si="41"/>
        <v>0</v>
      </c>
      <c r="Q497" s="165">
        <v>0</v>
      </c>
      <c r="R497" s="165">
        <f t="shared" si="42"/>
        <v>0</v>
      </c>
      <c r="S497" s="165">
        <v>0</v>
      </c>
      <c r="T497" s="166">
        <f t="shared" si="43"/>
        <v>0</v>
      </c>
      <c r="AR497" s="167" t="s">
        <v>497</v>
      </c>
      <c r="AT497" s="167" t="s">
        <v>136</v>
      </c>
      <c r="AU497" s="167" t="s">
        <v>80</v>
      </c>
      <c r="AY497" s="16" t="s">
        <v>134</v>
      </c>
      <c r="BE497" s="168">
        <f t="shared" si="44"/>
        <v>0</v>
      </c>
      <c r="BF497" s="168">
        <f t="shared" si="45"/>
        <v>0</v>
      </c>
      <c r="BG497" s="168">
        <f t="shared" si="46"/>
        <v>0</v>
      </c>
      <c r="BH497" s="168">
        <f t="shared" si="47"/>
        <v>0</v>
      </c>
      <c r="BI497" s="168">
        <f t="shared" si="48"/>
        <v>0</v>
      </c>
      <c r="BJ497" s="16" t="s">
        <v>80</v>
      </c>
      <c r="BK497" s="168">
        <f t="shared" si="49"/>
        <v>0</v>
      </c>
      <c r="BL497" s="16" t="s">
        <v>497</v>
      </c>
      <c r="BM497" s="167" t="s">
        <v>2190</v>
      </c>
    </row>
    <row r="498" spans="2:65" s="1" customFormat="1" ht="24" customHeight="1">
      <c r="B498" s="155"/>
      <c r="C498" s="156" t="s">
        <v>1035</v>
      </c>
      <c r="D498" s="156" t="s">
        <v>136</v>
      </c>
      <c r="E498" s="157" t="s">
        <v>2191</v>
      </c>
      <c r="F498" s="158" t="s">
        <v>2192</v>
      </c>
      <c r="G498" s="159" t="s">
        <v>196</v>
      </c>
      <c r="H498" s="160">
        <v>1463</v>
      </c>
      <c r="I498" s="161"/>
      <c r="J498" s="162">
        <f t="shared" si="40"/>
        <v>0</v>
      </c>
      <c r="K498" s="158" t="s">
        <v>1</v>
      </c>
      <c r="L498" s="31"/>
      <c r="M498" s="163" t="s">
        <v>1</v>
      </c>
      <c r="N498" s="164" t="s">
        <v>36</v>
      </c>
      <c r="O498" s="54"/>
      <c r="P498" s="165">
        <f t="shared" si="41"/>
        <v>0</v>
      </c>
      <c r="Q498" s="165">
        <v>0</v>
      </c>
      <c r="R498" s="165">
        <f t="shared" si="42"/>
        <v>0</v>
      </c>
      <c r="S498" s="165">
        <v>0</v>
      </c>
      <c r="T498" s="166">
        <f t="shared" si="43"/>
        <v>0</v>
      </c>
      <c r="AR498" s="167" t="s">
        <v>497</v>
      </c>
      <c r="AT498" s="167" t="s">
        <v>136</v>
      </c>
      <c r="AU498" s="167" t="s">
        <v>80</v>
      </c>
      <c r="AY498" s="16" t="s">
        <v>134</v>
      </c>
      <c r="BE498" s="168">
        <f t="shared" si="44"/>
        <v>0</v>
      </c>
      <c r="BF498" s="168">
        <f t="shared" si="45"/>
        <v>0</v>
      </c>
      <c r="BG498" s="168">
        <f t="shared" si="46"/>
        <v>0</v>
      </c>
      <c r="BH498" s="168">
        <f t="shared" si="47"/>
        <v>0</v>
      </c>
      <c r="BI498" s="168">
        <f t="shared" si="48"/>
        <v>0</v>
      </c>
      <c r="BJ498" s="16" t="s">
        <v>80</v>
      </c>
      <c r="BK498" s="168">
        <f t="shared" si="49"/>
        <v>0</v>
      </c>
      <c r="BL498" s="16" t="s">
        <v>497</v>
      </c>
      <c r="BM498" s="167" t="s">
        <v>2193</v>
      </c>
    </row>
    <row r="499" spans="2:65" s="1" customFormat="1" ht="24" customHeight="1">
      <c r="B499" s="155"/>
      <c r="C499" s="156" t="s">
        <v>2194</v>
      </c>
      <c r="D499" s="156" t="s">
        <v>136</v>
      </c>
      <c r="E499" s="157" t="s">
        <v>2195</v>
      </c>
      <c r="F499" s="158" t="s">
        <v>2196</v>
      </c>
      <c r="G499" s="159" t="s">
        <v>196</v>
      </c>
      <c r="H499" s="160">
        <v>843</v>
      </c>
      <c r="I499" s="161"/>
      <c r="J499" s="162">
        <f t="shared" si="40"/>
        <v>0</v>
      </c>
      <c r="K499" s="158" t="s">
        <v>1</v>
      </c>
      <c r="L499" s="31"/>
      <c r="M499" s="163" t="s">
        <v>1</v>
      </c>
      <c r="N499" s="164" t="s">
        <v>36</v>
      </c>
      <c r="O499" s="54"/>
      <c r="P499" s="165">
        <f t="shared" si="41"/>
        <v>0</v>
      </c>
      <c r="Q499" s="165">
        <v>0</v>
      </c>
      <c r="R499" s="165">
        <f t="shared" si="42"/>
        <v>0</v>
      </c>
      <c r="S499" s="165">
        <v>0</v>
      </c>
      <c r="T499" s="166">
        <f t="shared" si="43"/>
        <v>0</v>
      </c>
      <c r="AR499" s="167" t="s">
        <v>497</v>
      </c>
      <c r="AT499" s="167" t="s">
        <v>136</v>
      </c>
      <c r="AU499" s="167" t="s">
        <v>80</v>
      </c>
      <c r="AY499" s="16" t="s">
        <v>134</v>
      </c>
      <c r="BE499" s="168">
        <f t="shared" si="44"/>
        <v>0</v>
      </c>
      <c r="BF499" s="168">
        <f t="shared" si="45"/>
        <v>0</v>
      </c>
      <c r="BG499" s="168">
        <f t="shared" si="46"/>
        <v>0</v>
      </c>
      <c r="BH499" s="168">
        <f t="shared" si="47"/>
        <v>0</v>
      </c>
      <c r="BI499" s="168">
        <f t="shared" si="48"/>
        <v>0</v>
      </c>
      <c r="BJ499" s="16" t="s">
        <v>80</v>
      </c>
      <c r="BK499" s="168">
        <f t="shared" si="49"/>
        <v>0</v>
      </c>
      <c r="BL499" s="16" t="s">
        <v>497</v>
      </c>
      <c r="BM499" s="167" t="s">
        <v>2197</v>
      </c>
    </row>
    <row r="500" spans="2:65" s="1" customFormat="1" ht="24" customHeight="1">
      <c r="B500" s="155"/>
      <c r="C500" s="156" t="s">
        <v>1038</v>
      </c>
      <c r="D500" s="156" t="s">
        <v>136</v>
      </c>
      <c r="E500" s="157" t="s">
        <v>2198</v>
      </c>
      <c r="F500" s="158" t="s">
        <v>2199</v>
      </c>
      <c r="G500" s="159" t="s">
        <v>196</v>
      </c>
      <c r="H500" s="160">
        <v>102</v>
      </c>
      <c r="I500" s="161"/>
      <c r="J500" s="162">
        <f t="shared" si="40"/>
        <v>0</v>
      </c>
      <c r="K500" s="158" t="s">
        <v>1</v>
      </c>
      <c r="L500" s="31"/>
      <c r="M500" s="163" t="s">
        <v>1</v>
      </c>
      <c r="N500" s="164" t="s">
        <v>36</v>
      </c>
      <c r="O500" s="54"/>
      <c r="P500" s="165">
        <f t="shared" si="41"/>
        <v>0</v>
      </c>
      <c r="Q500" s="165">
        <v>0</v>
      </c>
      <c r="R500" s="165">
        <f t="shared" si="42"/>
        <v>0</v>
      </c>
      <c r="S500" s="165">
        <v>0</v>
      </c>
      <c r="T500" s="166">
        <f t="shared" si="43"/>
        <v>0</v>
      </c>
      <c r="AR500" s="167" t="s">
        <v>497</v>
      </c>
      <c r="AT500" s="167" t="s">
        <v>136</v>
      </c>
      <c r="AU500" s="167" t="s">
        <v>80</v>
      </c>
      <c r="AY500" s="16" t="s">
        <v>134</v>
      </c>
      <c r="BE500" s="168">
        <f t="shared" si="44"/>
        <v>0</v>
      </c>
      <c r="BF500" s="168">
        <f t="shared" si="45"/>
        <v>0</v>
      </c>
      <c r="BG500" s="168">
        <f t="shared" si="46"/>
        <v>0</v>
      </c>
      <c r="BH500" s="168">
        <f t="shared" si="47"/>
        <v>0</v>
      </c>
      <c r="BI500" s="168">
        <f t="shared" si="48"/>
        <v>0</v>
      </c>
      <c r="BJ500" s="16" t="s">
        <v>80</v>
      </c>
      <c r="BK500" s="168">
        <f t="shared" si="49"/>
        <v>0</v>
      </c>
      <c r="BL500" s="16" t="s">
        <v>497</v>
      </c>
      <c r="BM500" s="167" t="s">
        <v>2200</v>
      </c>
    </row>
    <row r="501" spans="2:65" s="1" customFormat="1" ht="24" customHeight="1">
      <c r="B501" s="155"/>
      <c r="C501" s="156" t="s">
        <v>2201</v>
      </c>
      <c r="D501" s="156" t="s">
        <v>136</v>
      </c>
      <c r="E501" s="157" t="s">
        <v>2202</v>
      </c>
      <c r="F501" s="158" t="s">
        <v>2203</v>
      </c>
      <c r="G501" s="159" t="s">
        <v>196</v>
      </c>
      <c r="H501" s="160">
        <v>455</v>
      </c>
      <c r="I501" s="161"/>
      <c r="J501" s="162">
        <f t="shared" si="40"/>
        <v>0</v>
      </c>
      <c r="K501" s="158" t="s">
        <v>1</v>
      </c>
      <c r="L501" s="31"/>
      <c r="M501" s="163" t="s">
        <v>1</v>
      </c>
      <c r="N501" s="164" t="s">
        <v>36</v>
      </c>
      <c r="O501" s="54"/>
      <c r="P501" s="165">
        <f t="shared" si="41"/>
        <v>0</v>
      </c>
      <c r="Q501" s="165">
        <v>0</v>
      </c>
      <c r="R501" s="165">
        <f t="shared" si="42"/>
        <v>0</v>
      </c>
      <c r="S501" s="165">
        <v>0</v>
      </c>
      <c r="T501" s="166">
        <f t="shared" si="43"/>
        <v>0</v>
      </c>
      <c r="AR501" s="167" t="s">
        <v>497</v>
      </c>
      <c r="AT501" s="167" t="s">
        <v>136</v>
      </c>
      <c r="AU501" s="167" t="s">
        <v>80</v>
      </c>
      <c r="AY501" s="16" t="s">
        <v>134</v>
      </c>
      <c r="BE501" s="168">
        <f t="shared" si="44"/>
        <v>0</v>
      </c>
      <c r="BF501" s="168">
        <f t="shared" si="45"/>
        <v>0</v>
      </c>
      <c r="BG501" s="168">
        <f t="shared" si="46"/>
        <v>0</v>
      </c>
      <c r="BH501" s="168">
        <f t="shared" si="47"/>
        <v>0</v>
      </c>
      <c r="BI501" s="168">
        <f t="shared" si="48"/>
        <v>0</v>
      </c>
      <c r="BJ501" s="16" t="s">
        <v>80</v>
      </c>
      <c r="BK501" s="168">
        <f t="shared" si="49"/>
        <v>0</v>
      </c>
      <c r="BL501" s="16" t="s">
        <v>497</v>
      </c>
      <c r="BM501" s="167" t="s">
        <v>2204</v>
      </c>
    </row>
    <row r="502" spans="2:65" s="1" customFormat="1" ht="24" customHeight="1">
      <c r="B502" s="155"/>
      <c r="C502" s="156" t="s">
        <v>1041</v>
      </c>
      <c r="D502" s="156" t="s">
        <v>136</v>
      </c>
      <c r="E502" s="157" t="s">
        <v>2205</v>
      </c>
      <c r="F502" s="158" t="s">
        <v>2206</v>
      </c>
      <c r="G502" s="159" t="s">
        <v>196</v>
      </c>
      <c r="H502" s="160">
        <v>63</v>
      </c>
      <c r="I502" s="161"/>
      <c r="J502" s="162">
        <f t="shared" si="40"/>
        <v>0</v>
      </c>
      <c r="K502" s="158" t="s">
        <v>1</v>
      </c>
      <c r="L502" s="31"/>
      <c r="M502" s="163" t="s">
        <v>1</v>
      </c>
      <c r="N502" s="164" t="s">
        <v>36</v>
      </c>
      <c r="O502" s="54"/>
      <c r="P502" s="165">
        <f t="shared" si="41"/>
        <v>0</v>
      </c>
      <c r="Q502" s="165">
        <v>0</v>
      </c>
      <c r="R502" s="165">
        <f t="shared" si="42"/>
        <v>0</v>
      </c>
      <c r="S502" s="165">
        <v>0</v>
      </c>
      <c r="T502" s="166">
        <f t="shared" si="43"/>
        <v>0</v>
      </c>
      <c r="AR502" s="167" t="s">
        <v>497</v>
      </c>
      <c r="AT502" s="167" t="s">
        <v>136</v>
      </c>
      <c r="AU502" s="167" t="s">
        <v>80</v>
      </c>
      <c r="AY502" s="16" t="s">
        <v>134</v>
      </c>
      <c r="BE502" s="168">
        <f t="shared" si="44"/>
        <v>0</v>
      </c>
      <c r="BF502" s="168">
        <f t="shared" si="45"/>
        <v>0</v>
      </c>
      <c r="BG502" s="168">
        <f t="shared" si="46"/>
        <v>0</v>
      </c>
      <c r="BH502" s="168">
        <f t="shared" si="47"/>
        <v>0</v>
      </c>
      <c r="BI502" s="168">
        <f t="shared" si="48"/>
        <v>0</v>
      </c>
      <c r="BJ502" s="16" t="s">
        <v>80</v>
      </c>
      <c r="BK502" s="168">
        <f t="shared" si="49"/>
        <v>0</v>
      </c>
      <c r="BL502" s="16" t="s">
        <v>497</v>
      </c>
      <c r="BM502" s="167" t="s">
        <v>2207</v>
      </c>
    </row>
    <row r="503" spans="2:65" s="1" customFormat="1" ht="24" customHeight="1">
      <c r="B503" s="155"/>
      <c r="C503" s="156" t="s">
        <v>2208</v>
      </c>
      <c r="D503" s="156" t="s">
        <v>136</v>
      </c>
      <c r="E503" s="157" t="s">
        <v>2209</v>
      </c>
      <c r="F503" s="158" t="s">
        <v>2210</v>
      </c>
      <c r="G503" s="159" t="s">
        <v>196</v>
      </c>
      <c r="H503" s="160">
        <v>65</v>
      </c>
      <c r="I503" s="161"/>
      <c r="J503" s="162">
        <f t="shared" si="40"/>
        <v>0</v>
      </c>
      <c r="K503" s="158" t="s">
        <v>1</v>
      </c>
      <c r="L503" s="31"/>
      <c r="M503" s="163" t="s">
        <v>1</v>
      </c>
      <c r="N503" s="164" t="s">
        <v>36</v>
      </c>
      <c r="O503" s="54"/>
      <c r="P503" s="165">
        <f t="shared" si="41"/>
        <v>0</v>
      </c>
      <c r="Q503" s="165">
        <v>0</v>
      </c>
      <c r="R503" s="165">
        <f t="shared" si="42"/>
        <v>0</v>
      </c>
      <c r="S503" s="165">
        <v>0</v>
      </c>
      <c r="T503" s="166">
        <f t="shared" si="43"/>
        <v>0</v>
      </c>
      <c r="AR503" s="167" t="s">
        <v>497</v>
      </c>
      <c r="AT503" s="167" t="s">
        <v>136</v>
      </c>
      <c r="AU503" s="167" t="s">
        <v>80</v>
      </c>
      <c r="AY503" s="16" t="s">
        <v>134</v>
      </c>
      <c r="BE503" s="168">
        <f t="shared" si="44"/>
        <v>0</v>
      </c>
      <c r="BF503" s="168">
        <f t="shared" si="45"/>
        <v>0</v>
      </c>
      <c r="BG503" s="168">
        <f t="shared" si="46"/>
        <v>0</v>
      </c>
      <c r="BH503" s="168">
        <f t="shared" si="47"/>
        <v>0</v>
      </c>
      <c r="BI503" s="168">
        <f t="shared" si="48"/>
        <v>0</v>
      </c>
      <c r="BJ503" s="16" t="s">
        <v>80</v>
      </c>
      <c r="BK503" s="168">
        <f t="shared" si="49"/>
        <v>0</v>
      </c>
      <c r="BL503" s="16" t="s">
        <v>497</v>
      </c>
      <c r="BM503" s="167" t="s">
        <v>2211</v>
      </c>
    </row>
    <row r="504" spans="2:65" s="1" customFormat="1" ht="24" customHeight="1">
      <c r="B504" s="155"/>
      <c r="C504" s="156" t="s">
        <v>1044</v>
      </c>
      <c r="D504" s="156" t="s">
        <v>136</v>
      </c>
      <c r="E504" s="157" t="s">
        <v>2212</v>
      </c>
      <c r="F504" s="158" t="s">
        <v>2213</v>
      </c>
      <c r="G504" s="159" t="s">
        <v>196</v>
      </c>
      <c r="H504" s="160">
        <v>20</v>
      </c>
      <c r="I504" s="161"/>
      <c r="J504" s="162">
        <f t="shared" si="40"/>
        <v>0</v>
      </c>
      <c r="K504" s="158" t="s">
        <v>1</v>
      </c>
      <c r="L504" s="31"/>
      <c r="M504" s="163" t="s">
        <v>1</v>
      </c>
      <c r="N504" s="164" t="s">
        <v>36</v>
      </c>
      <c r="O504" s="54"/>
      <c r="P504" s="165">
        <f t="shared" si="41"/>
        <v>0</v>
      </c>
      <c r="Q504" s="165">
        <v>0</v>
      </c>
      <c r="R504" s="165">
        <f t="shared" si="42"/>
        <v>0</v>
      </c>
      <c r="S504" s="165">
        <v>0</v>
      </c>
      <c r="T504" s="166">
        <f t="shared" si="43"/>
        <v>0</v>
      </c>
      <c r="AR504" s="167" t="s">
        <v>497</v>
      </c>
      <c r="AT504" s="167" t="s">
        <v>136</v>
      </c>
      <c r="AU504" s="167" t="s">
        <v>80</v>
      </c>
      <c r="AY504" s="16" t="s">
        <v>134</v>
      </c>
      <c r="BE504" s="168">
        <f t="shared" si="44"/>
        <v>0</v>
      </c>
      <c r="BF504" s="168">
        <f t="shared" si="45"/>
        <v>0</v>
      </c>
      <c r="BG504" s="168">
        <f t="shared" si="46"/>
        <v>0</v>
      </c>
      <c r="BH504" s="168">
        <f t="shared" si="47"/>
        <v>0</v>
      </c>
      <c r="BI504" s="168">
        <f t="shared" si="48"/>
        <v>0</v>
      </c>
      <c r="BJ504" s="16" t="s">
        <v>80</v>
      </c>
      <c r="BK504" s="168">
        <f t="shared" si="49"/>
        <v>0</v>
      </c>
      <c r="BL504" s="16" t="s">
        <v>497</v>
      </c>
      <c r="BM504" s="167" t="s">
        <v>2214</v>
      </c>
    </row>
    <row r="505" spans="2:65" s="1" customFormat="1" ht="24" customHeight="1">
      <c r="B505" s="155"/>
      <c r="C505" s="156" t="s">
        <v>2215</v>
      </c>
      <c r="D505" s="156" t="s">
        <v>136</v>
      </c>
      <c r="E505" s="157" t="s">
        <v>2216</v>
      </c>
      <c r="F505" s="158" t="s">
        <v>2217</v>
      </c>
      <c r="G505" s="159" t="s">
        <v>196</v>
      </c>
      <c r="H505" s="160">
        <v>170</v>
      </c>
      <c r="I505" s="161"/>
      <c r="J505" s="162">
        <f t="shared" si="40"/>
        <v>0</v>
      </c>
      <c r="K505" s="158" t="s">
        <v>1</v>
      </c>
      <c r="L505" s="31"/>
      <c r="M505" s="163" t="s">
        <v>1</v>
      </c>
      <c r="N505" s="164" t="s">
        <v>36</v>
      </c>
      <c r="O505" s="54"/>
      <c r="P505" s="165">
        <f t="shared" si="41"/>
        <v>0</v>
      </c>
      <c r="Q505" s="165">
        <v>0</v>
      </c>
      <c r="R505" s="165">
        <f t="shared" si="42"/>
        <v>0</v>
      </c>
      <c r="S505" s="165">
        <v>0</v>
      </c>
      <c r="T505" s="166">
        <f t="shared" si="43"/>
        <v>0</v>
      </c>
      <c r="AR505" s="167" t="s">
        <v>497</v>
      </c>
      <c r="AT505" s="167" t="s">
        <v>136</v>
      </c>
      <c r="AU505" s="167" t="s">
        <v>80</v>
      </c>
      <c r="AY505" s="16" t="s">
        <v>134</v>
      </c>
      <c r="BE505" s="168">
        <f t="shared" si="44"/>
        <v>0</v>
      </c>
      <c r="BF505" s="168">
        <f t="shared" si="45"/>
        <v>0</v>
      </c>
      <c r="BG505" s="168">
        <f t="shared" si="46"/>
        <v>0</v>
      </c>
      <c r="BH505" s="168">
        <f t="shared" si="47"/>
        <v>0</v>
      </c>
      <c r="BI505" s="168">
        <f t="shared" si="48"/>
        <v>0</v>
      </c>
      <c r="BJ505" s="16" t="s">
        <v>80</v>
      </c>
      <c r="BK505" s="168">
        <f t="shared" si="49"/>
        <v>0</v>
      </c>
      <c r="BL505" s="16" t="s">
        <v>497</v>
      </c>
      <c r="BM505" s="167" t="s">
        <v>2218</v>
      </c>
    </row>
    <row r="506" spans="2:65" s="1" customFormat="1" ht="24" customHeight="1">
      <c r="B506" s="155"/>
      <c r="C506" s="156" t="s">
        <v>1047</v>
      </c>
      <c r="D506" s="156" t="s">
        <v>136</v>
      </c>
      <c r="E506" s="157" t="s">
        <v>2219</v>
      </c>
      <c r="F506" s="158" t="s">
        <v>2220</v>
      </c>
      <c r="G506" s="159" t="s">
        <v>196</v>
      </c>
      <c r="H506" s="160">
        <v>32</v>
      </c>
      <c r="I506" s="161"/>
      <c r="J506" s="162">
        <f t="shared" si="40"/>
        <v>0</v>
      </c>
      <c r="K506" s="158" t="s">
        <v>1</v>
      </c>
      <c r="L506" s="31"/>
      <c r="M506" s="163" t="s">
        <v>1</v>
      </c>
      <c r="N506" s="164" t="s">
        <v>36</v>
      </c>
      <c r="O506" s="54"/>
      <c r="P506" s="165">
        <f t="shared" si="41"/>
        <v>0</v>
      </c>
      <c r="Q506" s="165">
        <v>0</v>
      </c>
      <c r="R506" s="165">
        <f t="shared" si="42"/>
        <v>0</v>
      </c>
      <c r="S506" s="165">
        <v>0</v>
      </c>
      <c r="T506" s="166">
        <f t="shared" si="43"/>
        <v>0</v>
      </c>
      <c r="AR506" s="167" t="s">
        <v>497</v>
      </c>
      <c r="AT506" s="167" t="s">
        <v>136</v>
      </c>
      <c r="AU506" s="167" t="s">
        <v>80</v>
      </c>
      <c r="AY506" s="16" t="s">
        <v>134</v>
      </c>
      <c r="BE506" s="168">
        <f t="shared" si="44"/>
        <v>0</v>
      </c>
      <c r="BF506" s="168">
        <f t="shared" si="45"/>
        <v>0</v>
      </c>
      <c r="BG506" s="168">
        <f t="shared" si="46"/>
        <v>0</v>
      </c>
      <c r="BH506" s="168">
        <f t="shared" si="47"/>
        <v>0</v>
      </c>
      <c r="BI506" s="168">
        <f t="shared" si="48"/>
        <v>0</v>
      </c>
      <c r="BJ506" s="16" t="s">
        <v>80</v>
      </c>
      <c r="BK506" s="168">
        <f t="shared" si="49"/>
        <v>0</v>
      </c>
      <c r="BL506" s="16" t="s">
        <v>497</v>
      </c>
      <c r="BM506" s="167" t="s">
        <v>2221</v>
      </c>
    </row>
    <row r="507" spans="2:65" s="1" customFormat="1" ht="24" customHeight="1">
      <c r="B507" s="155"/>
      <c r="C507" s="156" t="s">
        <v>2222</v>
      </c>
      <c r="D507" s="156" t="s">
        <v>136</v>
      </c>
      <c r="E507" s="157" t="s">
        <v>2223</v>
      </c>
      <c r="F507" s="158" t="s">
        <v>2224</v>
      </c>
      <c r="G507" s="159" t="s">
        <v>196</v>
      </c>
      <c r="H507" s="160">
        <v>28</v>
      </c>
      <c r="I507" s="161"/>
      <c r="J507" s="162">
        <f t="shared" si="40"/>
        <v>0</v>
      </c>
      <c r="K507" s="158" t="s">
        <v>1</v>
      </c>
      <c r="L507" s="31"/>
      <c r="M507" s="163" t="s">
        <v>1</v>
      </c>
      <c r="N507" s="164" t="s">
        <v>36</v>
      </c>
      <c r="O507" s="54"/>
      <c r="P507" s="165">
        <f t="shared" si="41"/>
        <v>0</v>
      </c>
      <c r="Q507" s="165">
        <v>0</v>
      </c>
      <c r="R507" s="165">
        <f t="shared" si="42"/>
        <v>0</v>
      </c>
      <c r="S507" s="165">
        <v>0</v>
      </c>
      <c r="T507" s="166">
        <f t="shared" si="43"/>
        <v>0</v>
      </c>
      <c r="AR507" s="167" t="s">
        <v>497</v>
      </c>
      <c r="AT507" s="167" t="s">
        <v>136</v>
      </c>
      <c r="AU507" s="167" t="s">
        <v>80</v>
      </c>
      <c r="AY507" s="16" t="s">
        <v>134</v>
      </c>
      <c r="BE507" s="168">
        <f t="shared" si="44"/>
        <v>0</v>
      </c>
      <c r="BF507" s="168">
        <f t="shared" si="45"/>
        <v>0</v>
      </c>
      <c r="BG507" s="168">
        <f t="shared" si="46"/>
        <v>0</v>
      </c>
      <c r="BH507" s="168">
        <f t="shared" si="47"/>
        <v>0</v>
      </c>
      <c r="BI507" s="168">
        <f t="shared" si="48"/>
        <v>0</v>
      </c>
      <c r="BJ507" s="16" t="s">
        <v>80</v>
      </c>
      <c r="BK507" s="168">
        <f t="shared" si="49"/>
        <v>0</v>
      </c>
      <c r="BL507" s="16" t="s">
        <v>497</v>
      </c>
      <c r="BM507" s="167" t="s">
        <v>2225</v>
      </c>
    </row>
    <row r="508" spans="2:65" s="1" customFormat="1" ht="24" customHeight="1">
      <c r="B508" s="155"/>
      <c r="C508" s="156" t="s">
        <v>1050</v>
      </c>
      <c r="D508" s="156" t="s">
        <v>136</v>
      </c>
      <c r="E508" s="157" t="s">
        <v>2226</v>
      </c>
      <c r="F508" s="158" t="s">
        <v>2227</v>
      </c>
      <c r="G508" s="159" t="s">
        <v>137</v>
      </c>
      <c r="H508" s="160">
        <v>11.2</v>
      </c>
      <c r="I508" s="161"/>
      <c r="J508" s="162">
        <f t="shared" si="40"/>
        <v>0</v>
      </c>
      <c r="K508" s="158" t="s">
        <v>1</v>
      </c>
      <c r="L508" s="31"/>
      <c r="M508" s="163" t="s">
        <v>1</v>
      </c>
      <c r="N508" s="164" t="s">
        <v>36</v>
      </c>
      <c r="O508" s="54"/>
      <c r="P508" s="165">
        <f t="shared" si="41"/>
        <v>0</v>
      </c>
      <c r="Q508" s="165">
        <v>0</v>
      </c>
      <c r="R508" s="165">
        <f t="shared" si="42"/>
        <v>0</v>
      </c>
      <c r="S508" s="165">
        <v>0</v>
      </c>
      <c r="T508" s="166">
        <f t="shared" si="43"/>
        <v>0</v>
      </c>
      <c r="AR508" s="167" t="s">
        <v>497</v>
      </c>
      <c r="AT508" s="167" t="s">
        <v>136</v>
      </c>
      <c r="AU508" s="167" t="s">
        <v>80</v>
      </c>
      <c r="AY508" s="16" t="s">
        <v>134</v>
      </c>
      <c r="BE508" s="168">
        <f t="shared" si="44"/>
        <v>0</v>
      </c>
      <c r="BF508" s="168">
        <f t="shared" si="45"/>
        <v>0</v>
      </c>
      <c r="BG508" s="168">
        <f t="shared" si="46"/>
        <v>0</v>
      </c>
      <c r="BH508" s="168">
        <f t="shared" si="47"/>
        <v>0</v>
      </c>
      <c r="BI508" s="168">
        <f t="shared" si="48"/>
        <v>0</v>
      </c>
      <c r="BJ508" s="16" t="s">
        <v>80</v>
      </c>
      <c r="BK508" s="168">
        <f t="shared" si="49"/>
        <v>0</v>
      </c>
      <c r="BL508" s="16" t="s">
        <v>497</v>
      </c>
      <c r="BM508" s="167" t="s">
        <v>2228</v>
      </c>
    </row>
    <row r="509" spans="2:65" s="11" customFormat="1" ht="25.95" customHeight="1">
      <c r="B509" s="142"/>
      <c r="D509" s="143" t="s">
        <v>69</v>
      </c>
      <c r="E509" s="144" t="s">
        <v>2229</v>
      </c>
      <c r="F509" s="144" t="s">
        <v>2230</v>
      </c>
      <c r="I509" s="145"/>
      <c r="J509" s="146">
        <f>BK509</f>
        <v>0</v>
      </c>
      <c r="L509" s="142"/>
      <c r="M509" s="147"/>
      <c r="N509" s="148"/>
      <c r="O509" s="148"/>
      <c r="P509" s="149">
        <f>P510+SUM(P511:P540)</f>
        <v>0</v>
      </c>
      <c r="Q509" s="148"/>
      <c r="R509" s="149">
        <f>R510+SUM(R511:R540)</f>
        <v>0</v>
      </c>
      <c r="S509" s="148"/>
      <c r="T509" s="150">
        <f>T510+SUM(T511:T540)</f>
        <v>0</v>
      </c>
      <c r="AR509" s="143" t="s">
        <v>142</v>
      </c>
      <c r="AT509" s="151" t="s">
        <v>69</v>
      </c>
      <c r="AU509" s="151" t="s">
        <v>70</v>
      </c>
      <c r="AY509" s="143" t="s">
        <v>134</v>
      </c>
      <c r="BK509" s="152">
        <f>BK510+SUM(BK511:BK540)</f>
        <v>0</v>
      </c>
    </row>
    <row r="510" spans="2:65" s="1" customFormat="1" ht="24" customHeight="1">
      <c r="B510" s="155"/>
      <c r="C510" s="195" t="s">
        <v>2231</v>
      </c>
      <c r="D510" s="195" t="s">
        <v>151</v>
      </c>
      <c r="E510" s="196" t="s">
        <v>2232</v>
      </c>
      <c r="F510" s="197" t="s">
        <v>2233</v>
      </c>
      <c r="G510" s="198" t="s">
        <v>198</v>
      </c>
      <c r="H510" s="199">
        <v>6</v>
      </c>
      <c r="I510" s="200"/>
      <c r="J510" s="201">
        <f>ROUND(I510*H510,2)</f>
        <v>0</v>
      </c>
      <c r="K510" s="197" t="s">
        <v>1</v>
      </c>
      <c r="L510" s="202"/>
      <c r="M510" s="203" t="s">
        <v>1</v>
      </c>
      <c r="N510" s="204" t="s">
        <v>36</v>
      </c>
      <c r="O510" s="54"/>
      <c r="P510" s="165">
        <f>O510*H510</f>
        <v>0</v>
      </c>
      <c r="Q510" s="165">
        <v>0</v>
      </c>
      <c r="R510" s="165">
        <f>Q510*H510</f>
        <v>0</v>
      </c>
      <c r="S510" s="165">
        <v>0</v>
      </c>
      <c r="T510" s="166">
        <f>S510*H510</f>
        <v>0</v>
      </c>
      <c r="AR510" s="167" t="s">
        <v>1113</v>
      </c>
      <c r="AT510" s="167" t="s">
        <v>151</v>
      </c>
      <c r="AU510" s="167" t="s">
        <v>74</v>
      </c>
      <c r="AY510" s="16" t="s">
        <v>134</v>
      </c>
      <c r="BE510" s="168">
        <f>IF(N510="základná",J510,0)</f>
        <v>0</v>
      </c>
      <c r="BF510" s="168">
        <f>IF(N510="znížená",J510,0)</f>
        <v>0</v>
      </c>
      <c r="BG510" s="168">
        <f>IF(N510="zákl. prenesená",J510,0)</f>
        <v>0</v>
      </c>
      <c r="BH510" s="168">
        <f>IF(N510="zníž. prenesená",J510,0)</f>
        <v>0</v>
      </c>
      <c r="BI510" s="168">
        <f>IF(N510="nulová",J510,0)</f>
        <v>0</v>
      </c>
      <c r="BJ510" s="16" t="s">
        <v>80</v>
      </c>
      <c r="BK510" s="168">
        <f>ROUND(I510*H510,2)</f>
        <v>0</v>
      </c>
      <c r="BL510" s="16" t="s">
        <v>497</v>
      </c>
      <c r="BM510" s="167" t="s">
        <v>2234</v>
      </c>
    </row>
    <row r="511" spans="2:65" s="1" customFormat="1" ht="67.2">
      <c r="B511" s="31"/>
      <c r="D511" s="170" t="s">
        <v>143</v>
      </c>
      <c r="F511" s="186" t="s">
        <v>2235</v>
      </c>
      <c r="I511" s="95"/>
      <c r="L511" s="31"/>
      <c r="M511" s="187"/>
      <c r="N511" s="54"/>
      <c r="O511" s="54"/>
      <c r="P511" s="54"/>
      <c r="Q511" s="54"/>
      <c r="R511" s="54"/>
      <c r="S511" s="54"/>
      <c r="T511" s="55"/>
      <c r="AT511" s="16" t="s">
        <v>143</v>
      </c>
      <c r="AU511" s="16" t="s">
        <v>74</v>
      </c>
    </row>
    <row r="512" spans="2:65" s="1" customFormat="1" ht="24" customHeight="1">
      <c r="B512" s="155"/>
      <c r="C512" s="195" t="s">
        <v>1053</v>
      </c>
      <c r="D512" s="195" t="s">
        <v>151</v>
      </c>
      <c r="E512" s="196" t="s">
        <v>2236</v>
      </c>
      <c r="F512" s="197" t="s">
        <v>2237</v>
      </c>
      <c r="G512" s="198" t="s">
        <v>198</v>
      </c>
      <c r="H512" s="199">
        <v>6</v>
      </c>
      <c r="I512" s="200"/>
      <c r="J512" s="201">
        <f>ROUND(I512*H512,2)</f>
        <v>0</v>
      </c>
      <c r="K512" s="197" t="s">
        <v>1</v>
      </c>
      <c r="L512" s="202"/>
      <c r="M512" s="203" t="s">
        <v>1</v>
      </c>
      <c r="N512" s="204" t="s">
        <v>36</v>
      </c>
      <c r="O512" s="54"/>
      <c r="P512" s="165">
        <f>O512*H512</f>
        <v>0</v>
      </c>
      <c r="Q512" s="165">
        <v>0</v>
      </c>
      <c r="R512" s="165">
        <f>Q512*H512</f>
        <v>0</v>
      </c>
      <c r="S512" s="165">
        <v>0</v>
      </c>
      <c r="T512" s="166">
        <f>S512*H512</f>
        <v>0</v>
      </c>
      <c r="AR512" s="167" t="s">
        <v>1113</v>
      </c>
      <c r="AT512" s="167" t="s">
        <v>151</v>
      </c>
      <c r="AU512" s="167" t="s">
        <v>74</v>
      </c>
      <c r="AY512" s="16" t="s">
        <v>134</v>
      </c>
      <c r="BE512" s="168">
        <f>IF(N512="základná",J512,0)</f>
        <v>0</v>
      </c>
      <c r="BF512" s="168">
        <f>IF(N512="znížená",J512,0)</f>
        <v>0</v>
      </c>
      <c r="BG512" s="168">
        <f>IF(N512="zákl. prenesená",J512,0)</f>
        <v>0</v>
      </c>
      <c r="BH512" s="168">
        <f>IF(N512="zníž. prenesená",J512,0)</f>
        <v>0</v>
      </c>
      <c r="BI512" s="168">
        <f>IF(N512="nulová",J512,0)</f>
        <v>0</v>
      </c>
      <c r="BJ512" s="16" t="s">
        <v>80</v>
      </c>
      <c r="BK512" s="168">
        <f>ROUND(I512*H512,2)</f>
        <v>0</v>
      </c>
      <c r="BL512" s="16" t="s">
        <v>497</v>
      </c>
      <c r="BM512" s="167" t="s">
        <v>2238</v>
      </c>
    </row>
    <row r="513" spans="2:65" s="1" customFormat="1" ht="48">
      <c r="B513" s="31"/>
      <c r="D513" s="170" t="s">
        <v>143</v>
      </c>
      <c r="F513" s="186" t="s">
        <v>2239</v>
      </c>
      <c r="I513" s="95"/>
      <c r="L513" s="31"/>
      <c r="M513" s="187"/>
      <c r="N513" s="54"/>
      <c r="O513" s="54"/>
      <c r="P513" s="54"/>
      <c r="Q513" s="54"/>
      <c r="R513" s="54"/>
      <c r="S513" s="54"/>
      <c r="T513" s="55"/>
      <c r="AT513" s="16" t="s">
        <v>143</v>
      </c>
      <c r="AU513" s="16" t="s">
        <v>74</v>
      </c>
    </row>
    <row r="514" spans="2:65" s="1" customFormat="1" ht="24" customHeight="1">
      <c r="B514" s="155"/>
      <c r="C514" s="195" t="s">
        <v>2240</v>
      </c>
      <c r="D514" s="195" t="s">
        <v>151</v>
      </c>
      <c r="E514" s="196" t="s">
        <v>2241</v>
      </c>
      <c r="F514" s="197" t="s">
        <v>2242</v>
      </c>
      <c r="G514" s="198" t="s">
        <v>198</v>
      </c>
      <c r="H514" s="199">
        <v>196</v>
      </c>
      <c r="I514" s="200"/>
      <c r="J514" s="201">
        <f>ROUND(I514*H514,2)</f>
        <v>0</v>
      </c>
      <c r="K514" s="197" t="s">
        <v>1</v>
      </c>
      <c r="L514" s="202"/>
      <c r="M514" s="203" t="s">
        <v>1</v>
      </c>
      <c r="N514" s="204" t="s">
        <v>36</v>
      </c>
      <c r="O514" s="54"/>
      <c r="P514" s="165">
        <f>O514*H514</f>
        <v>0</v>
      </c>
      <c r="Q514" s="165">
        <v>0</v>
      </c>
      <c r="R514" s="165">
        <f>Q514*H514</f>
        <v>0</v>
      </c>
      <c r="S514" s="165">
        <v>0</v>
      </c>
      <c r="T514" s="166">
        <f>S514*H514</f>
        <v>0</v>
      </c>
      <c r="AR514" s="167" t="s">
        <v>1113</v>
      </c>
      <c r="AT514" s="167" t="s">
        <v>151</v>
      </c>
      <c r="AU514" s="167" t="s">
        <v>74</v>
      </c>
      <c r="AY514" s="16" t="s">
        <v>134</v>
      </c>
      <c r="BE514" s="168">
        <f>IF(N514="základná",J514,0)</f>
        <v>0</v>
      </c>
      <c r="BF514" s="168">
        <f>IF(N514="znížená",J514,0)</f>
        <v>0</v>
      </c>
      <c r="BG514" s="168">
        <f>IF(N514="zákl. prenesená",J514,0)</f>
        <v>0</v>
      </c>
      <c r="BH514" s="168">
        <f>IF(N514="zníž. prenesená",J514,0)</f>
        <v>0</v>
      </c>
      <c r="BI514" s="168">
        <f>IF(N514="nulová",J514,0)</f>
        <v>0</v>
      </c>
      <c r="BJ514" s="16" t="s">
        <v>80</v>
      </c>
      <c r="BK514" s="168">
        <f>ROUND(I514*H514,2)</f>
        <v>0</v>
      </c>
      <c r="BL514" s="16" t="s">
        <v>497</v>
      </c>
      <c r="BM514" s="167" t="s">
        <v>2243</v>
      </c>
    </row>
    <row r="515" spans="2:65" s="1" customFormat="1" ht="67.2">
      <c r="B515" s="31"/>
      <c r="D515" s="170" t="s">
        <v>143</v>
      </c>
      <c r="F515" s="186" t="s">
        <v>2244</v>
      </c>
      <c r="I515" s="95"/>
      <c r="L515" s="31"/>
      <c r="M515" s="187"/>
      <c r="N515" s="54"/>
      <c r="O515" s="54"/>
      <c r="P515" s="54"/>
      <c r="Q515" s="54"/>
      <c r="R515" s="54"/>
      <c r="S515" s="54"/>
      <c r="T515" s="55"/>
      <c r="AT515" s="16" t="s">
        <v>143</v>
      </c>
      <c r="AU515" s="16" t="s">
        <v>74</v>
      </c>
    </row>
    <row r="516" spans="2:65" s="1" customFormat="1" ht="24" customHeight="1">
      <c r="B516" s="155"/>
      <c r="C516" s="195" t="s">
        <v>1056</v>
      </c>
      <c r="D516" s="195" t="s">
        <v>151</v>
      </c>
      <c r="E516" s="196" t="s">
        <v>2245</v>
      </c>
      <c r="F516" s="197" t="s">
        <v>2246</v>
      </c>
      <c r="G516" s="198" t="s">
        <v>198</v>
      </c>
      <c r="H516" s="199">
        <v>20</v>
      </c>
      <c r="I516" s="200"/>
      <c r="J516" s="201">
        <f>ROUND(I516*H516,2)</f>
        <v>0</v>
      </c>
      <c r="K516" s="197" t="s">
        <v>1</v>
      </c>
      <c r="L516" s="202"/>
      <c r="M516" s="203" t="s">
        <v>1</v>
      </c>
      <c r="N516" s="204" t="s">
        <v>36</v>
      </c>
      <c r="O516" s="54"/>
      <c r="P516" s="165">
        <f>O516*H516</f>
        <v>0</v>
      </c>
      <c r="Q516" s="165">
        <v>0</v>
      </c>
      <c r="R516" s="165">
        <f>Q516*H516</f>
        <v>0</v>
      </c>
      <c r="S516" s="165">
        <v>0</v>
      </c>
      <c r="T516" s="166">
        <f>S516*H516</f>
        <v>0</v>
      </c>
      <c r="AR516" s="167" t="s">
        <v>1113</v>
      </c>
      <c r="AT516" s="167" t="s">
        <v>151</v>
      </c>
      <c r="AU516" s="167" t="s">
        <v>74</v>
      </c>
      <c r="AY516" s="16" t="s">
        <v>134</v>
      </c>
      <c r="BE516" s="168">
        <f>IF(N516="základná",J516,0)</f>
        <v>0</v>
      </c>
      <c r="BF516" s="168">
        <f>IF(N516="znížená",J516,0)</f>
        <v>0</v>
      </c>
      <c r="BG516" s="168">
        <f>IF(N516="zákl. prenesená",J516,0)</f>
        <v>0</v>
      </c>
      <c r="BH516" s="168">
        <f>IF(N516="zníž. prenesená",J516,0)</f>
        <v>0</v>
      </c>
      <c r="BI516" s="168">
        <f>IF(N516="nulová",J516,0)</f>
        <v>0</v>
      </c>
      <c r="BJ516" s="16" t="s">
        <v>80</v>
      </c>
      <c r="BK516" s="168">
        <f>ROUND(I516*H516,2)</f>
        <v>0</v>
      </c>
      <c r="BL516" s="16" t="s">
        <v>497</v>
      </c>
      <c r="BM516" s="167" t="s">
        <v>2247</v>
      </c>
    </row>
    <row r="517" spans="2:65" s="1" customFormat="1" ht="28.8">
      <c r="B517" s="31"/>
      <c r="D517" s="170" t="s">
        <v>143</v>
      </c>
      <c r="F517" s="186" t="s">
        <v>2248</v>
      </c>
      <c r="I517" s="95"/>
      <c r="L517" s="31"/>
      <c r="M517" s="187"/>
      <c r="N517" s="54"/>
      <c r="O517" s="54"/>
      <c r="P517" s="54"/>
      <c r="Q517" s="54"/>
      <c r="R517" s="54"/>
      <c r="S517" s="54"/>
      <c r="T517" s="55"/>
      <c r="AT517" s="16" t="s">
        <v>143</v>
      </c>
      <c r="AU517" s="16" t="s">
        <v>74</v>
      </c>
    </row>
    <row r="518" spans="2:65" s="1" customFormat="1" ht="36" customHeight="1">
      <c r="B518" s="155"/>
      <c r="C518" s="195" t="s">
        <v>2249</v>
      </c>
      <c r="D518" s="195" t="s">
        <v>151</v>
      </c>
      <c r="E518" s="196" t="s">
        <v>2250</v>
      </c>
      <c r="F518" s="197" t="s">
        <v>2251</v>
      </c>
      <c r="G518" s="198" t="s">
        <v>198</v>
      </c>
      <c r="H518" s="199">
        <v>45</v>
      </c>
      <c r="I518" s="200"/>
      <c r="J518" s="201">
        <f>ROUND(I518*H518,2)</f>
        <v>0</v>
      </c>
      <c r="K518" s="197" t="s">
        <v>1</v>
      </c>
      <c r="L518" s="202"/>
      <c r="M518" s="203" t="s">
        <v>1</v>
      </c>
      <c r="N518" s="204" t="s">
        <v>36</v>
      </c>
      <c r="O518" s="54"/>
      <c r="P518" s="165">
        <f>O518*H518</f>
        <v>0</v>
      </c>
      <c r="Q518" s="165">
        <v>0</v>
      </c>
      <c r="R518" s="165">
        <f>Q518*H518</f>
        <v>0</v>
      </c>
      <c r="S518" s="165">
        <v>0</v>
      </c>
      <c r="T518" s="166">
        <f>S518*H518</f>
        <v>0</v>
      </c>
      <c r="AR518" s="167" t="s">
        <v>1113</v>
      </c>
      <c r="AT518" s="167" t="s">
        <v>151</v>
      </c>
      <c r="AU518" s="167" t="s">
        <v>74</v>
      </c>
      <c r="AY518" s="16" t="s">
        <v>134</v>
      </c>
      <c r="BE518" s="168">
        <f>IF(N518="základná",J518,0)</f>
        <v>0</v>
      </c>
      <c r="BF518" s="168">
        <f>IF(N518="znížená",J518,0)</f>
        <v>0</v>
      </c>
      <c r="BG518" s="168">
        <f>IF(N518="zákl. prenesená",J518,0)</f>
        <v>0</v>
      </c>
      <c r="BH518" s="168">
        <f>IF(N518="zníž. prenesená",J518,0)</f>
        <v>0</v>
      </c>
      <c r="BI518" s="168">
        <f>IF(N518="nulová",J518,0)</f>
        <v>0</v>
      </c>
      <c r="BJ518" s="16" t="s">
        <v>80</v>
      </c>
      <c r="BK518" s="168">
        <f>ROUND(I518*H518,2)</f>
        <v>0</v>
      </c>
      <c r="BL518" s="16" t="s">
        <v>497</v>
      </c>
      <c r="BM518" s="167" t="s">
        <v>2252</v>
      </c>
    </row>
    <row r="519" spans="2:65" s="1" customFormat="1" ht="105.6">
      <c r="B519" s="31"/>
      <c r="D519" s="170" t="s">
        <v>143</v>
      </c>
      <c r="F519" s="186" t="s">
        <v>2253</v>
      </c>
      <c r="I519" s="95"/>
      <c r="L519" s="31"/>
      <c r="M519" s="187"/>
      <c r="N519" s="54"/>
      <c r="O519" s="54"/>
      <c r="P519" s="54"/>
      <c r="Q519" s="54"/>
      <c r="R519" s="54"/>
      <c r="S519" s="54"/>
      <c r="T519" s="55"/>
      <c r="AT519" s="16" t="s">
        <v>143</v>
      </c>
      <c r="AU519" s="16" t="s">
        <v>74</v>
      </c>
    </row>
    <row r="520" spans="2:65" s="1" customFormat="1" ht="24" customHeight="1">
      <c r="B520" s="155"/>
      <c r="C520" s="195" t="s">
        <v>1059</v>
      </c>
      <c r="D520" s="195" t="s">
        <v>151</v>
      </c>
      <c r="E520" s="196" t="s">
        <v>2254</v>
      </c>
      <c r="F520" s="197" t="s">
        <v>2255</v>
      </c>
      <c r="G520" s="198" t="s">
        <v>198</v>
      </c>
      <c r="H520" s="199">
        <v>260</v>
      </c>
      <c r="I520" s="200"/>
      <c r="J520" s="201">
        <f>ROUND(I520*H520,2)</f>
        <v>0</v>
      </c>
      <c r="K520" s="197" t="s">
        <v>1</v>
      </c>
      <c r="L520" s="202"/>
      <c r="M520" s="203" t="s">
        <v>1</v>
      </c>
      <c r="N520" s="204" t="s">
        <v>36</v>
      </c>
      <c r="O520" s="54"/>
      <c r="P520" s="165">
        <f>O520*H520</f>
        <v>0</v>
      </c>
      <c r="Q520" s="165">
        <v>0</v>
      </c>
      <c r="R520" s="165">
        <f>Q520*H520</f>
        <v>0</v>
      </c>
      <c r="S520" s="165">
        <v>0</v>
      </c>
      <c r="T520" s="166">
        <f>S520*H520</f>
        <v>0</v>
      </c>
      <c r="AR520" s="167" t="s">
        <v>1113</v>
      </c>
      <c r="AT520" s="167" t="s">
        <v>151</v>
      </c>
      <c r="AU520" s="167" t="s">
        <v>74</v>
      </c>
      <c r="AY520" s="16" t="s">
        <v>134</v>
      </c>
      <c r="BE520" s="168">
        <f>IF(N520="základná",J520,0)</f>
        <v>0</v>
      </c>
      <c r="BF520" s="168">
        <f>IF(N520="znížená",J520,0)</f>
        <v>0</v>
      </c>
      <c r="BG520" s="168">
        <f>IF(N520="zákl. prenesená",J520,0)</f>
        <v>0</v>
      </c>
      <c r="BH520" s="168">
        <f>IF(N520="zníž. prenesená",J520,0)</f>
        <v>0</v>
      </c>
      <c r="BI520" s="168">
        <f>IF(N520="nulová",J520,0)</f>
        <v>0</v>
      </c>
      <c r="BJ520" s="16" t="s">
        <v>80</v>
      </c>
      <c r="BK520" s="168">
        <f>ROUND(I520*H520,2)</f>
        <v>0</v>
      </c>
      <c r="BL520" s="16" t="s">
        <v>497</v>
      </c>
      <c r="BM520" s="167" t="s">
        <v>2256</v>
      </c>
    </row>
    <row r="521" spans="2:65" s="1" customFormat="1" ht="96">
      <c r="B521" s="31"/>
      <c r="D521" s="170" t="s">
        <v>143</v>
      </c>
      <c r="F521" s="186" t="s">
        <v>2257</v>
      </c>
      <c r="I521" s="95"/>
      <c r="L521" s="31"/>
      <c r="M521" s="187"/>
      <c r="N521" s="54"/>
      <c r="O521" s="54"/>
      <c r="P521" s="54"/>
      <c r="Q521" s="54"/>
      <c r="R521" s="54"/>
      <c r="S521" s="54"/>
      <c r="T521" s="55"/>
      <c r="AT521" s="16" t="s">
        <v>143</v>
      </c>
      <c r="AU521" s="16" t="s">
        <v>74</v>
      </c>
    </row>
    <row r="522" spans="2:65" s="1" customFormat="1" ht="24" customHeight="1">
      <c r="B522" s="155"/>
      <c r="C522" s="195" t="s">
        <v>2258</v>
      </c>
      <c r="D522" s="195" t="s">
        <v>151</v>
      </c>
      <c r="E522" s="196" t="s">
        <v>2259</v>
      </c>
      <c r="F522" s="197" t="s">
        <v>2260</v>
      </c>
      <c r="G522" s="198" t="s">
        <v>198</v>
      </c>
      <c r="H522" s="199">
        <v>3</v>
      </c>
      <c r="I522" s="200"/>
      <c r="J522" s="201">
        <f>ROUND(I522*H522,2)</f>
        <v>0</v>
      </c>
      <c r="K522" s="197" t="s">
        <v>1</v>
      </c>
      <c r="L522" s="202"/>
      <c r="M522" s="203" t="s">
        <v>1</v>
      </c>
      <c r="N522" s="204" t="s">
        <v>36</v>
      </c>
      <c r="O522" s="54"/>
      <c r="P522" s="165">
        <f>O522*H522</f>
        <v>0</v>
      </c>
      <c r="Q522" s="165">
        <v>0</v>
      </c>
      <c r="R522" s="165">
        <f>Q522*H522</f>
        <v>0</v>
      </c>
      <c r="S522" s="165">
        <v>0</v>
      </c>
      <c r="T522" s="166">
        <f>S522*H522</f>
        <v>0</v>
      </c>
      <c r="AR522" s="167" t="s">
        <v>1113</v>
      </c>
      <c r="AT522" s="167" t="s">
        <v>151</v>
      </c>
      <c r="AU522" s="167" t="s">
        <v>74</v>
      </c>
      <c r="AY522" s="16" t="s">
        <v>134</v>
      </c>
      <c r="BE522" s="168">
        <f>IF(N522="základná",J522,0)</f>
        <v>0</v>
      </c>
      <c r="BF522" s="168">
        <f>IF(N522="znížená",J522,0)</f>
        <v>0</v>
      </c>
      <c r="BG522" s="168">
        <f>IF(N522="zákl. prenesená",J522,0)</f>
        <v>0</v>
      </c>
      <c r="BH522" s="168">
        <f>IF(N522="zníž. prenesená",J522,0)</f>
        <v>0</v>
      </c>
      <c r="BI522" s="168">
        <f>IF(N522="nulová",J522,0)</f>
        <v>0</v>
      </c>
      <c r="BJ522" s="16" t="s">
        <v>80</v>
      </c>
      <c r="BK522" s="168">
        <f>ROUND(I522*H522,2)</f>
        <v>0</v>
      </c>
      <c r="BL522" s="16" t="s">
        <v>497</v>
      </c>
      <c r="BM522" s="167" t="s">
        <v>2261</v>
      </c>
    </row>
    <row r="523" spans="2:65" s="1" customFormat="1" ht="24" customHeight="1">
      <c r="B523" s="155"/>
      <c r="C523" s="195" t="s">
        <v>1062</v>
      </c>
      <c r="D523" s="195" t="s">
        <v>151</v>
      </c>
      <c r="E523" s="196" t="s">
        <v>2262</v>
      </c>
      <c r="F523" s="197" t="s">
        <v>2263</v>
      </c>
      <c r="G523" s="198" t="s">
        <v>198</v>
      </c>
      <c r="H523" s="199">
        <v>4</v>
      </c>
      <c r="I523" s="200"/>
      <c r="J523" s="201">
        <f>ROUND(I523*H523,2)</f>
        <v>0</v>
      </c>
      <c r="K523" s="197" t="s">
        <v>1</v>
      </c>
      <c r="L523" s="202"/>
      <c r="M523" s="203" t="s">
        <v>1</v>
      </c>
      <c r="N523" s="204" t="s">
        <v>36</v>
      </c>
      <c r="O523" s="54"/>
      <c r="P523" s="165">
        <f>O523*H523</f>
        <v>0</v>
      </c>
      <c r="Q523" s="165">
        <v>0</v>
      </c>
      <c r="R523" s="165">
        <f>Q523*H523</f>
        <v>0</v>
      </c>
      <c r="S523" s="165">
        <v>0</v>
      </c>
      <c r="T523" s="166">
        <f>S523*H523</f>
        <v>0</v>
      </c>
      <c r="AR523" s="167" t="s">
        <v>1113</v>
      </c>
      <c r="AT523" s="167" t="s">
        <v>151</v>
      </c>
      <c r="AU523" s="167" t="s">
        <v>74</v>
      </c>
      <c r="AY523" s="16" t="s">
        <v>134</v>
      </c>
      <c r="BE523" s="168">
        <f>IF(N523="základná",J523,0)</f>
        <v>0</v>
      </c>
      <c r="BF523" s="168">
        <f>IF(N523="znížená",J523,0)</f>
        <v>0</v>
      </c>
      <c r="BG523" s="168">
        <f>IF(N523="zákl. prenesená",J523,0)</f>
        <v>0</v>
      </c>
      <c r="BH523" s="168">
        <f>IF(N523="zníž. prenesená",J523,0)</f>
        <v>0</v>
      </c>
      <c r="BI523" s="168">
        <f>IF(N523="nulová",J523,0)</f>
        <v>0</v>
      </c>
      <c r="BJ523" s="16" t="s">
        <v>80</v>
      </c>
      <c r="BK523" s="168">
        <f>ROUND(I523*H523,2)</f>
        <v>0</v>
      </c>
      <c r="BL523" s="16" t="s">
        <v>497</v>
      </c>
      <c r="BM523" s="167" t="s">
        <v>2264</v>
      </c>
    </row>
    <row r="524" spans="2:65" s="1" customFormat="1" ht="24" customHeight="1">
      <c r="B524" s="155"/>
      <c r="C524" s="195" t="s">
        <v>2265</v>
      </c>
      <c r="D524" s="195" t="s">
        <v>151</v>
      </c>
      <c r="E524" s="196" t="s">
        <v>2266</v>
      </c>
      <c r="F524" s="197" t="s">
        <v>2267</v>
      </c>
      <c r="G524" s="198" t="s">
        <v>198</v>
      </c>
      <c r="H524" s="199">
        <v>28</v>
      </c>
      <c r="I524" s="200"/>
      <c r="J524" s="201">
        <f>ROUND(I524*H524,2)</f>
        <v>0</v>
      </c>
      <c r="K524" s="197" t="s">
        <v>1</v>
      </c>
      <c r="L524" s="202"/>
      <c r="M524" s="203" t="s">
        <v>1</v>
      </c>
      <c r="N524" s="204" t="s">
        <v>36</v>
      </c>
      <c r="O524" s="54"/>
      <c r="P524" s="165">
        <f>O524*H524</f>
        <v>0</v>
      </c>
      <c r="Q524" s="165">
        <v>0</v>
      </c>
      <c r="R524" s="165">
        <f>Q524*H524</f>
        <v>0</v>
      </c>
      <c r="S524" s="165">
        <v>0</v>
      </c>
      <c r="T524" s="166">
        <f>S524*H524</f>
        <v>0</v>
      </c>
      <c r="AR524" s="167" t="s">
        <v>1113</v>
      </c>
      <c r="AT524" s="167" t="s">
        <v>151</v>
      </c>
      <c r="AU524" s="167" t="s">
        <v>74</v>
      </c>
      <c r="AY524" s="16" t="s">
        <v>134</v>
      </c>
      <c r="BE524" s="168">
        <f>IF(N524="základná",J524,0)</f>
        <v>0</v>
      </c>
      <c r="BF524" s="168">
        <f>IF(N524="znížená",J524,0)</f>
        <v>0</v>
      </c>
      <c r="BG524" s="168">
        <f>IF(N524="zákl. prenesená",J524,0)</f>
        <v>0</v>
      </c>
      <c r="BH524" s="168">
        <f>IF(N524="zníž. prenesená",J524,0)</f>
        <v>0</v>
      </c>
      <c r="BI524" s="168">
        <f>IF(N524="nulová",J524,0)</f>
        <v>0</v>
      </c>
      <c r="BJ524" s="16" t="s">
        <v>80</v>
      </c>
      <c r="BK524" s="168">
        <f>ROUND(I524*H524,2)</f>
        <v>0</v>
      </c>
      <c r="BL524" s="16" t="s">
        <v>497</v>
      </c>
      <c r="BM524" s="167" t="s">
        <v>2268</v>
      </c>
    </row>
    <row r="525" spans="2:65" s="1" customFormat="1" ht="38.4">
      <c r="B525" s="31"/>
      <c r="D525" s="170" t="s">
        <v>143</v>
      </c>
      <c r="F525" s="186" t="s">
        <v>2269</v>
      </c>
      <c r="I525" s="95"/>
      <c r="L525" s="31"/>
      <c r="M525" s="187"/>
      <c r="N525" s="54"/>
      <c r="O525" s="54"/>
      <c r="P525" s="54"/>
      <c r="Q525" s="54"/>
      <c r="R525" s="54"/>
      <c r="S525" s="54"/>
      <c r="T525" s="55"/>
      <c r="AT525" s="16" t="s">
        <v>143</v>
      </c>
      <c r="AU525" s="16" t="s">
        <v>74</v>
      </c>
    </row>
    <row r="526" spans="2:65" s="1" customFormat="1" ht="24" customHeight="1">
      <c r="B526" s="155"/>
      <c r="C526" s="195" t="s">
        <v>1065</v>
      </c>
      <c r="D526" s="195" t="s">
        <v>151</v>
      </c>
      <c r="E526" s="196" t="s">
        <v>2270</v>
      </c>
      <c r="F526" s="197" t="s">
        <v>2271</v>
      </c>
      <c r="G526" s="198" t="s">
        <v>198</v>
      </c>
      <c r="H526" s="199">
        <v>7</v>
      </c>
      <c r="I526" s="200"/>
      <c r="J526" s="201">
        <f>ROUND(I526*H526,2)</f>
        <v>0</v>
      </c>
      <c r="K526" s="197" t="s">
        <v>1</v>
      </c>
      <c r="L526" s="202"/>
      <c r="M526" s="203" t="s">
        <v>1</v>
      </c>
      <c r="N526" s="204" t="s">
        <v>36</v>
      </c>
      <c r="O526" s="54"/>
      <c r="P526" s="165">
        <f>O526*H526</f>
        <v>0</v>
      </c>
      <c r="Q526" s="165">
        <v>0</v>
      </c>
      <c r="R526" s="165">
        <f>Q526*H526</f>
        <v>0</v>
      </c>
      <c r="S526" s="165">
        <v>0</v>
      </c>
      <c r="T526" s="166">
        <f>S526*H526</f>
        <v>0</v>
      </c>
      <c r="AR526" s="167" t="s">
        <v>1113</v>
      </c>
      <c r="AT526" s="167" t="s">
        <v>151</v>
      </c>
      <c r="AU526" s="167" t="s">
        <v>74</v>
      </c>
      <c r="AY526" s="16" t="s">
        <v>134</v>
      </c>
      <c r="BE526" s="168">
        <f>IF(N526="základná",J526,0)</f>
        <v>0</v>
      </c>
      <c r="BF526" s="168">
        <f>IF(N526="znížená",J526,0)</f>
        <v>0</v>
      </c>
      <c r="BG526" s="168">
        <f>IF(N526="zákl. prenesená",J526,0)</f>
        <v>0</v>
      </c>
      <c r="BH526" s="168">
        <f>IF(N526="zníž. prenesená",J526,0)</f>
        <v>0</v>
      </c>
      <c r="BI526" s="168">
        <f>IF(N526="nulová",J526,0)</f>
        <v>0</v>
      </c>
      <c r="BJ526" s="16" t="s">
        <v>80</v>
      </c>
      <c r="BK526" s="168">
        <f>ROUND(I526*H526,2)</f>
        <v>0</v>
      </c>
      <c r="BL526" s="16" t="s">
        <v>497</v>
      </c>
      <c r="BM526" s="167" t="s">
        <v>2272</v>
      </c>
    </row>
    <row r="527" spans="2:65" s="1" customFormat="1" ht="57.6">
      <c r="B527" s="31"/>
      <c r="D527" s="170" t="s">
        <v>143</v>
      </c>
      <c r="F527" s="186" t="s">
        <v>2273</v>
      </c>
      <c r="I527" s="95"/>
      <c r="L527" s="31"/>
      <c r="M527" s="187"/>
      <c r="N527" s="54"/>
      <c r="O527" s="54"/>
      <c r="P527" s="54"/>
      <c r="Q527" s="54"/>
      <c r="R527" s="54"/>
      <c r="S527" s="54"/>
      <c r="T527" s="55"/>
      <c r="AT527" s="16" t="s">
        <v>143</v>
      </c>
      <c r="AU527" s="16" t="s">
        <v>74</v>
      </c>
    </row>
    <row r="528" spans="2:65" s="1" customFormat="1" ht="24" customHeight="1">
      <c r="B528" s="155"/>
      <c r="C528" s="195" t="s">
        <v>2274</v>
      </c>
      <c r="D528" s="195" t="s">
        <v>151</v>
      </c>
      <c r="E528" s="196" t="s">
        <v>2275</v>
      </c>
      <c r="F528" s="197" t="s">
        <v>2276</v>
      </c>
      <c r="G528" s="198" t="s">
        <v>198</v>
      </c>
      <c r="H528" s="199">
        <v>14</v>
      </c>
      <c r="I528" s="200"/>
      <c r="J528" s="201">
        <f>ROUND(I528*H528,2)</f>
        <v>0</v>
      </c>
      <c r="K528" s="197" t="s">
        <v>1</v>
      </c>
      <c r="L528" s="202"/>
      <c r="M528" s="203" t="s">
        <v>1</v>
      </c>
      <c r="N528" s="204" t="s">
        <v>36</v>
      </c>
      <c r="O528" s="54"/>
      <c r="P528" s="165">
        <f>O528*H528</f>
        <v>0</v>
      </c>
      <c r="Q528" s="165">
        <v>0</v>
      </c>
      <c r="R528" s="165">
        <f>Q528*H528</f>
        <v>0</v>
      </c>
      <c r="S528" s="165">
        <v>0</v>
      </c>
      <c r="T528" s="166">
        <f>S528*H528</f>
        <v>0</v>
      </c>
      <c r="AR528" s="167" t="s">
        <v>1113</v>
      </c>
      <c r="AT528" s="167" t="s">
        <v>151</v>
      </c>
      <c r="AU528" s="167" t="s">
        <v>74</v>
      </c>
      <c r="AY528" s="16" t="s">
        <v>134</v>
      </c>
      <c r="BE528" s="168">
        <f>IF(N528="základná",J528,0)</f>
        <v>0</v>
      </c>
      <c r="BF528" s="168">
        <f>IF(N528="znížená",J528,0)</f>
        <v>0</v>
      </c>
      <c r="BG528" s="168">
        <f>IF(N528="zákl. prenesená",J528,0)</f>
        <v>0</v>
      </c>
      <c r="BH528" s="168">
        <f>IF(N528="zníž. prenesená",J528,0)</f>
        <v>0</v>
      </c>
      <c r="BI528" s="168">
        <f>IF(N528="nulová",J528,0)</f>
        <v>0</v>
      </c>
      <c r="BJ528" s="16" t="s">
        <v>80</v>
      </c>
      <c r="BK528" s="168">
        <f>ROUND(I528*H528,2)</f>
        <v>0</v>
      </c>
      <c r="BL528" s="16" t="s">
        <v>497</v>
      </c>
      <c r="BM528" s="167" t="s">
        <v>2277</v>
      </c>
    </row>
    <row r="529" spans="2:65" s="1" customFormat="1" ht="48">
      <c r="B529" s="31"/>
      <c r="D529" s="170" t="s">
        <v>143</v>
      </c>
      <c r="F529" s="186" t="s">
        <v>2278</v>
      </c>
      <c r="I529" s="95"/>
      <c r="L529" s="31"/>
      <c r="M529" s="187"/>
      <c r="N529" s="54"/>
      <c r="O529" s="54"/>
      <c r="P529" s="54"/>
      <c r="Q529" s="54"/>
      <c r="R529" s="54"/>
      <c r="S529" s="54"/>
      <c r="T529" s="55"/>
      <c r="AT529" s="16" t="s">
        <v>143</v>
      </c>
      <c r="AU529" s="16" t="s">
        <v>74</v>
      </c>
    </row>
    <row r="530" spans="2:65" s="1" customFormat="1" ht="24" customHeight="1">
      <c r="B530" s="155"/>
      <c r="C530" s="195" t="s">
        <v>1068</v>
      </c>
      <c r="D530" s="195" t="s">
        <v>151</v>
      </c>
      <c r="E530" s="196" t="s">
        <v>2279</v>
      </c>
      <c r="F530" s="197" t="s">
        <v>2280</v>
      </c>
      <c r="G530" s="198" t="s">
        <v>198</v>
      </c>
      <c r="H530" s="199">
        <v>48</v>
      </c>
      <c r="I530" s="200"/>
      <c r="J530" s="201">
        <f>ROUND(I530*H530,2)</f>
        <v>0</v>
      </c>
      <c r="K530" s="197" t="s">
        <v>1</v>
      </c>
      <c r="L530" s="202"/>
      <c r="M530" s="203" t="s">
        <v>1</v>
      </c>
      <c r="N530" s="204" t="s">
        <v>36</v>
      </c>
      <c r="O530" s="54"/>
      <c r="P530" s="165">
        <f>O530*H530</f>
        <v>0</v>
      </c>
      <c r="Q530" s="165">
        <v>0</v>
      </c>
      <c r="R530" s="165">
        <f>Q530*H530</f>
        <v>0</v>
      </c>
      <c r="S530" s="165">
        <v>0</v>
      </c>
      <c r="T530" s="166">
        <f>S530*H530</f>
        <v>0</v>
      </c>
      <c r="AR530" s="167" t="s">
        <v>1113</v>
      </c>
      <c r="AT530" s="167" t="s">
        <v>151</v>
      </c>
      <c r="AU530" s="167" t="s">
        <v>74</v>
      </c>
      <c r="AY530" s="16" t="s">
        <v>134</v>
      </c>
      <c r="BE530" s="168">
        <f>IF(N530="základná",J530,0)</f>
        <v>0</v>
      </c>
      <c r="BF530" s="168">
        <f>IF(N530="znížená",J530,0)</f>
        <v>0</v>
      </c>
      <c r="BG530" s="168">
        <f>IF(N530="zákl. prenesená",J530,0)</f>
        <v>0</v>
      </c>
      <c r="BH530" s="168">
        <f>IF(N530="zníž. prenesená",J530,0)</f>
        <v>0</v>
      </c>
      <c r="BI530" s="168">
        <f>IF(N530="nulová",J530,0)</f>
        <v>0</v>
      </c>
      <c r="BJ530" s="16" t="s">
        <v>80</v>
      </c>
      <c r="BK530" s="168">
        <f>ROUND(I530*H530,2)</f>
        <v>0</v>
      </c>
      <c r="BL530" s="16" t="s">
        <v>497</v>
      </c>
      <c r="BM530" s="167" t="s">
        <v>2281</v>
      </c>
    </row>
    <row r="531" spans="2:65" s="1" customFormat="1" ht="86.4">
      <c r="B531" s="31"/>
      <c r="D531" s="170" t="s">
        <v>143</v>
      </c>
      <c r="F531" s="186" t="s">
        <v>2282</v>
      </c>
      <c r="I531" s="95"/>
      <c r="L531" s="31"/>
      <c r="M531" s="187"/>
      <c r="N531" s="54"/>
      <c r="O531" s="54"/>
      <c r="P531" s="54"/>
      <c r="Q531" s="54"/>
      <c r="R531" s="54"/>
      <c r="S531" s="54"/>
      <c r="T531" s="55"/>
      <c r="AT531" s="16" t="s">
        <v>143</v>
      </c>
      <c r="AU531" s="16" t="s">
        <v>74</v>
      </c>
    </row>
    <row r="532" spans="2:65" s="1" customFormat="1" ht="24" customHeight="1">
      <c r="B532" s="155"/>
      <c r="C532" s="195" t="s">
        <v>2283</v>
      </c>
      <c r="D532" s="195" t="s">
        <v>151</v>
      </c>
      <c r="E532" s="196" t="s">
        <v>2284</v>
      </c>
      <c r="F532" s="197" t="s">
        <v>2285</v>
      </c>
      <c r="G532" s="198" t="s">
        <v>198</v>
      </c>
      <c r="H532" s="199">
        <v>12</v>
      </c>
      <c r="I532" s="200"/>
      <c r="J532" s="201">
        <f>ROUND(I532*H532,2)</f>
        <v>0</v>
      </c>
      <c r="K532" s="197" t="s">
        <v>1</v>
      </c>
      <c r="L532" s="202"/>
      <c r="M532" s="203" t="s">
        <v>1</v>
      </c>
      <c r="N532" s="204" t="s">
        <v>36</v>
      </c>
      <c r="O532" s="54"/>
      <c r="P532" s="165">
        <f>O532*H532</f>
        <v>0</v>
      </c>
      <c r="Q532" s="165">
        <v>0</v>
      </c>
      <c r="R532" s="165">
        <f>Q532*H532</f>
        <v>0</v>
      </c>
      <c r="S532" s="165">
        <v>0</v>
      </c>
      <c r="T532" s="166">
        <f>S532*H532</f>
        <v>0</v>
      </c>
      <c r="AR532" s="167" t="s">
        <v>1113</v>
      </c>
      <c r="AT532" s="167" t="s">
        <v>151</v>
      </c>
      <c r="AU532" s="167" t="s">
        <v>74</v>
      </c>
      <c r="AY532" s="16" t="s">
        <v>134</v>
      </c>
      <c r="BE532" s="168">
        <f>IF(N532="základná",J532,0)</f>
        <v>0</v>
      </c>
      <c r="BF532" s="168">
        <f>IF(N532="znížená",J532,0)</f>
        <v>0</v>
      </c>
      <c r="BG532" s="168">
        <f>IF(N532="zákl. prenesená",J532,0)</f>
        <v>0</v>
      </c>
      <c r="BH532" s="168">
        <f>IF(N532="zníž. prenesená",J532,0)</f>
        <v>0</v>
      </c>
      <c r="BI532" s="168">
        <f>IF(N532="nulová",J532,0)</f>
        <v>0</v>
      </c>
      <c r="BJ532" s="16" t="s">
        <v>80</v>
      </c>
      <c r="BK532" s="168">
        <f>ROUND(I532*H532,2)</f>
        <v>0</v>
      </c>
      <c r="BL532" s="16" t="s">
        <v>497</v>
      </c>
      <c r="BM532" s="167" t="s">
        <v>2286</v>
      </c>
    </row>
    <row r="533" spans="2:65" s="1" customFormat="1" ht="24" customHeight="1">
      <c r="B533" s="155"/>
      <c r="C533" s="195" t="s">
        <v>1071</v>
      </c>
      <c r="D533" s="195" t="s">
        <v>151</v>
      </c>
      <c r="E533" s="196" t="s">
        <v>2287</v>
      </c>
      <c r="F533" s="197" t="s">
        <v>2288</v>
      </c>
      <c r="G533" s="198" t="s">
        <v>198</v>
      </c>
      <c r="H533" s="199">
        <v>6</v>
      </c>
      <c r="I533" s="200"/>
      <c r="J533" s="201">
        <f>ROUND(I533*H533,2)</f>
        <v>0</v>
      </c>
      <c r="K533" s="197" t="s">
        <v>1</v>
      </c>
      <c r="L533" s="202"/>
      <c r="M533" s="203" t="s">
        <v>1</v>
      </c>
      <c r="N533" s="204" t="s">
        <v>36</v>
      </c>
      <c r="O533" s="54"/>
      <c r="P533" s="165">
        <f>O533*H533</f>
        <v>0</v>
      </c>
      <c r="Q533" s="165">
        <v>0</v>
      </c>
      <c r="R533" s="165">
        <f>Q533*H533</f>
        <v>0</v>
      </c>
      <c r="S533" s="165">
        <v>0</v>
      </c>
      <c r="T533" s="166">
        <f>S533*H533</f>
        <v>0</v>
      </c>
      <c r="AR533" s="167" t="s">
        <v>1113</v>
      </c>
      <c r="AT533" s="167" t="s">
        <v>151</v>
      </c>
      <c r="AU533" s="167" t="s">
        <v>74</v>
      </c>
      <c r="AY533" s="16" t="s">
        <v>134</v>
      </c>
      <c r="BE533" s="168">
        <f>IF(N533="základná",J533,0)</f>
        <v>0</v>
      </c>
      <c r="BF533" s="168">
        <f>IF(N533="znížená",J533,0)</f>
        <v>0</v>
      </c>
      <c r="BG533" s="168">
        <f>IF(N533="zákl. prenesená",J533,0)</f>
        <v>0</v>
      </c>
      <c r="BH533" s="168">
        <f>IF(N533="zníž. prenesená",J533,0)</f>
        <v>0</v>
      </c>
      <c r="BI533" s="168">
        <f>IF(N533="nulová",J533,0)</f>
        <v>0</v>
      </c>
      <c r="BJ533" s="16" t="s">
        <v>80</v>
      </c>
      <c r="BK533" s="168">
        <f>ROUND(I533*H533,2)</f>
        <v>0</v>
      </c>
      <c r="BL533" s="16" t="s">
        <v>497</v>
      </c>
      <c r="BM533" s="167" t="s">
        <v>2289</v>
      </c>
    </row>
    <row r="534" spans="2:65" s="1" customFormat="1" ht="16.5" customHeight="1">
      <c r="B534" s="155"/>
      <c r="C534" s="195" t="s">
        <v>2290</v>
      </c>
      <c r="D534" s="195" t="s">
        <v>151</v>
      </c>
      <c r="E534" s="196" t="s">
        <v>2291</v>
      </c>
      <c r="F534" s="197" t="s">
        <v>2292</v>
      </c>
      <c r="G534" s="198" t="s">
        <v>198</v>
      </c>
      <c r="H534" s="199">
        <v>6</v>
      </c>
      <c r="I534" s="200"/>
      <c r="J534" s="201">
        <f>ROUND(I534*H534,2)</f>
        <v>0</v>
      </c>
      <c r="K534" s="197" t="s">
        <v>1</v>
      </c>
      <c r="L534" s="202"/>
      <c r="M534" s="203" t="s">
        <v>1</v>
      </c>
      <c r="N534" s="204" t="s">
        <v>36</v>
      </c>
      <c r="O534" s="54"/>
      <c r="P534" s="165">
        <f>O534*H534</f>
        <v>0</v>
      </c>
      <c r="Q534" s="165">
        <v>0</v>
      </c>
      <c r="R534" s="165">
        <f>Q534*H534</f>
        <v>0</v>
      </c>
      <c r="S534" s="165">
        <v>0</v>
      </c>
      <c r="T534" s="166">
        <f>S534*H534</f>
        <v>0</v>
      </c>
      <c r="AR534" s="167" t="s">
        <v>1113</v>
      </c>
      <c r="AT534" s="167" t="s">
        <v>151</v>
      </c>
      <c r="AU534" s="167" t="s">
        <v>74</v>
      </c>
      <c r="AY534" s="16" t="s">
        <v>134</v>
      </c>
      <c r="BE534" s="168">
        <f>IF(N534="základná",J534,0)</f>
        <v>0</v>
      </c>
      <c r="BF534" s="168">
        <f>IF(N534="znížená",J534,0)</f>
        <v>0</v>
      </c>
      <c r="BG534" s="168">
        <f>IF(N534="zákl. prenesená",J534,0)</f>
        <v>0</v>
      </c>
      <c r="BH534" s="168">
        <f>IF(N534="zníž. prenesená",J534,0)</f>
        <v>0</v>
      </c>
      <c r="BI534" s="168">
        <f>IF(N534="nulová",J534,0)</f>
        <v>0</v>
      </c>
      <c r="BJ534" s="16" t="s">
        <v>80</v>
      </c>
      <c r="BK534" s="168">
        <f>ROUND(I534*H534,2)</f>
        <v>0</v>
      </c>
      <c r="BL534" s="16" t="s">
        <v>497</v>
      </c>
      <c r="BM534" s="167" t="s">
        <v>2293</v>
      </c>
    </row>
    <row r="535" spans="2:65" s="1" customFormat="1" ht="57.6">
      <c r="B535" s="31"/>
      <c r="D535" s="170" t="s">
        <v>143</v>
      </c>
      <c r="F535" s="186" t="s">
        <v>2294</v>
      </c>
      <c r="I535" s="95"/>
      <c r="L535" s="31"/>
      <c r="M535" s="187"/>
      <c r="N535" s="54"/>
      <c r="O535" s="54"/>
      <c r="P535" s="54"/>
      <c r="Q535" s="54"/>
      <c r="R535" s="54"/>
      <c r="S535" s="54"/>
      <c r="T535" s="55"/>
      <c r="AT535" s="16" t="s">
        <v>143</v>
      </c>
      <c r="AU535" s="16" t="s">
        <v>74</v>
      </c>
    </row>
    <row r="536" spans="2:65" s="1" customFormat="1" ht="24" customHeight="1">
      <c r="B536" s="155"/>
      <c r="C536" s="195" t="s">
        <v>1074</v>
      </c>
      <c r="D536" s="195" t="s">
        <v>151</v>
      </c>
      <c r="E536" s="196" t="s">
        <v>2295</v>
      </c>
      <c r="F536" s="197" t="s">
        <v>2296</v>
      </c>
      <c r="G536" s="198" t="s">
        <v>654</v>
      </c>
      <c r="H536" s="199">
        <v>30</v>
      </c>
      <c r="I536" s="200"/>
      <c r="J536" s="201">
        <f>ROUND(I536*H536,2)</f>
        <v>0</v>
      </c>
      <c r="K536" s="197" t="s">
        <v>1</v>
      </c>
      <c r="L536" s="202"/>
      <c r="M536" s="203" t="s">
        <v>1</v>
      </c>
      <c r="N536" s="204" t="s">
        <v>36</v>
      </c>
      <c r="O536" s="54"/>
      <c r="P536" s="165">
        <f>O536*H536</f>
        <v>0</v>
      </c>
      <c r="Q536" s="165">
        <v>0</v>
      </c>
      <c r="R536" s="165">
        <f>Q536*H536</f>
        <v>0</v>
      </c>
      <c r="S536" s="165">
        <v>0</v>
      </c>
      <c r="T536" s="166">
        <f>S536*H536</f>
        <v>0</v>
      </c>
      <c r="AR536" s="167" t="s">
        <v>1113</v>
      </c>
      <c r="AT536" s="167" t="s">
        <v>151</v>
      </c>
      <c r="AU536" s="167" t="s">
        <v>74</v>
      </c>
      <c r="AY536" s="16" t="s">
        <v>134</v>
      </c>
      <c r="BE536" s="168">
        <f>IF(N536="základná",J536,0)</f>
        <v>0</v>
      </c>
      <c r="BF536" s="168">
        <f>IF(N536="znížená",J536,0)</f>
        <v>0</v>
      </c>
      <c r="BG536" s="168">
        <f>IF(N536="zákl. prenesená",J536,0)</f>
        <v>0</v>
      </c>
      <c r="BH536" s="168">
        <f>IF(N536="zníž. prenesená",J536,0)</f>
        <v>0</v>
      </c>
      <c r="BI536" s="168">
        <f>IF(N536="nulová",J536,0)</f>
        <v>0</v>
      </c>
      <c r="BJ536" s="16" t="s">
        <v>80</v>
      </c>
      <c r="BK536" s="168">
        <f>ROUND(I536*H536,2)</f>
        <v>0</v>
      </c>
      <c r="BL536" s="16" t="s">
        <v>497</v>
      </c>
      <c r="BM536" s="167" t="s">
        <v>2297</v>
      </c>
    </row>
    <row r="537" spans="2:65" s="1" customFormat="1" ht="96">
      <c r="B537" s="31"/>
      <c r="D537" s="170" t="s">
        <v>143</v>
      </c>
      <c r="F537" s="186" t="s">
        <v>2298</v>
      </c>
      <c r="I537" s="95"/>
      <c r="L537" s="31"/>
      <c r="M537" s="187"/>
      <c r="N537" s="54"/>
      <c r="O537" s="54"/>
      <c r="P537" s="54"/>
      <c r="Q537" s="54"/>
      <c r="R537" s="54"/>
      <c r="S537" s="54"/>
      <c r="T537" s="55"/>
      <c r="AT537" s="16" t="s">
        <v>143</v>
      </c>
      <c r="AU537" s="16" t="s">
        <v>74</v>
      </c>
    </row>
    <row r="538" spans="2:65" s="1" customFormat="1" ht="16.5" customHeight="1">
      <c r="B538" s="155"/>
      <c r="C538" s="195" t="s">
        <v>2299</v>
      </c>
      <c r="D538" s="195" t="s">
        <v>151</v>
      </c>
      <c r="E538" s="196" t="s">
        <v>2300</v>
      </c>
      <c r="F538" s="197" t="s">
        <v>2301</v>
      </c>
      <c r="G538" s="198" t="s">
        <v>654</v>
      </c>
      <c r="H538" s="199">
        <v>40</v>
      </c>
      <c r="I538" s="200"/>
      <c r="J538" s="201">
        <f>ROUND(I538*H538,2)</f>
        <v>0</v>
      </c>
      <c r="K538" s="197" t="s">
        <v>1</v>
      </c>
      <c r="L538" s="202"/>
      <c r="M538" s="203" t="s">
        <v>1</v>
      </c>
      <c r="N538" s="204" t="s">
        <v>36</v>
      </c>
      <c r="O538" s="54"/>
      <c r="P538" s="165">
        <f>O538*H538</f>
        <v>0</v>
      </c>
      <c r="Q538" s="165">
        <v>0</v>
      </c>
      <c r="R538" s="165">
        <f>Q538*H538</f>
        <v>0</v>
      </c>
      <c r="S538" s="165">
        <v>0</v>
      </c>
      <c r="T538" s="166">
        <f>S538*H538</f>
        <v>0</v>
      </c>
      <c r="AR538" s="167" t="s">
        <v>1113</v>
      </c>
      <c r="AT538" s="167" t="s">
        <v>151</v>
      </c>
      <c r="AU538" s="167" t="s">
        <v>74</v>
      </c>
      <c r="AY538" s="16" t="s">
        <v>134</v>
      </c>
      <c r="BE538" s="168">
        <f>IF(N538="základná",J538,0)</f>
        <v>0</v>
      </c>
      <c r="BF538" s="168">
        <f>IF(N538="znížená",J538,0)</f>
        <v>0</v>
      </c>
      <c r="BG538" s="168">
        <f>IF(N538="zákl. prenesená",J538,0)</f>
        <v>0</v>
      </c>
      <c r="BH538" s="168">
        <f>IF(N538="zníž. prenesená",J538,0)</f>
        <v>0</v>
      </c>
      <c r="BI538" s="168">
        <f>IF(N538="nulová",J538,0)</f>
        <v>0</v>
      </c>
      <c r="BJ538" s="16" t="s">
        <v>80</v>
      </c>
      <c r="BK538" s="168">
        <f>ROUND(I538*H538,2)</f>
        <v>0</v>
      </c>
      <c r="BL538" s="16" t="s">
        <v>497</v>
      </c>
      <c r="BM538" s="167" t="s">
        <v>2302</v>
      </c>
    </row>
    <row r="539" spans="2:65" s="1" customFormat="1" ht="67.2">
      <c r="B539" s="31"/>
      <c r="D539" s="170" t="s">
        <v>143</v>
      </c>
      <c r="F539" s="186" t="s">
        <v>2303</v>
      </c>
      <c r="I539" s="95"/>
      <c r="L539" s="31"/>
      <c r="M539" s="187"/>
      <c r="N539" s="54"/>
      <c r="O539" s="54"/>
      <c r="P539" s="54"/>
      <c r="Q539" s="54"/>
      <c r="R539" s="54"/>
      <c r="S539" s="54"/>
      <c r="T539" s="55"/>
      <c r="AT539" s="16" t="s">
        <v>143</v>
      </c>
      <c r="AU539" s="16" t="s">
        <v>74</v>
      </c>
    </row>
    <row r="540" spans="2:65" s="11" customFormat="1" ht="22.95" customHeight="1">
      <c r="B540" s="142"/>
      <c r="D540" s="143" t="s">
        <v>69</v>
      </c>
      <c r="E540" s="153" t="s">
        <v>2304</v>
      </c>
      <c r="F540" s="153" t="s">
        <v>2305</v>
      </c>
      <c r="I540" s="145"/>
      <c r="J540" s="154">
        <f>BK540</f>
        <v>0</v>
      </c>
      <c r="L540" s="142"/>
      <c r="M540" s="147"/>
      <c r="N540" s="148"/>
      <c r="O540" s="148"/>
      <c r="P540" s="149">
        <f>SUM(P541:P551)</f>
        <v>0</v>
      </c>
      <c r="Q540" s="148"/>
      <c r="R540" s="149">
        <f>SUM(R541:R551)</f>
        <v>0</v>
      </c>
      <c r="S540" s="148"/>
      <c r="T540" s="150">
        <f>SUM(T541:T551)</f>
        <v>0</v>
      </c>
      <c r="AR540" s="143" t="s">
        <v>142</v>
      </c>
      <c r="AT540" s="151" t="s">
        <v>69</v>
      </c>
      <c r="AU540" s="151" t="s">
        <v>74</v>
      </c>
      <c r="AY540" s="143" t="s">
        <v>134</v>
      </c>
      <c r="BK540" s="152">
        <f>SUM(BK541:BK551)</f>
        <v>0</v>
      </c>
    </row>
    <row r="541" spans="2:65" s="1" customFormat="1" ht="16.5" customHeight="1">
      <c r="B541" s="155"/>
      <c r="C541" s="156" t="s">
        <v>1077</v>
      </c>
      <c r="D541" s="156" t="s">
        <v>136</v>
      </c>
      <c r="E541" s="157" t="s">
        <v>2306</v>
      </c>
      <c r="F541" s="158" t="s">
        <v>2307</v>
      </c>
      <c r="G541" s="159" t="s">
        <v>198</v>
      </c>
      <c r="H541" s="160">
        <v>260</v>
      </c>
      <c r="I541" s="161"/>
      <c r="J541" s="162">
        <f t="shared" ref="J541:J551" si="50">ROUND(I541*H541,2)</f>
        <v>0</v>
      </c>
      <c r="K541" s="158" t="s">
        <v>1</v>
      </c>
      <c r="L541" s="31"/>
      <c r="M541" s="163" t="s">
        <v>1</v>
      </c>
      <c r="N541" s="164" t="s">
        <v>36</v>
      </c>
      <c r="O541" s="54"/>
      <c r="P541" s="165">
        <f t="shared" ref="P541:P551" si="51">O541*H541</f>
        <v>0</v>
      </c>
      <c r="Q541" s="165">
        <v>0</v>
      </c>
      <c r="R541" s="165">
        <f t="shared" ref="R541:R551" si="52">Q541*H541</f>
        <v>0</v>
      </c>
      <c r="S541" s="165">
        <v>0</v>
      </c>
      <c r="T541" s="166">
        <f t="shared" ref="T541:T551" si="53">S541*H541</f>
        <v>0</v>
      </c>
      <c r="AR541" s="167" t="s">
        <v>497</v>
      </c>
      <c r="AT541" s="167" t="s">
        <v>136</v>
      </c>
      <c r="AU541" s="167" t="s">
        <v>80</v>
      </c>
      <c r="AY541" s="16" t="s">
        <v>134</v>
      </c>
      <c r="BE541" s="168">
        <f t="shared" ref="BE541:BE551" si="54">IF(N541="základná",J541,0)</f>
        <v>0</v>
      </c>
      <c r="BF541" s="168">
        <f t="shared" ref="BF541:BF551" si="55">IF(N541="znížená",J541,0)</f>
        <v>0</v>
      </c>
      <c r="BG541" s="168">
        <f t="shared" ref="BG541:BG551" si="56">IF(N541="zákl. prenesená",J541,0)</f>
        <v>0</v>
      </c>
      <c r="BH541" s="168">
        <f t="shared" ref="BH541:BH551" si="57">IF(N541="zníž. prenesená",J541,0)</f>
        <v>0</v>
      </c>
      <c r="BI541" s="168">
        <f t="shared" ref="BI541:BI551" si="58">IF(N541="nulová",J541,0)</f>
        <v>0</v>
      </c>
      <c r="BJ541" s="16" t="s">
        <v>80</v>
      </c>
      <c r="BK541" s="168">
        <f t="shared" ref="BK541:BK551" si="59">ROUND(I541*H541,2)</f>
        <v>0</v>
      </c>
      <c r="BL541" s="16" t="s">
        <v>497</v>
      </c>
      <c r="BM541" s="167" t="s">
        <v>2308</v>
      </c>
    </row>
    <row r="542" spans="2:65" s="1" customFormat="1" ht="16.5" customHeight="1">
      <c r="B542" s="155"/>
      <c r="C542" s="156" t="s">
        <v>2309</v>
      </c>
      <c r="D542" s="156" t="s">
        <v>136</v>
      </c>
      <c r="E542" s="157" t="s">
        <v>2310</v>
      </c>
      <c r="F542" s="158" t="s">
        <v>2311</v>
      </c>
      <c r="G542" s="159" t="s">
        <v>198</v>
      </c>
      <c r="H542" s="160">
        <v>20</v>
      </c>
      <c r="I542" s="161"/>
      <c r="J542" s="162">
        <f t="shared" si="50"/>
        <v>0</v>
      </c>
      <c r="K542" s="158" t="s">
        <v>1</v>
      </c>
      <c r="L542" s="31"/>
      <c r="M542" s="163" t="s">
        <v>1</v>
      </c>
      <c r="N542" s="164" t="s">
        <v>36</v>
      </c>
      <c r="O542" s="54"/>
      <c r="P542" s="165">
        <f t="shared" si="51"/>
        <v>0</v>
      </c>
      <c r="Q542" s="165">
        <v>0</v>
      </c>
      <c r="R542" s="165">
        <f t="shared" si="52"/>
        <v>0</v>
      </c>
      <c r="S542" s="165">
        <v>0</v>
      </c>
      <c r="T542" s="166">
        <f t="shared" si="53"/>
        <v>0</v>
      </c>
      <c r="AR542" s="167" t="s">
        <v>497</v>
      </c>
      <c r="AT542" s="167" t="s">
        <v>136</v>
      </c>
      <c r="AU542" s="167" t="s">
        <v>80</v>
      </c>
      <c r="AY542" s="16" t="s">
        <v>134</v>
      </c>
      <c r="BE542" s="168">
        <f t="shared" si="54"/>
        <v>0</v>
      </c>
      <c r="BF542" s="168">
        <f t="shared" si="55"/>
        <v>0</v>
      </c>
      <c r="BG542" s="168">
        <f t="shared" si="56"/>
        <v>0</v>
      </c>
      <c r="BH542" s="168">
        <f t="shared" si="57"/>
        <v>0</v>
      </c>
      <c r="BI542" s="168">
        <f t="shared" si="58"/>
        <v>0</v>
      </c>
      <c r="BJ542" s="16" t="s">
        <v>80</v>
      </c>
      <c r="BK542" s="168">
        <f t="shared" si="59"/>
        <v>0</v>
      </c>
      <c r="BL542" s="16" t="s">
        <v>497</v>
      </c>
      <c r="BM542" s="167" t="s">
        <v>2312</v>
      </c>
    </row>
    <row r="543" spans="2:65" s="1" customFormat="1" ht="16.5" customHeight="1">
      <c r="B543" s="155"/>
      <c r="C543" s="156" t="s">
        <v>1080</v>
      </c>
      <c r="D543" s="156" t="s">
        <v>136</v>
      </c>
      <c r="E543" s="157" t="s">
        <v>2313</v>
      </c>
      <c r="F543" s="158" t="s">
        <v>2314</v>
      </c>
      <c r="G543" s="159" t="s">
        <v>198</v>
      </c>
      <c r="H543" s="160">
        <v>45</v>
      </c>
      <c r="I543" s="161"/>
      <c r="J543" s="162">
        <f t="shared" si="50"/>
        <v>0</v>
      </c>
      <c r="K543" s="158" t="s">
        <v>1</v>
      </c>
      <c r="L543" s="31"/>
      <c r="M543" s="163" t="s">
        <v>1</v>
      </c>
      <c r="N543" s="164" t="s">
        <v>36</v>
      </c>
      <c r="O543" s="54"/>
      <c r="P543" s="165">
        <f t="shared" si="51"/>
        <v>0</v>
      </c>
      <c r="Q543" s="165">
        <v>0</v>
      </c>
      <c r="R543" s="165">
        <f t="shared" si="52"/>
        <v>0</v>
      </c>
      <c r="S543" s="165">
        <v>0</v>
      </c>
      <c r="T543" s="166">
        <f t="shared" si="53"/>
        <v>0</v>
      </c>
      <c r="AR543" s="167" t="s">
        <v>497</v>
      </c>
      <c r="AT543" s="167" t="s">
        <v>136</v>
      </c>
      <c r="AU543" s="167" t="s">
        <v>80</v>
      </c>
      <c r="AY543" s="16" t="s">
        <v>134</v>
      </c>
      <c r="BE543" s="168">
        <f t="shared" si="54"/>
        <v>0</v>
      </c>
      <c r="BF543" s="168">
        <f t="shared" si="55"/>
        <v>0</v>
      </c>
      <c r="BG543" s="168">
        <f t="shared" si="56"/>
        <v>0</v>
      </c>
      <c r="BH543" s="168">
        <f t="shared" si="57"/>
        <v>0</v>
      </c>
      <c r="BI543" s="168">
        <f t="shared" si="58"/>
        <v>0</v>
      </c>
      <c r="BJ543" s="16" t="s">
        <v>80</v>
      </c>
      <c r="BK543" s="168">
        <f t="shared" si="59"/>
        <v>0</v>
      </c>
      <c r="BL543" s="16" t="s">
        <v>497</v>
      </c>
      <c r="BM543" s="167" t="s">
        <v>2315</v>
      </c>
    </row>
    <row r="544" spans="2:65" s="1" customFormat="1" ht="16.5" customHeight="1">
      <c r="B544" s="155"/>
      <c r="C544" s="156" t="s">
        <v>2316</v>
      </c>
      <c r="D544" s="156" t="s">
        <v>136</v>
      </c>
      <c r="E544" s="157" t="s">
        <v>2317</v>
      </c>
      <c r="F544" s="158" t="s">
        <v>2318</v>
      </c>
      <c r="G544" s="159" t="s">
        <v>198</v>
      </c>
      <c r="H544" s="160">
        <v>6</v>
      </c>
      <c r="I544" s="161"/>
      <c r="J544" s="162">
        <f t="shared" si="50"/>
        <v>0</v>
      </c>
      <c r="K544" s="158" t="s">
        <v>1</v>
      </c>
      <c r="L544" s="31"/>
      <c r="M544" s="163" t="s">
        <v>1</v>
      </c>
      <c r="N544" s="164" t="s">
        <v>36</v>
      </c>
      <c r="O544" s="54"/>
      <c r="P544" s="165">
        <f t="shared" si="51"/>
        <v>0</v>
      </c>
      <c r="Q544" s="165">
        <v>0</v>
      </c>
      <c r="R544" s="165">
        <f t="shared" si="52"/>
        <v>0</v>
      </c>
      <c r="S544" s="165">
        <v>0</v>
      </c>
      <c r="T544" s="166">
        <f t="shared" si="53"/>
        <v>0</v>
      </c>
      <c r="AR544" s="167" t="s">
        <v>497</v>
      </c>
      <c r="AT544" s="167" t="s">
        <v>136</v>
      </c>
      <c r="AU544" s="167" t="s">
        <v>80</v>
      </c>
      <c r="AY544" s="16" t="s">
        <v>134</v>
      </c>
      <c r="BE544" s="168">
        <f t="shared" si="54"/>
        <v>0</v>
      </c>
      <c r="BF544" s="168">
        <f t="shared" si="55"/>
        <v>0</v>
      </c>
      <c r="BG544" s="168">
        <f t="shared" si="56"/>
        <v>0</v>
      </c>
      <c r="BH544" s="168">
        <f t="shared" si="57"/>
        <v>0</v>
      </c>
      <c r="BI544" s="168">
        <f t="shared" si="58"/>
        <v>0</v>
      </c>
      <c r="BJ544" s="16" t="s">
        <v>80</v>
      </c>
      <c r="BK544" s="168">
        <f t="shared" si="59"/>
        <v>0</v>
      </c>
      <c r="BL544" s="16" t="s">
        <v>497</v>
      </c>
      <c r="BM544" s="167" t="s">
        <v>2319</v>
      </c>
    </row>
    <row r="545" spans="2:65" s="1" customFormat="1" ht="24" customHeight="1">
      <c r="B545" s="155"/>
      <c r="C545" s="156" t="s">
        <v>1083</v>
      </c>
      <c r="D545" s="156" t="s">
        <v>136</v>
      </c>
      <c r="E545" s="157" t="s">
        <v>2320</v>
      </c>
      <c r="F545" s="158" t="s">
        <v>2321</v>
      </c>
      <c r="G545" s="159" t="s">
        <v>198</v>
      </c>
      <c r="H545" s="160">
        <v>7</v>
      </c>
      <c r="I545" s="161"/>
      <c r="J545" s="162">
        <f t="shared" si="50"/>
        <v>0</v>
      </c>
      <c r="K545" s="158" t="s">
        <v>1</v>
      </c>
      <c r="L545" s="31"/>
      <c r="M545" s="163" t="s">
        <v>1</v>
      </c>
      <c r="N545" s="164" t="s">
        <v>36</v>
      </c>
      <c r="O545" s="54"/>
      <c r="P545" s="165">
        <f t="shared" si="51"/>
        <v>0</v>
      </c>
      <c r="Q545" s="165">
        <v>0</v>
      </c>
      <c r="R545" s="165">
        <f t="shared" si="52"/>
        <v>0</v>
      </c>
      <c r="S545" s="165">
        <v>0</v>
      </c>
      <c r="T545" s="166">
        <f t="shared" si="53"/>
        <v>0</v>
      </c>
      <c r="AR545" s="167" t="s">
        <v>497</v>
      </c>
      <c r="AT545" s="167" t="s">
        <v>136</v>
      </c>
      <c r="AU545" s="167" t="s">
        <v>80</v>
      </c>
      <c r="AY545" s="16" t="s">
        <v>134</v>
      </c>
      <c r="BE545" s="168">
        <f t="shared" si="54"/>
        <v>0</v>
      </c>
      <c r="BF545" s="168">
        <f t="shared" si="55"/>
        <v>0</v>
      </c>
      <c r="BG545" s="168">
        <f t="shared" si="56"/>
        <v>0</v>
      </c>
      <c r="BH545" s="168">
        <f t="shared" si="57"/>
        <v>0</v>
      </c>
      <c r="BI545" s="168">
        <f t="shared" si="58"/>
        <v>0</v>
      </c>
      <c r="BJ545" s="16" t="s">
        <v>80</v>
      </c>
      <c r="BK545" s="168">
        <f t="shared" si="59"/>
        <v>0</v>
      </c>
      <c r="BL545" s="16" t="s">
        <v>497</v>
      </c>
      <c r="BM545" s="167" t="s">
        <v>2322</v>
      </c>
    </row>
    <row r="546" spans="2:65" s="1" customFormat="1" ht="16.5" customHeight="1">
      <c r="B546" s="155"/>
      <c r="C546" s="156" t="s">
        <v>2323</v>
      </c>
      <c r="D546" s="156" t="s">
        <v>136</v>
      </c>
      <c r="E546" s="157" t="s">
        <v>2324</v>
      </c>
      <c r="F546" s="158" t="s">
        <v>2325</v>
      </c>
      <c r="G546" s="159" t="s">
        <v>198</v>
      </c>
      <c r="H546" s="160">
        <v>6</v>
      </c>
      <c r="I546" s="161"/>
      <c r="J546" s="162">
        <f t="shared" si="50"/>
        <v>0</v>
      </c>
      <c r="K546" s="158" t="s">
        <v>1</v>
      </c>
      <c r="L546" s="31"/>
      <c r="M546" s="163" t="s">
        <v>1</v>
      </c>
      <c r="N546" s="164" t="s">
        <v>36</v>
      </c>
      <c r="O546" s="54"/>
      <c r="P546" s="165">
        <f t="shared" si="51"/>
        <v>0</v>
      </c>
      <c r="Q546" s="165">
        <v>0</v>
      </c>
      <c r="R546" s="165">
        <f t="shared" si="52"/>
        <v>0</v>
      </c>
      <c r="S546" s="165">
        <v>0</v>
      </c>
      <c r="T546" s="166">
        <f t="shared" si="53"/>
        <v>0</v>
      </c>
      <c r="AR546" s="167" t="s">
        <v>497</v>
      </c>
      <c r="AT546" s="167" t="s">
        <v>136</v>
      </c>
      <c r="AU546" s="167" t="s">
        <v>80</v>
      </c>
      <c r="AY546" s="16" t="s">
        <v>134</v>
      </c>
      <c r="BE546" s="168">
        <f t="shared" si="54"/>
        <v>0</v>
      </c>
      <c r="BF546" s="168">
        <f t="shared" si="55"/>
        <v>0</v>
      </c>
      <c r="BG546" s="168">
        <f t="shared" si="56"/>
        <v>0</v>
      </c>
      <c r="BH546" s="168">
        <f t="shared" si="57"/>
        <v>0</v>
      </c>
      <c r="BI546" s="168">
        <f t="shared" si="58"/>
        <v>0</v>
      </c>
      <c r="BJ546" s="16" t="s">
        <v>80</v>
      </c>
      <c r="BK546" s="168">
        <f t="shared" si="59"/>
        <v>0</v>
      </c>
      <c r="BL546" s="16" t="s">
        <v>497</v>
      </c>
      <c r="BM546" s="167" t="s">
        <v>2326</v>
      </c>
    </row>
    <row r="547" spans="2:65" s="1" customFormat="1" ht="24" customHeight="1">
      <c r="B547" s="155"/>
      <c r="C547" s="156" t="s">
        <v>1086</v>
      </c>
      <c r="D547" s="156" t="s">
        <v>136</v>
      </c>
      <c r="E547" s="157" t="s">
        <v>2327</v>
      </c>
      <c r="F547" s="158" t="s">
        <v>2328</v>
      </c>
      <c r="G547" s="159" t="s">
        <v>198</v>
      </c>
      <c r="H547" s="160">
        <v>12</v>
      </c>
      <c r="I547" s="161"/>
      <c r="J547" s="162">
        <f t="shared" si="50"/>
        <v>0</v>
      </c>
      <c r="K547" s="158" t="s">
        <v>1</v>
      </c>
      <c r="L547" s="31"/>
      <c r="M547" s="163" t="s">
        <v>1</v>
      </c>
      <c r="N547" s="164" t="s">
        <v>36</v>
      </c>
      <c r="O547" s="54"/>
      <c r="P547" s="165">
        <f t="shared" si="51"/>
        <v>0</v>
      </c>
      <c r="Q547" s="165">
        <v>0</v>
      </c>
      <c r="R547" s="165">
        <f t="shared" si="52"/>
        <v>0</v>
      </c>
      <c r="S547" s="165">
        <v>0</v>
      </c>
      <c r="T547" s="166">
        <f t="shared" si="53"/>
        <v>0</v>
      </c>
      <c r="AR547" s="167" t="s">
        <v>497</v>
      </c>
      <c r="AT547" s="167" t="s">
        <v>136</v>
      </c>
      <c r="AU547" s="167" t="s">
        <v>80</v>
      </c>
      <c r="AY547" s="16" t="s">
        <v>134</v>
      </c>
      <c r="BE547" s="168">
        <f t="shared" si="54"/>
        <v>0</v>
      </c>
      <c r="BF547" s="168">
        <f t="shared" si="55"/>
        <v>0</v>
      </c>
      <c r="BG547" s="168">
        <f t="shared" si="56"/>
        <v>0</v>
      </c>
      <c r="BH547" s="168">
        <f t="shared" si="57"/>
        <v>0</v>
      </c>
      <c r="BI547" s="168">
        <f t="shared" si="58"/>
        <v>0</v>
      </c>
      <c r="BJ547" s="16" t="s">
        <v>80</v>
      </c>
      <c r="BK547" s="168">
        <f t="shared" si="59"/>
        <v>0</v>
      </c>
      <c r="BL547" s="16" t="s">
        <v>497</v>
      </c>
      <c r="BM547" s="167" t="s">
        <v>2329</v>
      </c>
    </row>
    <row r="548" spans="2:65" s="1" customFormat="1" ht="16.5" customHeight="1">
      <c r="B548" s="155"/>
      <c r="C548" s="156" t="s">
        <v>2330</v>
      </c>
      <c r="D548" s="156" t="s">
        <v>136</v>
      </c>
      <c r="E548" s="157" t="s">
        <v>2331</v>
      </c>
      <c r="F548" s="158" t="s">
        <v>2332</v>
      </c>
      <c r="G548" s="159" t="s">
        <v>198</v>
      </c>
      <c r="H548" s="160">
        <v>40</v>
      </c>
      <c r="I548" s="161"/>
      <c r="J548" s="162">
        <f t="shared" si="50"/>
        <v>0</v>
      </c>
      <c r="K548" s="158" t="s">
        <v>1</v>
      </c>
      <c r="L548" s="31"/>
      <c r="M548" s="163" t="s">
        <v>1</v>
      </c>
      <c r="N548" s="164" t="s">
        <v>36</v>
      </c>
      <c r="O548" s="54"/>
      <c r="P548" s="165">
        <f t="shared" si="51"/>
        <v>0</v>
      </c>
      <c r="Q548" s="165">
        <v>0</v>
      </c>
      <c r="R548" s="165">
        <f t="shared" si="52"/>
        <v>0</v>
      </c>
      <c r="S548" s="165">
        <v>0</v>
      </c>
      <c r="T548" s="166">
        <f t="shared" si="53"/>
        <v>0</v>
      </c>
      <c r="AR548" s="167" t="s">
        <v>497</v>
      </c>
      <c r="AT548" s="167" t="s">
        <v>136</v>
      </c>
      <c r="AU548" s="167" t="s">
        <v>80</v>
      </c>
      <c r="AY548" s="16" t="s">
        <v>134</v>
      </c>
      <c r="BE548" s="168">
        <f t="shared" si="54"/>
        <v>0</v>
      </c>
      <c r="BF548" s="168">
        <f t="shared" si="55"/>
        <v>0</v>
      </c>
      <c r="BG548" s="168">
        <f t="shared" si="56"/>
        <v>0</v>
      </c>
      <c r="BH548" s="168">
        <f t="shared" si="57"/>
        <v>0</v>
      </c>
      <c r="BI548" s="168">
        <f t="shared" si="58"/>
        <v>0</v>
      </c>
      <c r="BJ548" s="16" t="s">
        <v>80</v>
      </c>
      <c r="BK548" s="168">
        <f t="shared" si="59"/>
        <v>0</v>
      </c>
      <c r="BL548" s="16" t="s">
        <v>497</v>
      </c>
      <c r="BM548" s="167" t="s">
        <v>2333</v>
      </c>
    </row>
    <row r="549" spans="2:65" s="1" customFormat="1" ht="24" customHeight="1">
      <c r="B549" s="155"/>
      <c r="C549" s="156" t="s">
        <v>1089</v>
      </c>
      <c r="D549" s="156" t="s">
        <v>136</v>
      </c>
      <c r="E549" s="157" t="s">
        <v>2334</v>
      </c>
      <c r="F549" s="158" t="s">
        <v>2335</v>
      </c>
      <c r="G549" s="159" t="s">
        <v>196</v>
      </c>
      <c r="H549" s="160">
        <v>222</v>
      </c>
      <c r="I549" s="161"/>
      <c r="J549" s="162">
        <f t="shared" si="50"/>
        <v>0</v>
      </c>
      <c r="K549" s="158" t="s">
        <v>1</v>
      </c>
      <c r="L549" s="31"/>
      <c r="M549" s="163" t="s">
        <v>1</v>
      </c>
      <c r="N549" s="164" t="s">
        <v>36</v>
      </c>
      <c r="O549" s="54"/>
      <c r="P549" s="165">
        <f t="shared" si="51"/>
        <v>0</v>
      </c>
      <c r="Q549" s="165">
        <v>0</v>
      </c>
      <c r="R549" s="165">
        <f t="shared" si="52"/>
        <v>0</v>
      </c>
      <c r="S549" s="165">
        <v>0</v>
      </c>
      <c r="T549" s="166">
        <f t="shared" si="53"/>
        <v>0</v>
      </c>
      <c r="AR549" s="167" t="s">
        <v>497</v>
      </c>
      <c r="AT549" s="167" t="s">
        <v>136</v>
      </c>
      <c r="AU549" s="167" t="s">
        <v>80</v>
      </c>
      <c r="AY549" s="16" t="s">
        <v>134</v>
      </c>
      <c r="BE549" s="168">
        <f t="shared" si="54"/>
        <v>0</v>
      </c>
      <c r="BF549" s="168">
        <f t="shared" si="55"/>
        <v>0</v>
      </c>
      <c r="BG549" s="168">
        <f t="shared" si="56"/>
        <v>0</v>
      </c>
      <c r="BH549" s="168">
        <f t="shared" si="57"/>
        <v>0</v>
      </c>
      <c r="BI549" s="168">
        <f t="shared" si="58"/>
        <v>0</v>
      </c>
      <c r="BJ549" s="16" t="s">
        <v>80</v>
      </c>
      <c r="BK549" s="168">
        <f t="shared" si="59"/>
        <v>0</v>
      </c>
      <c r="BL549" s="16" t="s">
        <v>497</v>
      </c>
      <c r="BM549" s="167" t="s">
        <v>2336</v>
      </c>
    </row>
    <row r="550" spans="2:65" s="1" customFormat="1" ht="24" customHeight="1">
      <c r="B550" s="155"/>
      <c r="C550" s="156" t="s">
        <v>2337</v>
      </c>
      <c r="D550" s="156" t="s">
        <v>136</v>
      </c>
      <c r="E550" s="157" t="s">
        <v>2338</v>
      </c>
      <c r="F550" s="158" t="s">
        <v>2339</v>
      </c>
      <c r="G550" s="159" t="s">
        <v>198</v>
      </c>
      <c r="H550" s="160">
        <v>196</v>
      </c>
      <c r="I550" s="161"/>
      <c r="J550" s="162">
        <f t="shared" si="50"/>
        <v>0</v>
      </c>
      <c r="K550" s="158" t="s">
        <v>1</v>
      </c>
      <c r="L550" s="31"/>
      <c r="M550" s="163" t="s">
        <v>1</v>
      </c>
      <c r="N550" s="164" t="s">
        <v>36</v>
      </c>
      <c r="O550" s="54"/>
      <c r="P550" s="165">
        <f t="shared" si="51"/>
        <v>0</v>
      </c>
      <c r="Q550" s="165">
        <v>0</v>
      </c>
      <c r="R550" s="165">
        <f t="shared" si="52"/>
        <v>0</v>
      </c>
      <c r="S550" s="165">
        <v>0</v>
      </c>
      <c r="T550" s="166">
        <f t="shared" si="53"/>
        <v>0</v>
      </c>
      <c r="AR550" s="167" t="s">
        <v>497</v>
      </c>
      <c r="AT550" s="167" t="s">
        <v>136</v>
      </c>
      <c r="AU550" s="167" t="s">
        <v>80</v>
      </c>
      <c r="AY550" s="16" t="s">
        <v>134</v>
      </c>
      <c r="BE550" s="168">
        <f t="shared" si="54"/>
        <v>0</v>
      </c>
      <c r="BF550" s="168">
        <f t="shared" si="55"/>
        <v>0</v>
      </c>
      <c r="BG550" s="168">
        <f t="shared" si="56"/>
        <v>0</v>
      </c>
      <c r="BH550" s="168">
        <f t="shared" si="57"/>
        <v>0</v>
      </c>
      <c r="BI550" s="168">
        <f t="shared" si="58"/>
        <v>0</v>
      </c>
      <c r="BJ550" s="16" t="s">
        <v>80</v>
      </c>
      <c r="BK550" s="168">
        <f t="shared" si="59"/>
        <v>0</v>
      </c>
      <c r="BL550" s="16" t="s">
        <v>497</v>
      </c>
      <c r="BM550" s="167" t="s">
        <v>2340</v>
      </c>
    </row>
    <row r="551" spans="2:65" s="1" customFormat="1" ht="24" customHeight="1">
      <c r="B551" s="155"/>
      <c r="C551" s="156" t="s">
        <v>1092</v>
      </c>
      <c r="D551" s="156" t="s">
        <v>136</v>
      </c>
      <c r="E551" s="157" t="s">
        <v>2341</v>
      </c>
      <c r="F551" s="158" t="s">
        <v>2342</v>
      </c>
      <c r="G551" s="159" t="s">
        <v>198</v>
      </c>
      <c r="H551" s="160">
        <v>14</v>
      </c>
      <c r="I551" s="161"/>
      <c r="J551" s="162">
        <f t="shared" si="50"/>
        <v>0</v>
      </c>
      <c r="K551" s="158" t="s">
        <v>1</v>
      </c>
      <c r="L551" s="31"/>
      <c r="M551" s="163" t="s">
        <v>1</v>
      </c>
      <c r="N551" s="164" t="s">
        <v>36</v>
      </c>
      <c r="O551" s="54"/>
      <c r="P551" s="165">
        <f t="shared" si="51"/>
        <v>0</v>
      </c>
      <c r="Q551" s="165">
        <v>0</v>
      </c>
      <c r="R551" s="165">
        <f t="shared" si="52"/>
        <v>0</v>
      </c>
      <c r="S551" s="165">
        <v>0</v>
      </c>
      <c r="T551" s="166">
        <f t="shared" si="53"/>
        <v>0</v>
      </c>
      <c r="AR551" s="167" t="s">
        <v>497</v>
      </c>
      <c r="AT551" s="167" t="s">
        <v>136</v>
      </c>
      <c r="AU551" s="167" t="s">
        <v>80</v>
      </c>
      <c r="AY551" s="16" t="s">
        <v>134</v>
      </c>
      <c r="BE551" s="168">
        <f t="shared" si="54"/>
        <v>0</v>
      </c>
      <c r="BF551" s="168">
        <f t="shared" si="55"/>
        <v>0</v>
      </c>
      <c r="BG551" s="168">
        <f t="shared" si="56"/>
        <v>0</v>
      </c>
      <c r="BH551" s="168">
        <f t="shared" si="57"/>
        <v>0</v>
      </c>
      <c r="BI551" s="168">
        <f t="shared" si="58"/>
        <v>0</v>
      </c>
      <c r="BJ551" s="16" t="s">
        <v>80</v>
      </c>
      <c r="BK551" s="168">
        <f t="shared" si="59"/>
        <v>0</v>
      </c>
      <c r="BL551" s="16" t="s">
        <v>497</v>
      </c>
      <c r="BM551" s="167" t="s">
        <v>2343</v>
      </c>
    </row>
    <row r="552" spans="2:65" s="11" customFormat="1" ht="25.95" customHeight="1">
      <c r="B552" s="142"/>
      <c r="D552" s="143" t="s">
        <v>69</v>
      </c>
      <c r="E552" s="144" t="s">
        <v>2344</v>
      </c>
      <c r="F552" s="144" t="s">
        <v>2345</v>
      </c>
      <c r="I552" s="145"/>
      <c r="J552" s="146">
        <f>BK552</f>
        <v>0</v>
      </c>
      <c r="L552" s="142"/>
      <c r="M552" s="147"/>
      <c r="N552" s="148"/>
      <c r="O552" s="148"/>
      <c r="P552" s="149">
        <f>P553+SUM(P554:P568)</f>
        <v>0</v>
      </c>
      <c r="Q552" s="148"/>
      <c r="R552" s="149">
        <f>R553+SUM(R554:R568)</f>
        <v>0</v>
      </c>
      <c r="S552" s="148"/>
      <c r="T552" s="150">
        <f>T553+SUM(T554:T568)</f>
        <v>0</v>
      </c>
      <c r="AR552" s="143" t="s">
        <v>142</v>
      </c>
      <c r="AT552" s="151" t="s">
        <v>69</v>
      </c>
      <c r="AU552" s="151" t="s">
        <v>70</v>
      </c>
      <c r="AY552" s="143" t="s">
        <v>134</v>
      </c>
      <c r="BK552" s="152">
        <f>BK553+SUM(BK554:BK568)</f>
        <v>0</v>
      </c>
    </row>
    <row r="553" spans="2:65" s="1" customFormat="1" ht="16.5" customHeight="1">
      <c r="B553" s="155"/>
      <c r="C553" s="195" t="s">
        <v>2346</v>
      </c>
      <c r="D553" s="195" t="s">
        <v>151</v>
      </c>
      <c r="E553" s="196" t="s">
        <v>2347</v>
      </c>
      <c r="F553" s="197" t="s">
        <v>2348</v>
      </c>
      <c r="G553" s="198" t="s">
        <v>198</v>
      </c>
      <c r="H553" s="199">
        <v>1</v>
      </c>
      <c r="I553" s="200"/>
      <c r="J553" s="201">
        <f>ROUND(I553*H553,2)</f>
        <v>0</v>
      </c>
      <c r="K553" s="197" t="s">
        <v>1</v>
      </c>
      <c r="L553" s="202"/>
      <c r="M553" s="203" t="s">
        <v>1</v>
      </c>
      <c r="N553" s="204" t="s">
        <v>36</v>
      </c>
      <c r="O553" s="54"/>
      <c r="P553" s="165">
        <f>O553*H553</f>
        <v>0</v>
      </c>
      <c r="Q553" s="165">
        <v>0</v>
      </c>
      <c r="R553" s="165">
        <f>Q553*H553</f>
        <v>0</v>
      </c>
      <c r="S553" s="165">
        <v>0</v>
      </c>
      <c r="T553" s="166">
        <f>S553*H553</f>
        <v>0</v>
      </c>
      <c r="AR553" s="167" t="s">
        <v>1113</v>
      </c>
      <c r="AT553" s="167" t="s">
        <v>151</v>
      </c>
      <c r="AU553" s="167" t="s">
        <v>74</v>
      </c>
      <c r="AY553" s="16" t="s">
        <v>134</v>
      </c>
      <c r="BE553" s="168">
        <f>IF(N553="základná",J553,0)</f>
        <v>0</v>
      </c>
      <c r="BF553" s="168">
        <f>IF(N553="znížená",J553,0)</f>
        <v>0</v>
      </c>
      <c r="BG553" s="168">
        <f>IF(N553="zákl. prenesená",J553,0)</f>
        <v>0</v>
      </c>
      <c r="BH553" s="168">
        <f>IF(N553="zníž. prenesená",J553,0)</f>
        <v>0</v>
      </c>
      <c r="BI553" s="168">
        <f>IF(N553="nulová",J553,0)</f>
        <v>0</v>
      </c>
      <c r="BJ553" s="16" t="s">
        <v>80</v>
      </c>
      <c r="BK553" s="168">
        <f>ROUND(I553*H553,2)</f>
        <v>0</v>
      </c>
      <c r="BL553" s="16" t="s">
        <v>497</v>
      </c>
      <c r="BM553" s="167" t="s">
        <v>2349</v>
      </c>
    </row>
    <row r="554" spans="2:65" s="1" customFormat="1" ht="24" customHeight="1">
      <c r="B554" s="155"/>
      <c r="C554" s="195" t="s">
        <v>1095</v>
      </c>
      <c r="D554" s="195" t="s">
        <v>151</v>
      </c>
      <c r="E554" s="196" t="s">
        <v>2350</v>
      </c>
      <c r="F554" s="197" t="s">
        <v>2351</v>
      </c>
      <c r="G554" s="198" t="s">
        <v>198</v>
      </c>
      <c r="H554" s="199">
        <v>30</v>
      </c>
      <c r="I554" s="200"/>
      <c r="J554" s="201">
        <f>ROUND(I554*H554,2)</f>
        <v>0</v>
      </c>
      <c r="K554" s="197" t="s">
        <v>1</v>
      </c>
      <c r="L554" s="202"/>
      <c r="M554" s="203" t="s">
        <v>1</v>
      </c>
      <c r="N554" s="204" t="s">
        <v>36</v>
      </c>
      <c r="O554" s="54"/>
      <c r="P554" s="165">
        <f>O554*H554</f>
        <v>0</v>
      </c>
      <c r="Q554" s="165">
        <v>0</v>
      </c>
      <c r="R554" s="165">
        <f>Q554*H554</f>
        <v>0</v>
      </c>
      <c r="S554" s="165">
        <v>0</v>
      </c>
      <c r="T554" s="166">
        <f>S554*H554</f>
        <v>0</v>
      </c>
      <c r="AR554" s="167" t="s">
        <v>1113</v>
      </c>
      <c r="AT554" s="167" t="s">
        <v>151</v>
      </c>
      <c r="AU554" s="167" t="s">
        <v>74</v>
      </c>
      <c r="AY554" s="16" t="s">
        <v>134</v>
      </c>
      <c r="BE554" s="168">
        <f>IF(N554="základná",J554,0)</f>
        <v>0</v>
      </c>
      <c r="BF554" s="168">
        <f>IF(N554="znížená",J554,0)</f>
        <v>0</v>
      </c>
      <c r="BG554" s="168">
        <f>IF(N554="zákl. prenesená",J554,0)</f>
        <v>0</v>
      </c>
      <c r="BH554" s="168">
        <f>IF(N554="zníž. prenesená",J554,0)</f>
        <v>0</v>
      </c>
      <c r="BI554" s="168">
        <f>IF(N554="nulová",J554,0)</f>
        <v>0</v>
      </c>
      <c r="BJ554" s="16" t="s">
        <v>80</v>
      </c>
      <c r="BK554" s="168">
        <f>ROUND(I554*H554,2)</f>
        <v>0</v>
      </c>
      <c r="BL554" s="16" t="s">
        <v>497</v>
      </c>
      <c r="BM554" s="167" t="s">
        <v>2352</v>
      </c>
    </row>
    <row r="555" spans="2:65" s="1" customFormat="1" ht="67.2">
      <c r="B555" s="31"/>
      <c r="D555" s="170" t="s">
        <v>143</v>
      </c>
      <c r="F555" s="186" t="s">
        <v>2353</v>
      </c>
      <c r="I555" s="95"/>
      <c r="L555" s="31"/>
      <c r="M555" s="187"/>
      <c r="N555" s="54"/>
      <c r="O555" s="54"/>
      <c r="P555" s="54"/>
      <c r="Q555" s="54"/>
      <c r="R555" s="54"/>
      <c r="S555" s="54"/>
      <c r="T555" s="55"/>
      <c r="AT555" s="16" t="s">
        <v>143</v>
      </c>
      <c r="AU555" s="16" t="s">
        <v>74</v>
      </c>
    </row>
    <row r="556" spans="2:65" s="1" customFormat="1" ht="24" customHeight="1">
      <c r="B556" s="155"/>
      <c r="C556" s="195" t="s">
        <v>2354</v>
      </c>
      <c r="D556" s="195" t="s">
        <v>151</v>
      </c>
      <c r="E556" s="196" t="s">
        <v>2355</v>
      </c>
      <c r="F556" s="197" t="s">
        <v>2356</v>
      </c>
      <c r="G556" s="198" t="s">
        <v>198</v>
      </c>
      <c r="H556" s="199">
        <v>14</v>
      </c>
      <c r="I556" s="200"/>
      <c r="J556" s="201">
        <f>ROUND(I556*H556,2)</f>
        <v>0</v>
      </c>
      <c r="K556" s="197" t="s">
        <v>1</v>
      </c>
      <c r="L556" s="202"/>
      <c r="M556" s="203" t="s">
        <v>1</v>
      </c>
      <c r="N556" s="204" t="s">
        <v>36</v>
      </c>
      <c r="O556" s="54"/>
      <c r="P556" s="165">
        <f>O556*H556</f>
        <v>0</v>
      </c>
      <c r="Q556" s="165">
        <v>0</v>
      </c>
      <c r="R556" s="165">
        <f>Q556*H556</f>
        <v>0</v>
      </c>
      <c r="S556" s="165">
        <v>0</v>
      </c>
      <c r="T556" s="166">
        <f>S556*H556</f>
        <v>0</v>
      </c>
      <c r="AR556" s="167" t="s">
        <v>1113</v>
      </c>
      <c r="AT556" s="167" t="s">
        <v>151</v>
      </c>
      <c r="AU556" s="167" t="s">
        <v>74</v>
      </c>
      <c r="AY556" s="16" t="s">
        <v>134</v>
      </c>
      <c r="BE556" s="168">
        <f>IF(N556="základná",J556,0)</f>
        <v>0</v>
      </c>
      <c r="BF556" s="168">
        <f>IF(N556="znížená",J556,0)</f>
        <v>0</v>
      </c>
      <c r="BG556" s="168">
        <f>IF(N556="zákl. prenesená",J556,0)</f>
        <v>0</v>
      </c>
      <c r="BH556" s="168">
        <f>IF(N556="zníž. prenesená",J556,0)</f>
        <v>0</v>
      </c>
      <c r="BI556" s="168">
        <f>IF(N556="nulová",J556,0)</f>
        <v>0</v>
      </c>
      <c r="BJ556" s="16" t="s">
        <v>80</v>
      </c>
      <c r="BK556" s="168">
        <f>ROUND(I556*H556,2)</f>
        <v>0</v>
      </c>
      <c r="BL556" s="16" t="s">
        <v>497</v>
      </c>
      <c r="BM556" s="167" t="s">
        <v>2357</v>
      </c>
    </row>
    <row r="557" spans="2:65" s="1" customFormat="1" ht="67.2">
      <c r="B557" s="31"/>
      <c r="D557" s="170" t="s">
        <v>143</v>
      </c>
      <c r="F557" s="186" t="s">
        <v>2358</v>
      </c>
      <c r="I557" s="95"/>
      <c r="L557" s="31"/>
      <c r="M557" s="187"/>
      <c r="N557" s="54"/>
      <c r="O557" s="54"/>
      <c r="P557" s="54"/>
      <c r="Q557" s="54"/>
      <c r="R557" s="54"/>
      <c r="S557" s="54"/>
      <c r="T557" s="55"/>
      <c r="AT557" s="16" t="s">
        <v>143</v>
      </c>
      <c r="AU557" s="16" t="s">
        <v>74</v>
      </c>
    </row>
    <row r="558" spans="2:65" s="1" customFormat="1" ht="24" customHeight="1">
      <c r="B558" s="155"/>
      <c r="C558" s="195" t="s">
        <v>1099</v>
      </c>
      <c r="D558" s="195" t="s">
        <v>151</v>
      </c>
      <c r="E558" s="196" t="s">
        <v>2359</v>
      </c>
      <c r="F558" s="197" t="s">
        <v>2360</v>
      </c>
      <c r="G558" s="198" t="s">
        <v>198</v>
      </c>
      <c r="H558" s="199">
        <v>20</v>
      </c>
      <c r="I558" s="200"/>
      <c r="J558" s="201">
        <f>ROUND(I558*H558,2)</f>
        <v>0</v>
      </c>
      <c r="K558" s="197" t="s">
        <v>1</v>
      </c>
      <c r="L558" s="202"/>
      <c r="M558" s="203" t="s">
        <v>1</v>
      </c>
      <c r="N558" s="204" t="s">
        <v>36</v>
      </c>
      <c r="O558" s="54"/>
      <c r="P558" s="165">
        <f>O558*H558</f>
        <v>0</v>
      </c>
      <c r="Q558" s="165">
        <v>0</v>
      </c>
      <c r="R558" s="165">
        <f>Q558*H558</f>
        <v>0</v>
      </c>
      <c r="S558" s="165">
        <v>0</v>
      </c>
      <c r="T558" s="166">
        <f>S558*H558</f>
        <v>0</v>
      </c>
      <c r="AR558" s="167" t="s">
        <v>1113</v>
      </c>
      <c r="AT558" s="167" t="s">
        <v>151</v>
      </c>
      <c r="AU558" s="167" t="s">
        <v>74</v>
      </c>
      <c r="AY558" s="16" t="s">
        <v>134</v>
      </c>
      <c r="BE558" s="168">
        <f>IF(N558="základná",J558,0)</f>
        <v>0</v>
      </c>
      <c r="BF558" s="168">
        <f>IF(N558="znížená",J558,0)</f>
        <v>0</v>
      </c>
      <c r="BG558" s="168">
        <f>IF(N558="zákl. prenesená",J558,0)</f>
        <v>0</v>
      </c>
      <c r="BH558" s="168">
        <f>IF(N558="zníž. prenesená",J558,0)</f>
        <v>0</v>
      </c>
      <c r="BI558" s="168">
        <f>IF(N558="nulová",J558,0)</f>
        <v>0</v>
      </c>
      <c r="BJ558" s="16" t="s">
        <v>80</v>
      </c>
      <c r="BK558" s="168">
        <f>ROUND(I558*H558,2)</f>
        <v>0</v>
      </c>
      <c r="BL558" s="16" t="s">
        <v>497</v>
      </c>
      <c r="BM558" s="167" t="s">
        <v>2361</v>
      </c>
    </row>
    <row r="559" spans="2:65" s="1" customFormat="1" ht="16.5" customHeight="1">
      <c r="B559" s="155"/>
      <c r="C559" s="195" t="s">
        <v>2362</v>
      </c>
      <c r="D559" s="195" t="s">
        <v>151</v>
      </c>
      <c r="E559" s="196" t="s">
        <v>2363</v>
      </c>
      <c r="F559" s="197" t="s">
        <v>2364</v>
      </c>
      <c r="G559" s="198" t="s">
        <v>654</v>
      </c>
      <c r="H559" s="199">
        <v>128</v>
      </c>
      <c r="I559" s="200"/>
      <c r="J559" s="201">
        <f>ROUND(I559*H559,2)</f>
        <v>0</v>
      </c>
      <c r="K559" s="197" t="s">
        <v>1</v>
      </c>
      <c r="L559" s="202"/>
      <c r="M559" s="203" t="s">
        <v>1</v>
      </c>
      <c r="N559" s="204" t="s">
        <v>36</v>
      </c>
      <c r="O559" s="54"/>
      <c r="P559" s="165">
        <f>O559*H559</f>
        <v>0</v>
      </c>
      <c r="Q559" s="165">
        <v>0</v>
      </c>
      <c r="R559" s="165">
        <f>Q559*H559</f>
        <v>0</v>
      </c>
      <c r="S559" s="165">
        <v>0</v>
      </c>
      <c r="T559" s="166">
        <f>S559*H559</f>
        <v>0</v>
      </c>
      <c r="AR559" s="167" t="s">
        <v>1113</v>
      </c>
      <c r="AT559" s="167" t="s">
        <v>151</v>
      </c>
      <c r="AU559" s="167" t="s">
        <v>74</v>
      </c>
      <c r="AY559" s="16" t="s">
        <v>134</v>
      </c>
      <c r="BE559" s="168">
        <f>IF(N559="základná",J559,0)</f>
        <v>0</v>
      </c>
      <c r="BF559" s="168">
        <f>IF(N559="znížená",J559,0)</f>
        <v>0</v>
      </c>
      <c r="BG559" s="168">
        <f>IF(N559="zákl. prenesená",J559,0)</f>
        <v>0</v>
      </c>
      <c r="BH559" s="168">
        <f>IF(N559="zníž. prenesená",J559,0)</f>
        <v>0</v>
      </c>
      <c r="BI559" s="168">
        <f>IF(N559="nulová",J559,0)</f>
        <v>0</v>
      </c>
      <c r="BJ559" s="16" t="s">
        <v>80</v>
      </c>
      <c r="BK559" s="168">
        <f>ROUND(I559*H559,2)</f>
        <v>0</v>
      </c>
      <c r="BL559" s="16" t="s">
        <v>497</v>
      </c>
      <c r="BM559" s="167" t="s">
        <v>2365</v>
      </c>
    </row>
    <row r="560" spans="2:65" s="1" customFormat="1" ht="86.4">
      <c r="B560" s="31"/>
      <c r="D560" s="170" t="s">
        <v>143</v>
      </c>
      <c r="F560" s="186" t="s">
        <v>2366</v>
      </c>
      <c r="I560" s="95"/>
      <c r="L560" s="31"/>
      <c r="M560" s="187"/>
      <c r="N560" s="54"/>
      <c r="O560" s="54"/>
      <c r="P560" s="54"/>
      <c r="Q560" s="54"/>
      <c r="R560" s="54"/>
      <c r="S560" s="54"/>
      <c r="T560" s="55"/>
      <c r="AT560" s="16" t="s">
        <v>143</v>
      </c>
      <c r="AU560" s="16" t="s">
        <v>74</v>
      </c>
    </row>
    <row r="561" spans="2:65" s="1" customFormat="1" ht="16.5" customHeight="1">
      <c r="B561" s="155"/>
      <c r="C561" s="195" t="s">
        <v>1102</v>
      </c>
      <c r="D561" s="195" t="s">
        <v>151</v>
      </c>
      <c r="E561" s="196" t="s">
        <v>2110</v>
      </c>
      <c r="F561" s="197" t="s">
        <v>2111</v>
      </c>
      <c r="G561" s="198" t="s">
        <v>196</v>
      </c>
      <c r="H561" s="199">
        <v>200</v>
      </c>
      <c r="I561" s="200"/>
      <c r="J561" s="201">
        <f t="shared" ref="J561:J567" si="60">ROUND(I561*H561,2)</f>
        <v>0</v>
      </c>
      <c r="K561" s="197" t="s">
        <v>1</v>
      </c>
      <c r="L561" s="202"/>
      <c r="M561" s="203" t="s">
        <v>1</v>
      </c>
      <c r="N561" s="204" t="s">
        <v>36</v>
      </c>
      <c r="O561" s="54"/>
      <c r="P561" s="165">
        <f t="shared" ref="P561:P567" si="61">O561*H561</f>
        <v>0</v>
      </c>
      <c r="Q561" s="165">
        <v>0</v>
      </c>
      <c r="R561" s="165">
        <f t="shared" ref="R561:R567" si="62">Q561*H561</f>
        <v>0</v>
      </c>
      <c r="S561" s="165">
        <v>0</v>
      </c>
      <c r="T561" s="166">
        <f t="shared" ref="T561:T567" si="63">S561*H561</f>
        <v>0</v>
      </c>
      <c r="AR561" s="167" t="s">
        <v>1113</v>
      </c>
      <c r="AT561" s="167" t="s">
        <v>151</v>
      </c>
      <c r="AU561" s="167" t="s">
        <v>74</v>
      </c>
      <c r="AY561" s="16" t="s">
        <v>134</v>
      </c>
      <c r="BE561" s="168">
        <f t="shared" ref="BE561:BE567" si="64">IF(N561="základná",J561,0)</f>
        <v>0</v>
      </c>
      <c r="BF561" s="168">
        <f t="shared" ref="BF561:BF567" si="65">IF(N561="znížená",J561,0)</f>
        <v>0</v>
      </c>
      <c r="BG561" s="168">
        <f t="shared" ref="BG561:BG567" si="66">IF(N561="zákl. prenesená",J561,0)</f>
        <v>0</v>
      </c>
      <c r="BH561" s="168">
        <f t="shared" ref="BH561:BH567" si="67">IF(N561="zníž. prenesená",J561,0)</f>
        <v>0</v>
      </c>
      <c r="BI561" s="168">
        <f t="shared" ref="BI561:BI567" si="68">IF(N561="nulová",J561,0)</f>
        <v>0</v>
      </c>
      <c r="BJ561" s="16" t="s">
        <v>80</v>
      </c>
      <c r="BK561" s="168">
        <f t="shared" ref="BK561:BK567" si="69">ROUND(I561*H561,2)</f>
        <v>0</v>
      </c>
      <c r="BL561" s="16" t="s">
        <v>497</v>
      </c>
      <c r="BM561" s="167" t="s">
        <v>2367</v>
      </c>
    </row>
    <row r="562" spans="2:65" s="1" customFormat="1" ht="16.5" customHeight="1">
      <c r="B562" s="155"/>
      <c r="C562" s="195" t="s">
        <v>2368</v>
      </c>
      <c r="D562" s="195" t="s">
        <v>151</v>
      </c>
      <c r="E562" s="196" t="s">
        <v>2369</v>
      </c>
      <c r="F562" s="197" t="s">
        <v>2370</v>
      </c>
      <c r="G562" s="198" t="s">
        <v>196</v>
      </c>
      <c r="H562" s="199">
        <v>150</v>
      </c>
      <c r="I562" s="200"/>
      <c r="J562" s="201">
        <f t="shared" si="60"/>
        <v>0</v>
      </c>
      <c r="K562" s="197" t="s">
        <v>1</v>
      </c>
      <c r="L562" s="202"/>
      <c r="M562" s="203" t="s">
        <v>1</v>
      </c>
      <c r="N562" s="204" t="s">
        <v>36</v>
      </c>
      <c r="O562" s="54"/>
      <c r="P562" s="165">
        <f t="shared" si="61"/>
        <v>0</v>
      </c>
      <c r="Q562" s="165">
        <v>0</v>
      </c>
      <c r="R562" s="165">
        <f t="shared" si="62"/>
        <v>0</v>
      </c>
      <c r="S562" s="165">
        <v>0</v>
      </c>
      <c r="T562" s="166">
        <f t="shared" si="63"/>
        <v>0</v>
      </c>
      <c r="AR562" s="167" t="s">
        <v>1113</v>
      </c>
      <c r="AT562" s="167" t="s">
        <v>151</v>
      </c>
      <c r="AU562" s="167" t="s">
        <v>74</v>
      </c>
      <c r="AY562" s="16" t="s">
        <v>134</v>
      </c>
      <c r="BE562" s="168">
        <f t="shared" si="64"/>
        <v>0</v>
      </c>
      <c r="BF562" s="168">
        <f t="shared" si="65"/>
        <v>0</v>
      </c>
      <c r="BG562" s="168">
        <f t="shared" si="66"/>
        <v>0</v>
      </c>
      <c r="BH562" s="168">
        <f t="shared" si="67"/>
        <v>0</v>
      </c>
      <c r="BI562" s="168">
        <f t="shared" si="68"/>
        <v>0</v>
      </c>
      <c r="BJ562" s="16" t="s">
        <v>80</v>
      </c>
      <c r="BK562" s="168">
        <f t="shared" si="69"/>
        <v>0</v>
      </c>
      <c r="BL562" s="16" t="s">
        <v>497</v>
      </c>
      <c r="BM562" s="167" t="s">
        <v>2371</v>
      </c>
    </row>
    <row r="563" spans="2:65" s="1" customFormat="1" ht="16.5" customHeight="1">
      <c r="B563" s="155"/>
      <c r="C563" s="195" t="s">
        <v>1106</v>
      </c>
      <c r="D563" s="195" t="s">
        <v>151</v>
      </c>
      <c r="E563" s="196" t="s">
        <v>2372</v>
      </c>
      <c r="F563" s="197" t="s">
        <v>2373</v>
      </c>
      <c r="G563" s="198" t="s">
        <v>196</v>
      </c>
      <c r="H563" s="199">
        <v>20</v>
      </c>
      <c r="I563" s="200"/>
      <c r="J563" s="201">
        <f t="shared" si="60"/>
        <v>0</v>
      </c>
      <c r="K563" s="197" t="s">
        <v>1</v>
      </c>
      <c r="L563" s="202"/>
      <c r="M563" s="203" t="s">
        <v>1</v>
      </c>
      <c r="N563" s="204" t="s">
        <v>36</v>
      </c>
      <c r="O563" s="54"/>
      <c r="P563" s="165">
        <f t="shared" si="61"/>
        <v>0</v>
      </c>
      <c r="Q563" s="165">
        <v>0</v>
      </c>
      <c r="R563" s="165">
        <f t="shared" si="62"/>
        <v>0</v>
      </c>
      <c r="S563" s="165">
        <v>0</v>
      </c>
      <c r="T563" s="166">
        <f t="shared" si="63"/>
        <v>0</v>
      </c>
      <c r="AR563" s="167" t="s">
        <v>1113</v>
      </c>
      <c r="AT563" s="167" t="s">
        <v>151</v>
      </c>
      <c r="AU563" s="167" t="s">
        <v>74</v>
      </c>
      <c r="AY563" s="16" t="s">
        <v>134</v>
      </c>
      <c r="BE563" s="168">
        <f t="shared" si="64"/>
        <v>0</v>
      </c>
      <c r="BF563" s="168">
        <f t="shared" si="65"/>
        <v>0</v>
      </c>
      <c r="BG563" s="168">
        <f t="shared" si="66"/>
        <v>0</v>
      </c>
      <c r="BH563" s="168">
        <f t="shared" si="67"/>
        <v>0</v>
      </c>
      <c r="BI563" s="168">
        <f t="shared" si="68"/>
        <v>0</v>
      </c>
      <c r="BJ563" s="16" t="s">
        <v>80</v>
      </c>
      <c r="BK563" s="168">
        <f t="shared" si="69"/>
        <v>0</v>
      </c>
      <c r="BL563" s="16" t="s">
        <v>497</v>
      </c>
      <c r="BM563" s="167" t="s">
        <v>2374</v>
      </c>
    </row>
    <row r="564" spans="2:65" s="1" customFormat="1" ht="16.5" customHeight="1">
      <c r="B564" s="155"/>
      <c r="C564" s="195" t="s">
        <v>2375</v>
      </c>
      <c r="D564" s="195" t="s">
        <v>151</v>
      </c>
      <c r="E564" s="196" t="s">
        <v>2376</v>
      </c>
      <c r="F564" s="197" t="s">
        <v>2377</v>
      </c>
      <c r="G564" s="198" t="s">
        <v>196</v>
      </c>
      <c r="H564" s="199">
        <v>10</v>
      </c>
      <c r="I564" s="200"/>
      <c r="J564" s="201">
        <f t="shared" si="60"/>
        <v>0</v>
      </c>
      <c r="K564" s="197" t="s">
        <v>1</v>
      </c>
      <c r="L564" s="202"/>
      <c r="M564" s="203" t="s">
        <v>1</v>
      </c>
      <c r="N564" s="204" t="s">
        <v>36</v>
      </c>
      <c r="O564" s="54"/>
      <c r="P564" s="165">
        <f t="shared" si="61"/>
        <v>0</v>
      </c>
      <c r="Q564" s="165">
        <v>0</v>
      </c>
      <c r="R564" s="165">
        <f t="shared" si="62"/>
        <v>0</v>
      </c>
      <c r="S564" s="165">
        <v>0</v>
      </c>
      <c r="T564" s="166">
        <f t="shared" si="63"/>
        <v>0</v>
      </c>
      <c r="AR564" s="167" t="s">
        <v>1113</v>
      </c>
      <c r="AT564" s="167" t="s">
        <v>151</v>
      </c>
      <c r="AU564" s="167" t="s">
        <v>74</v>
      </c>
      <c r="AY564" s="16" t="s">
        <v>134</v>
      </c>
      <c r="BE564" s="168">
        <f t="shared" si="64"/>
        <v>0</v>
      </c>
      <c r="BF564" s="168">
        <f t="shared" si="65"/>
        <v>0</v>
      </c>
      <c r="BG564" s="168">
        <f t="shared" si="66"/>
        <v>0</v>
      </c>
      <c r="BH564" s="168">
        <f t="shared" si="67"/>
        <v>0</v>
      </c>
      <c r="BI564" s="168">
        <f t="shared" si="68"/>
        <v>0</v>
      </c>
      <c r="BJ564" s="16" t="s">
        <v>80</v>
      </c>
      <c r="BK564" s="168">
        <f t="shared" si="69"/>
        <v>0</v>
      </c>
      <c r="BL564" s="16" t="s">
        <v>497</v>
      </c>
      <c r="BM564" s="167" t="s">
        <v>2378</v>
      </c>
    </row>
    <row r="565" spans="2:65" s="1" customFormat="1" ht="24" customHeight="1">
      <c r="B565" s="155"/>
      <c r="C565" s="156" t="s">
        <v>1109</v>
      </c>
      <c r="D565" s="156" t="s">
        <v>136</v>
      </c>
      <c r="E565" s="157" t="s">
        <v>2379</v>
      </c>
      <c r="F565" s="158" t="s">
        <v>2380</v>
      </c>
      <c r="G565" s="159" t="s">
        <v>196</v>
      </c>
      <c r="H565" s="160">
        <v>200</v>
      </c>
      <c r="I565" s="161"/>
      <c r="J565" s="162">
        <f t="shared" si="60"/>
        <v>0</v>
      </c>
      <c r="K565" s="158" t="s">
        <v>1</v>
      </c>
      <c r="L565" s="31"/>
      <c r="M565" s="163" t="s">
        <v>1</v>
      </c>
      <c r="N565" s="164" t="s">
        <v>36</v>
      </c>
      <c r="O565" s="54"/>
      <c r="P565" s="165">
        <f t="shared" si="61"/>
        <v>0</v>
      </c>
      <c r="Q565" s="165">
        <v>0</v>
      </c>
      <c r="R565" s="165">
        <f t="shared" si="62"/>
        <v>0</v>
      </c>
      <c r="S565" s="165">
        <v>0</v>
      </c>
      <c r="T565" s="166">
        <f t="shared" si="63"/>
        <v>0</v>
      </c>
      <c r="AR565" s="167" t="s">
        <v>497</v>
      </c>
      <c r="AT565" s="167" t="s">
        <v>136</v>
      </c>
      <c r="AU565" s="167" t="s">
        <v>74</v>
      </c>
      <c r="AY565" s="16" t="s">
        <v>134</v>
      </c>
      <c r="BE565" s="168">
        <f t="shared" si="64"/>
        <v>0</v>
      </c>
      <c r="BF565" s="168">
        <f t="shared" si="65"/>
        <v>0</v>
      </c>
      <c r="BG565" s="168">
        <f t="shared" si="66"/>
        <v>0</v>
      </c>
      <c r="BH565" s="168">
        <f t="shared" si="67"/>
        <v>0</v>
      </c>
      <c r="BI565" s="168">
        <f t="shared" si="68"/>
        <v>0</v>
      </c>
      <c r="BJ565" s="16" t="s">
        <v>80</v>
      </c>
      <c r="BK565" s="168">
        <f t="shared" si="69"/>
        <v>0</v>
      </c>
      <c r="BL565" s="16" t="s">
        <v>497</v>
      </c>
      <c r="BM565" s="167" t="s">
        <v>2381</v>
      </c>
    </row>
    <row r="566" spans="2:65" s="1" customFormat="1" ht="24" customHeight="1">
      <c r="B566" s="155"/>
      <c r="C566" s="156" t="s">
        <v>2382</v>
      </c>
      <c r="D566" s="156" t="s">
        <v>136</v>
      </c>
      <c r="E566" s="157" t="s">
        <v>2383</v>
      </c>
      <c r="F566" s="158" t="s">
        <v>2384</v>
      </c>
      <c r="G566" s="159" t="s">
        <v>196</v>
      </c>
      <c r="H566" s="160">
        <v>150</v>
      </c>
      <c r="I566" s="161"/>
      <c r="J566" s="162">
        <f t="shared" si="60"/>
        <v>0</v>
      </c>
      <c r="K566" s="158" t="s">
        <v>1</v>
      </c>
      <c r="L566" s="31"/>
      <c r="M566" s="163" t="s">
        <v>1</v>
      </c>
      <c r="N566" s="164" t="s">
        <v>36</v>
      </c>
      <c r="O566" s="54"/>
      <c r="P566" s="165">
        <f t="shared" si="61"/>
        <v>0</v>
      </c>
      <c r="Q566" s="165">
        <v>0</v>
      </c>
      <c r="R566" s="165">
        <f t="shared" si="62"/>
        <v>0</v>
      </c>
      <c r="S566" s="165">
        <v>0</v>
      </c>
      <c r="T566" s="166">
        <f t="shared" si="63"/>
        <v>0</v>
      </c>
      <c r="AR566" s="167" t="s">
        <v>497</v>
      </c>
      <c r="AT566" s="167" t="s">
        <v>136</v>
      </c>
      <c r="AU566" s="167" t="s">
        <v>74</v>
      </c>
      <c r="AY566" s="16" t="s">
        <v>134</v>
      </c>
      <c r="BE566" s="168">
        <f t="shared" si="64"/>
        <v>0</v>
      </c>
      <c r="BF566" s="168">
        <f t="shared" si="65"/>
        <v>0</v>
      </c>
      <c r="BG566" s="168">
        <f t="shared" si="66"/>
        <v>0</v>
      </c>
      <c r="BH566" s="168">
        <f t="shared" si="67"/>
        <v>0</v>
      </c>
      <c r="BI566" s="168">
        <f t="shared" si="68"/>
        <v>0</v>
      </c>
      <c r="BJ566" s="16" t="s">
        <v>80</v>
      </c>
      <c r="BK566" s="168">
        <f t="shared" si="69"/>
        <v>0</v>
      </c>
      <c r="BL566" s="16" t="s">
        <v>497</v>
      </c>
      <c r="BM566" s="167" t="s">
        <v>2385</v>
      </c>
    </row>
    <row r="567" spans="2:65" s="1" customFormat="1" ht="24" customHeight="1">
      <c r="B567" s="155"/>
      <c r="C567" s="156" t="s">
        <v>1113</v>
      </c>
      <c r="D567" s="156" t="s">
        <v>136</v>
      </c>
      <c r="E567" s="157" t="s">
        <v>2386</v>
      </c>
      <c r="F567" s="158" t="s">
        <v>2387</v>
      </c>
      <c r="G567" s="159" t="s">
        <v>196</v>
      </c>
      <c r="H567" s="160">
        <v>10</v>
      </c>
      <c r="I567" s="161"/>
      <c r="J567" s="162">
        <f t="shared" si="60"/>
        <v>0</v>
      </c>
      <c r="K567" s="158" t="s">
        <v>1</v>
      </c>
      <c r="L567" s="31"/>
      <c r="M567" s="163" t="s">
        <v>1</v>
      </c>
      <c r="N567" s="164" t="s">
        <v>36</v>
      </c>
      <c r="O567" s="54"/>
      <c r="P567" s="165">
        <f t="shared" si="61"/>
        <v>0</v>
      </c>
      <c r="Q567" s="165">
        <v>0</v>
      </c>
      <c r="R567" s="165">
        <f t="shared" si="62"/>
        <v>0</v>
      </c>
      <c r="S567" s="165">
        <v>0</v>
      </c>
      <c r="T567" s="166">
        <f t="shared" si="63"/>
        <v>0</v>
      </c>
      <c r="AR567" s="167" t="s">
        <v>497</v>
      </c>
      <c r="AT567" s="167" t="s">
        <v>136</v>
      </c>
      <c r="AU567" s="167" t="s">
        <v>74</v>
      </c>
      <c r="AY567" s="16" t="s">
        <v>134</v>
      </c>
      <c r="BE567" s="168">
        <f t="shared" si="64"/>
        <v>0</v>
      </c>
      <c r="BF567" s="168">
        <f t="shared" si="65"/>
        <v>0</v>
      </c>
      <c r="BG567" s="168">
        <f t="shared" si="66"/>
        <v>0</v>
      </c>
      <c r="BH567" s="168">
        <f t="shared" si="67"/>
        <v>0</v>
      </c>
      <c r="BI567" s="168">
        <f t="shared" si="68"/>
        <v>0</v>
      </c>
      <c r="BJ567" s="16" t="s">
        <v>80</v>
      </c>
      <c r="BK567" s="168">
        <f t="shared" si="69"/>
        <v>0</v>
      </c>
      <c r="BL567" s="16" t="s">
        <v>497</v>
      </c>
      <c r="BM567" s="167" t="s">
        <v>1583</v>
      </c>
    </row>
    <row r="568" spans="2:65" s="11" customFormat="1" ht="22.95" customHeight="1">
      <c r="B568" s="142"/>
      <c r="D568" s="143" t="s">
        <v>69</v>
      </c>
      <c r="E568" s="153" t="s">
        <v>2388</v>
      </c>
      <c r="F568" s="153" t="s">
        <v>2389</v>
      </c>
      <c r="I568" s="145"/>
      <c r="J568" s="154">
        <f>BK568</f>
        <v>0</v>
      </c>
      <c r="L568" s="142"/>
      <c r="M568" s="147"/>
      <c r="N568" s="148"/>
      <c r="O568" s="148"/>
      <c r="P568" s="149">
        <f>SUM(P569:P572)</f>
        <v>0</v>
      </c>
      <c r="Q568" s="148"/>
      <c r="R568" s="149">
        <f>SUM(R569:R572)</f>
        <v>0</v>
      </c>
      <c r="S568" s="148"/>
      <c r="T568" s="150">
        <f>SUM(T569:T572)</f>
        <v>0</v>
      </c>
      <c r="AR568" s="143" t="s">
        <v>142</v>
      </c>
      <c r="AT568" s="151" t="s">
        <v>69</v>
      </c>
      <c r="AU568" s="151" t="s">
        <v>74</v>
      </c>
      <c r="AY568" s="143" t="s">
        <v>134</v>
      </c>
      <c r="BK568" s="152">
        <f>SUM(BK569:BK572)</f>
        <v>0</v>
      </c>
    </row>
    <row r="569" spans="2:65" s="1" customFormat="1" ht="24" customHeight="1">
      <c r="B569" s="155"/>
      <c r="C569" s="156" t="s">
        <v>2390</v>
      </c>
      <c r="D569" s="156" t="s">
        <v>136</v>
      </c>
      <c r="E569" s="157" t="s">
        <v>2391</v>
      </c>
      <c r="F569" s="158" t="s">
        <v>2392</v>
      </c>
      <c r="G569" s="159" t="s">
        <v>196</v>
      </c>
      <c r="H569" s="160">
        <v>20</v>
      </c>
      <c r="I569" s="161"/>
      <c r="J569" s="162">
        <f>ROUND(I569*H569,2)</f>
        <v>0</v>
      </c>
      <c r="K569" s="158" t="s">
        <v>1</v>
      </c>
      <c r="L569" s="31"/>
      <c r="M569" s="163" t="s">
        <v>1</v>
      </c>
      <c r="N569" s="164" t="s">
        <v>36</v>
      </c>
      <c r="O569" s="54"/>
      <c r="P569" s="165">
        <f>O569*H569</f>
        <v>0</v>
      </c>
      <c r="Q569" s="165">
        <v>0</v>
      </c>
      <c r="R569" s="165">
        <f>Q569*H569</f>
        <v>0</v>
      </c>
      <c r="S569" s="165">
        <v>0</v>
      </c>
      <c r="T569" s="166">
        <f>S569*H569</f>
        <v>0</v>
      </c>
      <c r="AR569" s="167" t="s">
        <v>497</v>
      </c>
      <c r="AT569" s="167" t="s">
        <v>136</v>
      </c>
      <c r="AU569" s="167" t="s">
        <v>80</v>
      </c>
      <c r="AY569" s="16" t="s">
        <v>134</v>
      </c>
      <c r="BE569" s="168">
        <f>IF(N569="základná",J569,0)</f>
        <v>0</v>
      </c>
      <c r="BF569" s="168">
        <f>IF(N569="znížená",J569,0)</f>
        <v>0</v>
      </c>
      <c r="BG569" s="168">
        <f>IF(N569="zákl. prenesená",J569,0)</f>
        <v>0</v>
      </c>
      <c r="BH569" s="168">
        <f>IF(N569="zníž. prenesená",J569,0)</f>
        <v>0</v>
      </c>
      <c r="BI569" s="168">
        <f>IF(N569="nulová",J569,0)</f>
        <v>0</v>
      </c>
      <c r="BJ569" s="16" t="s">
        <v>80</v>
      </c>
      <c r="BK569" s="168">
        <f>ROUND(I569*H569,2)</f>
        <v>0</v>
      </c>
      <c r="BL569" s="16" t="s">
        <v>497</v>
      </c>
      <c r="BM569" s="167" t="s">
        <v>2393</v>
      </c>
    </row>
    <row r="570" spans="2:65" s="1" customFormat="1" ht="16.5" customHeight="1">
      <c r="B570" s="155"/>
      <c r="C570" s="156" t="s">
        <v>1116</v>
      </c>
      <c r="D570" s="156" t="s">
        <v>136</v>
      </c>
      <c r="E570" s="157" t="s">
        <v>2394</v>
      </c>
      <c r="F570" s="158" t="s">
        <v>2395</v>
      </c>
      <c r="G570" s="159" t="s">
        <v>196</v>
      </c>
      <c r="H570" s="160">
        <v>130</v>
      </c>
      <c r="I570" s="161"/>
      <c r="J570" s="162">
        <f>ROUND(I570*H570,2)</f>
        <v>0</v>
      </c>
      <c r="K570" s="158" t="s">
        <v>1</v>
      </c>
      <c r="L570" s="31"/>
      <c r="M570" s="163" t="s">
        <v>1</v>
      </c>
      <c r="N570" s="164" t="s">
        <v>36</v>
      </c>
      <c r="O570" s="54"/>
      <c r="P570" s="165">
        <f>O570*H570</f>
        <v>0</v>
      </c>
      <c r="Q570" s="165">
        <v>0</v>
      </c>
      <c r="R570" s="165">
        <f>Q570*H570</f>
        <v>0</v>
      </c>
      <c r="S570" s="165">
        <v>0</v>
      </c>
      <c r="T570" s="166">
        <f>S570*H570</f>
        <v>0</v>
      </c>
      <c r="AR570" s="167" t="s">
        <v>497</v>
      </c>
      <c r="AT570" s="167" t="s">
        <v>136</v>
      </c>
      <c r="AU570" s="167" t="s">
        <v>80</v>
      </c>
      <c r="AY570" s="16" t="s">
        <v>134</v>
      </c>
      <c r="BE570" s="168">
        <f>IF(N570="základná",J570,0)</f>
        <v>0</v>
      </c>
      <c r="BF570" s="168">
        <f>IF(N570="znížená",J570,0)</f>
        <v>0</v>
      </c>
      <c r="BG570" s="168">
        <f>IF(N570="zákl. prenesená",J570,0)</f>
        <v>0</v>
      </c>
      <c r="BH570" s="168">
        <f>IF(N570="zníž. prenesená",J570,0)</f>
        <v>0</v>
      </c>
      <c r="BI570" s="168">
        <f>IF(N570="nulová",J570,0)</f>
        <v>0</v>
      </c>
      <c r="BJ570" s="16" t="s">
        <v>80</v>
      </c>
      <c r="BK570" s="168">
        <f>ROUND(I570*H570,2)</f>
        <v>0</v>
      </c>
      <c r="BL570" s="16" t="s">
        <v>497</v>
      </c>
      <c r="BM570" s="167" t="s">
        <v>2396</v>
      </c>
    </row>
    <row r="571" spans="2:65" s="1" customFormat="1" ht="24" customHeight="1">
      <c r="B571" s="155"/>
      <c r="C571" s="156" t="s">
        <v>2397</v>
      </c>
      <c r="D571" s="156" t="s">
        <v>136</v>
      </c>
      <c r="E571" s="157" t="s">
        <v>2398</v>
      </c>
      <c r="F571" s="158" t="s">
        <v>2399</v>
      </c>
      <c r="G571" s="159" t="s">
        <v>196</v>
      </c>
      <c r="H571" s="160">
        <v>130</v>
      </c>
      <c r="I571" s="161"/>
      <c r="J571" s="162">
        <f>ROUND(I571*H571,2)</f>
        <v>0</v>
      </c>
      <c r="K571" s="158" t="s">
        <v>1</v>
      </c>
      <c r="L571" s="31"/>
      <c r="M571" s="163" t="s">
        <v>1</v>
      </c>
      <c r="N571" s="164" t="s">
        <v>36</v>
      </c>
      <c r="O571" s="54"/>
      <c r="P571" s="165">
        <f>O571*H571</f>
        <v>0</v>
      </c>
      <c r="Q571" s="165">
        <v>0</v>
      </c>
      <c r="R571" s="165">
        <f>Q571*H571</f>
        <v>0</v>
      </c>
      <c r="S571" s="165">
        <v>0</v>
      </c>
      <c r="T571" s="166">
        <f>S571*H571</f>
        <v>0</v>
      </c>
      <c r="AR571" s="167" t="s">
        <v>497</v>
      </c>
      <c r="AT571" s="167" t="s">
        <v>136</v>
      </c>
      <c r="AU571" s="167" t="s">
        <v>80</v>
      </c>
      <c r="AY571" s="16" t="s">
        <v>134</v>
      </c>
      <c r="BE571" s="168">
        <f>IF(N571="základná",J571,0)</f>
        <v>0</v>
      </c>
      <c r="BF571" s="168">
        <f>IF(N571="znížená",J571,0)</f>
        <v>0</v>
      </c>
      <c r="BG571" s="168">
        <f>IF(N571="zákl. prenesená",J571,0)</f>
        <v>0</v>
      </c>
      <c r="BH571" s="168">
        <f>IF(N571="zníž. prenesená",J571,0)</f>
        <v>0</v>
      </c>
      <c r="BI571" s="168">
        <f>IF(N571="nulová",J571,0)</f>
        <v>0</v>
      </c>
      <c r="BJ571" s="16" t="s">
        <v>80</v>
      </c>
      <c r="BK571" s="168">
        <f>ROUND(I571*H571,2)</f>
        <v>0</v>
      </c>
      <c r="BL571" s="16" t="s">
        <v>497</v>
      </c>
      <c r="BM571" s="167" t="s">
        <v>2400</v>
      </c>
    </row>
    <row r="572" spans="2:65" s="1" customFormat="1" ht="24" customHeight="1">
      <c r="B572" s="155"/>
      <c r="C572" s="156" t="s">
        <v>1120</v>
      </c>
      <c r="D572" s="156" t="s">
        <v>136</v>
      </c>
      <c r="E572" s="157" t="s">
        <v>2226</v>
      </c>
      <c r="F572" s="158" t="s">
        <v>2227</v>
      </c>
      <c r="G572" s="159" t="s">
        <v>137</v>
      </c>
      <c r="H572" s="160">
        <v>58.5</v>
      </c>
      <c r="I572" s="161"/>
      <c r="J572" s="162">
        <f>ROUND(I572*H572,2)</f>
        <v>0</v>
      </c>
      <c r="K572" s="158" t="s">
        <v>1</v>
      </c>
      <c r="L572" s="31"/>
      <c r="M572" s="163" t="s">
        <v>1</v>
      </c>
      <c r="N572" s="164" t="s">
        <v>36</v>
      </c>
      <c r="O572" s="54"/>
      <c r="P572" s="165">
        <f>O572*H572</f>
        <v>0</v>
      </c>
      <c r="Q572" s="165">
        <v>0</v>
      </c>
      <c r="R572" s="165">
        <f>Q572*H572</f>
        <v>0</v>
      </c>
      <c r="S572" s="165">
        <v>0</v>
      </c>
      <c r="T572" s="166">
        <f>S572*H572</f>
        <v>0</v>
      </c>
      <c r="AR572" s="167" t="s">
        <v>497</v>
      </c>
      <c r="AT572" s="167" t="s">
        <v>136</v>
      </c>
      <c r="AU572" s="167" t="s">
        <v>80</v>
      </c>
      <c r="AY572" s="16" t="s">
        <v>134</v>
      </c>
      <c r="BE572" s="168">
        <f>IF(N572="základná",J572,0)</f>
        <v>0</v>
      </c>
      <c r="BF572" s="168">
        <f>IF(N572="znížená",J572,0)</f>
        <v>0</v>
      </c>
      <c r="BG572" s="168">
        <f>IF(N572="zákl. prenesená",J572,0)</f>
        <v>0</v>
      </c>
      <c r="BH572" s="168">
        <f>IF(N572="zníž. prenesená",J572,0)</f>
        <v>0</v>
      </c>
      <c r="BI572" s="168">
        <f>IF(N572="nulová",J572,0)</f>
        <v>0</v>
      </c>
      <c r="BJ572" s="16" t="s">
        <v>80</v>
      </c>
      <c r="BK572" s="168">
        <f>ROUND(I572*H572,2)</f>
        <v>0</v>
      </c>
      <c r="BL572" s="16" t="s">
        <v>497</v>
      </c>
      <c r="BM572" s="167" t="s">
        <v>2401</v>
      </c>
    </row>
    <row r="573" spans="2:65" s="11" customFormat="1" ht="25.95" customHeight="1">
      <c r="B573" s="142"/>
      <c r="D573" s="143" t="s">
        <v>69</v>
      </c>
      <c r="E573" s="144" t="s">
        <v>151</v>
      </c>
      <c r="F573" s="144" t="s">
        <v>2402</v>
      </c>
      <c r="I573" s="145"/>
      <c r="J573" s="146">
        <f>BK573</f>
        <v>0</v>
      </c>
      <c r="L573" s="142"/>
      <c r="M573" s="147"/>
      <c r="N573" s="148"/>
      <c r="O573" s="148"/>
      <c r="P573" s="149">
        <f>SUM(P574:P579)</f>
        <v>0</v>
      </c>
      <c r="Q573" s="148"/>
      <c r="R573" s="149">
        <f>SUM(R574:R579)</f>
        <v>0</v>
      </c>
      <c r="S573" s="148"/>
      <c r="T573" s="150">
        <f>SUM(T574:T579)</f>
        <v>0</v>
      </c>
      <c r="AR573" s="143" t="s">
        <v>142</v>
      </c>
      <c r="AT573" s="151" t="s">
        <v>69</v>
      </c>
      <c r="AU573" s="151" t="s">
        <v>70</v>
      </c>
      <c r="AY573" s="143" t="s">
        <v>134</v>
      </c>
      <c r="BK573" s="152">
        <f>SUM(BK574:BK579)</f>
        <v>0</v>
      </c>
    </row>
    <row r="574" spans="2:65" s="1" customFormat="1" ht="16.5" customHeight="1">
      <c r="B574" s="155"/>
      <c r="C574" s="195" t="s">
        <v>2403</v>
      </c>
      <c r="D574" s="195" t="s">
        <v>151</v>
      </c>
      <c r="E574" s="196" t="s">
        <v>2404</v>
      </c>
      <c r="F574" s="197" t="s">
        <v>2405</v>
      </c>
      <c r="G574" s="198" t="s">
        <v>214</v>
      </c>
      <c r="H574" s="214"/>
      <c r="I574" s="200"/>
      <c r="J574" s="201">
        <f t="shared" ref="J574:J579" si="70">ROUND(I574*H574,2)</f>
        <v>0</v>
      </c>
      <c r="K574" s="197" t="s">
        <v>1</v>
      </c>
      <c r="L574" s="202"/>
      <c r="M574" s="203" t="s">
        <v>1</v>
      </c>
      <c r="N574" s="204" t="s">
        <v>36</v>
      </c>
      <c r="O574" s="54"/>
      <c r="P574" s="165">
        <f t="shared" ref="P574:P579" si="71">O574*H574</f>
        <v>0</v>
      </c>
      <c r="Q574" s="165">
        <v>0</v>
      </c>
      <c r="R574" s="165">
        <f t="shared" ref="R574:R579" si="72">Q574*H574</f>
        <v>0</v>
      </c>
      <c r="S574" s="165">
        <v>0</v>
      </c>
      <c r="T574" s="166">
        <f t="shared" ref="T574:T579" si="73">S574*H574</f>
        <v>0</v>
      </c>
      <c r="AR574" s="167" t="s">
        <v>1113</v>
      </c>
      <c r="AT574" s="167" t="s">
        <v>151</v>
      </c>
      <c r="AU574" s="167" t="s">
        <v>74</v>
      </c>
      <c r="AY574" s="16" t="s">
        <v>134</v>
      </c>
      <c r="BE574" s="168">
        <f t="shared" ref="BE574:BE579" si="74">IF(N574="základná",J574,0)</f>
        <v>0</v>
      </c>
      <c r="BF574" s="168">
        <f t="shared" ref="BF574:BF579" si="75">IF(N574="znížená",J574,0)</f>
        <v>0</v>
      </c>
      <c r="BG574" s="168">
        <f t="shared" ref="BG574:BG579" si="76">IF(N574="zákl. prenesená",J574,0)</f>
        <v>0</v>
      </c>
      <c r="BH574" s="168">
        <f t="shared" ref="BH574:BH579" si="77">IF(N574="zníž. prenesená",J574,0)</f>
        <v>0</v>
      </c>
      <c r="BI574" s="168">
        <f t="shared" ref="BI574:BI579" si="78">IF(N574="nulová",J574,0)</f>
        <v>0</v>
      </c>
      <c r="BJ574" s="16" t="s">
        <v>80</v>
      </c>
      <c r="BK574" s="168">
        <f t="shared" ref="BK574:BK579" si="79">ROUND(I574*H574,2)</f>
        <v>0</v>
      </c>
      <c r="BL574" s="16" t="s">
        <v>497</v>
      </c>
      <c r="BM574" s="167" t="s">
        <v>2406</v>
      </c>
    </row>
    <row r="575" spans="2:65" s="1" customFormat="1" ht="16.5" customHeight="1">
      <c r="B575" s="155"/>
      <c r="C575" s="195" t="s">
        <v>1123</v>
      </c>
      <c r="D575" s="195" t="s">
        <v>151</v>
      </c>
      <c r="E575" s="196" t="s">
        <v>2407</v>
      </c>
      <c r="F575" s="197" t="s">
        <v>2408</v>
      </c>
      <c r="G575" s="198" t="s">
        <v>214</v>
      </c>
      <c r="H575" s="214"/>
      <c r="I575" s="200"/>
      <c r="J575" s="201">
        <f t="shared" si="70"/>
        <v>0</v>
      </c>
      <c r="K575" s="197" t="s">
        <v>1</v>
      </c>
      <c r="L575" s="202"/>
      <c r="M575" s="203" t="s">
        <v>1</v>
      </c>
      <c r="N575" s="204" t="s">
        <v>36</v>
      </c>
      <c r="O575" s="54"/>
      <c r="P575" s="165">
        <f t="shared" si="71"/>
        <v>0</v>
      </c>
      <c r="Q575" s="165">
        <v>0</v>
      </c>
      <c r="R575" s="165">
        <f t="shared" si="72"/>
        <v>0</v>
      </c>
      <c r="S575" s="165">
        <v>0</v>
      </c>
      <c r="T575" s="166">
        <f t="shared" si="73"/>
        <v>0</v>
      </c>
      <c r="AR575" s="167" t="s">
        <v>1113</v>
      </c>
      <c r="AT575" s="167" t="s">
        <v>151</v>
      </c>
      <c r="AU575" s="167" t="s">
        <v>74</v>
      </c>
      <c r="AY575" s="16" t="s">
        <v>134</v>
      </c>
      <c r="BE575" s="168">
        <f t="shared" si="74"/>
        <v>0</v>
      </c>
      <c r="BF575" s="168">
        <f t="shared" si="75"/>
        <v>0</v>
      </c>
      <c r="BG575" s="168">
        <f t="shared" si="76"/>
        <v>0</v>
      </c>
      <c r="BH575" s="168">
        <f t="shared" si="77"/>
        <v>0</v>
      </c>
      <c r="BI575" s="168">
        <f t="shared" si="78"/>
        <v>0</v>
      </c>
      <c r="BJ575" s="16" t="s">
        <v>80</v>
      </c>
      <c r="BK575" s="168">
        <f t="shared" si="79"/>
        <v>0</v>
      </c>
      <c r="BL575" s="16" t="s">
        <v>497</v>
      </c>
      <c r="BM575" s="167" t="s">
        <v>2409</v>
      </c>
    </row>
    <row r="576" spans="2:65" s="1" customFormat="1" ht="16.5" customHeight="1">
      <c r="B576" s="155"/>
      <c r="C576" s="156" t="s">
        <v>2410</v>
      </c>
      <c r="D576" s="156" t="s">
        <v>136</v>
      </c>
      <c r="E576" s="157" t="s">
        <v>2411</v>
      </c>
      <c r="F576" s="158" t="s">
        <v>2412</v>
      </c>
      <c r="G576" s="159" t="s">
        <v>214</v>
      </c>
      <c r="H576" s="205"/>
      <c r="I576" s="161"/>
      <c r="J576" s="162">
        <f t="shared" si="70"/>
        <v>0</v>
      </c>
      <c r="K576" s="158" t="s">
        <v>1</v>
      </c>
      <c r="L576" s="31"/>
      <c r="M576" s="163" t="s">
        <v>1</v>
      </c>
      <c r="N576" s="164" t="s">
        <v>36</v>
      </c>
      <c r="O576" s="54"/>
      <c r="P576" s="165">
        <f t="shared" si="71"/>
        <v>0</v>
      </c>
      <c r="Q576" s="165">
        <v>0</v>
      </c>
      <c r="R576" s="165">
        <f t="shared" si="72"/>
        <v>0</v>
      </c>
      <c r="S576" s="165">
        <v>0</v>
      </c>
      <c r="T576" s="166">
        <f t="shared" si="73"/>
        <v>0</v>
      </c>
      <c r="AR576" s="167" t="s">
        <v>497</v>
      </c>
      <c r="AT576" s="167" t="s">
        <v>136</v>
      </c>
      <c r="AU576" s="167" t="s">
        <v>74</v>
      </c>
      <c r="AY576" s="16" t="s">
        <v>134</v>
      </c>
      <c r="BE576" s="168">
        <f t="shared" si="74"/>
        <v>0</v>
      </c>
      <c r="BF576" s="168">
        <f t="shared" si="75"/>
        <v>0</v>
      </c>
      <c r="BG576" s="168">
        <f t="shared" si="76"/>
        <v>0</v>
      </c>
      <c r="BH576" s="168">
        <f t="shared" si="77"/>
        <v>0</v>
      </c>
      <c r="BI576" s="168">
        <f t="shared" si="78"/>
        <v>0</v>
      </c>
      <c r="BJ576" s="16" t="s">
        <v>80</v>
      </c>
      <c r="BK576" s="168">
        <f t="shared" si="79"/>
        <v>0</v>
      </c>
      <c r="BL576" s="16" t="s">
        <v>497</v>
      </c>
      <c r="BM576" s="167" t="s">
        <v>2413</v>
      </c>
    </row>
    <row r="577" spans="2:65" s="1" customFormat="1" ht="16.5" customHeight="1">
      <c r="B577" s="155"/>
      <c r="C577" s="156" t="s">
        <v>1127</v>
      </c>
      <c r="D577" s="156" t="s">
        <v>136</v>
      </c>
      <c r="E577" s="157" t="s">
        <v>2414</v>
      </c>
      <c r="F577" s="158" t="s">
        <v>2415</v>
      </c>
      <c r="G577" s="159" t="s">
        <v>214</v>
      </c>
      <c r="H577" s="205"/>
      <c r="I577" s="161"/>
      <c r="J577" s="162">
        <f t="shared" si="70"/>
        <v>0</v>
      </c>
      <c r="K577" s="158" t="s">
        <v>1</v>
      </c>
      <c r="L577" s="31"/>
      <c r="M577" s="163" t="s">
        <v>1</v>
      </c>
      <c r="N577" s="164" t="s">
        <v>36</v>
      </c>
      <c r="O577" s="54"/>
      <c r="P577" s="165">
        <f t="shared" si="71"/>
        <v>0</v>
      </c>
      <c r="Q577" s="165">
        <v>0</v>
      </c>
      <c r="R577" s="165">
        <f t="shared" si="72"/>
        <v>0</v>
      </c>
      <c r="S577" s="165">
        <v>0</v>
      </c>
      <c r="T577" s="166">
        <f t="shared" si="73"/>
        <v>0</v>
      </c>
      <c r="AR577" s="167" t="s">
        <v>497</v>
      </c>
      <c r="AT577" s="167" t="s">
        <v>136</v>
      </c>
      <c r="AU577" s="167" t="s">
        <v>74</v>
      </c>
      <c r="AY577" s="16" t="s">
        <v>134</v>
      </c>
      <c r="BE577" s="168">
        <f t="shared" si="74"/>
        <v>0</v>
      </c>
      <c r="BF577" s="168">
        <f t="shared" si="75"/>
        <v>0</v>
      </c>
      <c r="BG577" s="168">
        <f t="shared" si="76"/>
        <v>0</v>
      </c>
      <c r="BH577" s="168">
        <f t="shared" si="77"/>
        <v>0</v>
      </c>
      <c r="BI577" s="168">
        <f t="shared" si="78"/>
        <v>0</v>
      </c>
      <c r="BJ577" s="16" t="s">
        <v>80</v>
      </c>
      <c r="BK577" s="168">
        <f t="shared" si="79"/>
        <v>0</v>
      </c>
      <c r="BL577" s="16" t="s">
        <v>497</v>
      </c>
      <c r="BM577" s="167" t="s">
        <v>2416</v>
      </c>
    </row>
    <row r="578" spans="2:65" s="1" customFormat="1" ht="16.5" customHeight="1">
      <c r="B578" s="155"/>
      <c r="C578" s="156" t="s">
        <v>2417</v>
      </c>
      <c r="D578" s="156" t="s">
        <v>136</v>
      </c>
      <c r="E578" s="157" t="s">
        <v>2418</v>
      </c>
      <c r="F578" s="158" t="s">
        <v>2419</v>
      </c>
      <c r="G578" s="159" t="s">
        <v>214</v>
      </c>
      <c r="H578" s="205"/>
      <c r="I578" s="161"/>
      <c r="J578" s="162">
        <f t="shared" si="70"/>
        <v>0</v>
      </c>
      <c r="K578" s="158" t="s">
        <v>1</v>
      </c>
      <c r="L578" s="31"/>
      <c r="M578" s="163" t="s">
        <v>1</v>
      </c>
      <c r="N578" s="164" t="s">
        <v>36</v>
      </c>
      <c r="O578" s="54"/>
      <c r="P578" s="165">
        <f t="shared" si="71"/>
        <v>0</v>
      </c>
      <c r="Q578" s="165">
        <v>0</v>
      </c>
      <c r="R578" s="165">
        <f t="shared" si="72"/>
        <v>0</v>
      </c>
      <c r="S578" s="165">
        <v>0</v>
      </c>
      <c r="T578" s="166">
        <f t="shared" si="73"/>
        <v>0</v>
      </c>
      <c r="AR578" s="167" t="s">
        <v>497</v>
      </c>
      <c r="AT578" s="167" t="s">
        <v>136</v>
      </c>
      <c r="AU578" s="167" t="s">
        <v>74</v>
      </c>
      <c r="AY578" s="16" t="s">
        <v>134</v>
      </c>
      <c r="BE578" s="168">
        <f t="shared" si="74"/>
        <v>0</v>
      </c>
      <c r="BF578" s="168">
        <f t="shared" si="75"/>
        <v>0</v>
      </c>
      <c r="BG578" s="168">
        <f t="shared" si="76"/>
        <v>0</v>
      </c>
      <c r="BH578" s="168">
        <f t="shared" si="77"/>
        <v>0</v>
      </c>
      <c r="BI578" s="168">
        <f t="shared" si="78"/>
        <v>0</v>
      </c>
      <c r="BJ578" s="16" t="s">
        <v>80</v>
      </c>
      <c r="BK578" s="168">
        <f t="shared" si="79"/>
        <v>0</v>
      </c>
      <c r="BL578" s="16" t="s">
        <v>497</v>
      </c>
      <c r="BM578" s="167" t="s">
        <v>2420</v>
      </c>
    </row>
    <row r="579" spans="2:65" s="1" customFormat="1" ht="16.5" customHeight="1">
      <c r="B579" s="155"/>
      <c r="C579" s="156" t="s">
        <v>1130</v>
      </c>
      <c r="D579" s="156" t="s">
        <v>136</v>
      </c>
      <c r="E579" s="157" t="s">
        <v>2421</v>
      </c>
      <c r="F579" s="158" t="s">
        <v>2422</v>
      </c>
      <c r="G579" s="159" t="s">
        <v>214</v>
      </c>
      <c r="H579" s="205"/>
      <c r="I579" s="161"/>
      <c r="J579" s="162">
        <f t="shared" si="70"/>
        <v>0</v>
      </c>
      <c r="K579" s="158" t="s">
        <v>1</v>
      </c>
      <c r="L579" s="31"/>
      <c r="M579" s="163" t="s">
        <v>1</v>
      </c>
      <c r="N579" s="164" t="s">
        <v>36</v>
      </c>
      <c r="O579" s="54"/>
      <c r="P579" s="165">
        <f t="shared" si="71"/>
        <v>0</v>
      </c>
      <c r="Q579" s="165">
        <v>0</v>
      </c>
      <c r="R579" s="165">
        <f t="shared" si="72"/>
        <v>0</v>
      </c>
      <c r="S579" s="165">
        <v>0</v>
      </c>
      <c r="T579" s="166">
        <f t="shared" si="73"/>
        <v>0</v>
      </c>
      <c r="AR579" s="167" t="s">
        <v>497</v>
      </c>
      <c r="AT579" s="167" t="s">
        <v>136</v>
      </c>
      <c r="AU579" s="167" t="s">
        <v>74</v>
      </c>
      <c r="AY579" s="16" t="s">
        <v>134</v>
      </c>
      <c r="BE579" s="168">
        <f t="shared" si="74"/>
        <v>0</v>
      </c>
      <c r="BF579" s="168">
        <f t="shared" si="75"/>
        <v>0</v>
      </c>
      <c r="BG579" s="168">
        <f t="shared" si="76"/>
        <v>0</v>
      </c>
      <c r="BH579" s="168">
        <f t="shared" si="77"/>
        <v>0</v>
      </c>
      <c r="BI579" s="168">
        <f t="shared" si="78"/>
        <v>0</v>
      </c>
      <c r="BJ579" s="16" t="s">
        <v>80</v>
      </c>
      <c r="BK579" s="168">
        <f t="shared" si="79"/>
        <v>0</v>
      </c>
      <c r="BL579" s="16" t="s">
        <v>497</v>
      </c>
      <c r="BM579" s="167" t="s">
        <v>2423</v>
      </c>
    </row>
    <row r="580" spans="2:65" s="11" customFormat="1" ht="25.95" customHeight="1">
      <c r="B580" s="142"/>
      <c r="D580" s="143" t="s">
        <v>69</v>
      </c>
      <c r="E580" s="144" t="s">
        <v>150</v>
      </c>
      <c r="F580" s="144" t="s">
        <v>194</v>
      </c>
      <c r="I580" s="145"/>
      <c r="J580" s="146">
        <f>BK580</f>
        <v>0</v>
      </c>
      <c r="L580" s="142"/>
      <c r="M580" s="147"/>
      <c r="N580" s="148"/>
      <c r="O580" s="148"/>
      <c r="P580" s="149">
        <f>SUM(P581:P587)</f>
        <v>0</v>
      </c>
      <c r="Q580" s="148"/>
      <c r="R580" s="149">
        <f>SUM(R581:R587)</f>
        <v>0</v>
      </c>
      <c r="S580" s="148"/>
      <c r="T580" s="150">
        <f>SUM(T581:T587)</f>
        <v>0</v>
      </c>
      <c r="AR580" s="143" t="s">
        <v>74</v>
      </c>
      <c r="AT580" s="151" t="s">
        <v>69</v>
      </c>
      <c r="AU580" s="151" t="s">
        <v>70</v>
      </c>
      <c r="AY580" s="143" t="s">
        <v>134</v>
      </c>
      <c r="BK580" s="152">
        <f>SUM(BK581:BK587)</f>
        <v>0</v>
      </c>
    </row>
    <row r="581" spans="2:65" s="1" customFormat="1" ht="24" customHeight="1">
      <c r="B581" s="155"/>
      <c r="C581" s="156" t="s">
        <v>2424</v>
      </c>
      <c r="D581" s="156" t="s">
        <v>136</v>
      </c>
      <c r="E581" s="157" t="s">
        <v>2425</v>
      </c>
      <c r="F581" s="158" t="s">
        <v>2426</v>
      </c>
      <c r="G581" s="159" t="s">
        <v>198</v>
      </c>
      <c r="H581" s="160">
        <v>35</v>
      </c>
      <c r="I581" s="161"/>
      <c r="J581" s="162">
        <f t="shared" ref="J581:J587" si="80">ROUND(I581*H581,2)</f>
        <v>0</v>
      </c>
      <c r="K581" s="158" t="s">
        <v>1</v>
      </c>
      <c r="L581" s="31"/>
      <c r="M581" s="163" t="s">
        <v>1</v>
      </c>
      <c r="N581" s="164" t="s">
        <v>36</v>
      </c>
      <c r="O581" s="54"/>
      <c r="P581" s="165">
        <f t="shared" ref="P581:P587" si="81">O581*H581</f>
        <v>0</v>
      </c>
      <c r="Q581" s="165">
        <v>0</v>
      </c>
      <c r="R581" s="165">
        <f t="shared" ref="R581:R587" si="82">Q581*H581</f>
        <v>0</v>
      </c>
      <c r="S581" s="165">
        <v>0</v>
      </c>
      <c r="T581" s="166">
        <f t="shared" ref="T581:T587" si="83">S581*H581</f>
        <v>0</v>
      </c>
      <c r="AR581" s="167" t="s">
        <v>138</v>
      </c>
      <c r="AT581" s="167" t="s">
        <v>136</v>
      </c>
      <c r="AU581" s="167" t="s">
        <v>74</v>
      </c>
      <c r="AY581" s="16" t="s">
        <v>134</v>
      </c>
      <c r="BE581" s="168">
        <f t="shared" ref="BE581:BE587" si="84">IF(N581="základná",J581,0)</f>
        <v>0</v>
      </c>
      <c r="BF581" s="168">
        <f t="shared" ref="BF581:BF587" si="85">IF(N581="znížená",J581,0)</f>
        <v>0</v>
      </c>
      <c r="BG581" s="168">
        <f t="shared" ref="BG581:BG587" si="86">IF(N581="zákl. prenesená",J581,0)</f>
        <v>0</v>
      </c>
      <c r="BH581" s="168">
        <f t="shared" ref="BH581:BH587" si="87">IF(N581="zníž. prenesená",J581,0)</f>
        <v>0</v>
      </c>
      <c r="BI581" s="168">
        <f t="shared" ref="BI581:BI587" si="88">IF(N581="nulová",J581,0)</f>
        <v>0</v>
      </c>
      <c r="BJ581" s="16" t="s">
        <v>80</v>
      </c>
      <c r="BK581" s="168">
        <f t="shared" ref="BK581:BK587" si="89">ROUND(I581*H581,2)</f>
        <v>0</v>
      </c>
      <c r="BL581" s="16" t="s">
        <v>138</v>
      </c>
      <c r="BM581" s="167" t="s">
        <v>2427</v>
      </c>
    </row>
    <row r="582" spans="2:65" s="1" customFormat="1" ht="24" customHeight="1">
      <c r="B582" s="155"/>
      <c r="C582" s="156" t="s">
        <v>1134</v>
      </c>
      <c r="D582" s="156" t="s">
        <v>136</v>
      </c>
      <c r="E582" s="157" t="s">
        <v>2428</v>
      </c>
      <c r="F582" s="158" t="s">
        <v>2429</v>
      </c>
      <c r="G582" s="159" t="s">
        <v>198</v>
      </c>
      <c r="H582" s="160">
        <v>2</v>
      </c>
      <c r="I582" s="161"/>
      <c r="J582" s="162">
        <f t="shared" si="80"/>
        <v>0</v>
      </c>
      <c r="K582" s="158" t="s">
        <v>1</v>
      </c>
      <c r="L582" s="31"/>
      <c r="M582" s="163" t="s">
        <v>1</v>
      </c>
      <c r="N582" s="164" t="s">
        <v>36</v>
      </c>
      <c r="O582" s="54"/>
      <c r="P582" s="165">
        <f t="shared" si="81"/>
        <v>0</v>
      </c>
      <c r="Q582" s="165">
        <v>0</v>
      </c>
      <c r="R582" s="165">
        <f t="shared" si="82"/>
        <v>0</v>
      </c>
      <c r="S582" s="165">
        <v>0</v>
      </c>
      <c r="T582" s="166">
        <f t="shared" si="83"/>
        <v>0</v>
      </c>
      <c r="AR582" s="167" t="s">
        <v>138</v>
      </c>
      <c r="AT582" s="167" t="s">
        <v>136</v>
      </c>
      <c r="AU582" s="167" t="s">
        <v>74</v>
      </c>
      <c r="AY582" s="16" t="s">
        <v>134</v>
      </c>
      <c r="BE582" s="168">
        <f t="shared" si="84"/>
        <v>0</v>
      </c>
      <c r="BF582" s="168">
        <f t="shared" si="85"/>
        <v>0</v>
      </c>
      <c r="BG582" s="168">
        <f t="shared" si="86"/>
        <v>0</v>
      </c>
      <c r="BH582" s="168">
        <f t="shared" si="87"/>
        <v>0</v>
      </c>
      <c r="BI582" s="168">
        <f t="shared" si="88"/>
        <v>0</v>
      </c>
      <c r="BJ582" s="16" t="s">
        <v>80</v>
      </c>
      <c r="BK582" s="168">
        <f t="shared" si="89"/>
        <v>0</v>
      </c>
      <c r="BL582" s="16" t="s">
        <v>138</v>
      </c>
      <c r="BM582" s="167" t="s">
        <v>2430</v>
      </c>
    </row>
    <row r="583" spans="2:65" s="1" customFormat="1" ht="36" customHeight="1">
      <c r="B583" s="155"/>
      <c r="C583" s="156" t="s">
        <v>2431</v>
      </c>
      <c r="D583" s="156" t="s">
        <v>136</v>
      </c>
      <c r="E583" s="157" t="s">
        <v>2432</v>
      </c>
      <c r="F583" s="158" t="s">
        <v>2433</v>
      </c>
      <c r="G583" s="159" t="s">
        <v>196</v>
      </c>
      <c r="H583" s="160">
        <v>1221</v>
      </c>
      <c r="I583" s="161"/>
      <c r="J583" s="162">
        <f t="shared" si="80"/>
        <v>0</v>
      </c>
      <c r="K583" s="158" t="s">
        <v>1</v>
      </c>
      <c r="L583" s="31"/>
      <c r="M583" s="163" t="s">
        <v>1</v>
      </c>
      <c r="N583" s="164" t="s">
        <v>36</v>
      </c>
      <c r="O583" s="54"/>
      <c r="P583" s="165">
        <f t="shared" si="81"/>
        <v>0</v>
      </c>
      <c r="Q583" s="165">
        <v>0</v>
      </c>
      <c r="R583" s="165">
        <f t="shared" si="82"/>
        <v>0</v>
      </c>
      <c r="S583" s="165">
        <v>0</v>
      </c>
      <c r="T583" s="166">
        <f t="shared" si="83"/>
        <v>0</v>
      </c>
      <c r="AR583" s="167" t="s">
        <v>138</v>
      </c>
      <c r="AT583" s="167" t="s">
        <v>136</v>
      </c>
      <c r="AU583" s="167" t="s">
        <v>74</v>
      </c>
      <c r="AY583" s="16" t="s">
        <v>134</v>
      </c>
      <c r="BE583" s="168">
        <f t="shared" si="84"/>
        <v>0</v>
      </c>
      <c r="BF583" s="168">
        <f t="shared" si="85"/>
        <v>0</v>
      </c>
      <c r="BG583" s="168">
        <f t="shared" si="86"/>
        <v>0</v>
      </c>
      <c r="BH583" s="168">
        <f t="shared" si="87"/>
        <v>0</v>
      </c>
      <c r="BI583" s="168">
        <f t="shared" si="88"/>
        <v>0</v>
      </c>
      <c r="BJ583" s="16" t="s">
        <v>80</v>
      </c>
      <c r="BK583" s="168">
        <f t="shared" si="89"/>
        <v>0</v>
      </c>
      <c r="BL583" s="16" t="s">
        <v>138</v>
      </c>
      <c r="BM583" s="167" t="s">
        <v>2434</v>
      </c>
    </row>
    <row r="584" spans="2:65" s="1" customFormat="1" ht="24" customHeight="1">
      <c r="B584" s="155"/>
      <c r="C584" s="156" t="s">
        <v>1137</v>
      </c>
      <c r="D584" s="156" t="s">
        <v>136</v>
      </c>
      <c r="E584" s="157" t="s">
        <v>2435</v>
      </c>
      <c r="F584" s="158" t="s">
        <v>2436</v>
      </c>
      <c r="G584" s="159" t="s">
        <v>196</v>
      </c>
      <c r="H584" s="160">
        <v>15</v>
      </c>
      <c r="I584" s="161"/>
      <c r="J584" s="162">
        <f t="shared" si="80"/>
        <v>0</v>
      </c>
      <c r="K584" s="158" t="s">
        <v>1</v>
      </c>
      <c r="L584" s="31"/>
      <c r="M584" s="163" t="s">
        <v>1</v>
      </c>
      <c r="N584" s="164" t="s">
        <v>36</v>
      </c>
      <c r="O584" s="54"/>
      <c r="P584" s="165">
        <f t="shared" si="81"/>
        <v>0</v>
      </c>
      <c r="Q584" s="165">
        <v>0</v>
      </c>
      <c r="R584" s="165">
        <f t="shared" si="82"/>
        <v>0</v>
      </c>
      <c r="S584" s="165">
        <v>0</v>
      </c>
      <c r="T584" s="166">
        <f t="shared" si="83"/>
        <v>0</v>
      </c>
      <c r="AR584" s="167" t="s">
        <v>138</v>
      </c>
      <c r="AT584" s="167" t="s">
        <v>136</v>
      </c>
      <c r="AU584" s="167" t="s">
        <v>74</v>
      </c>
      <c r="AY584" s="16" t="s">
        <v>134</v>
      </c>
      <c r="BE584" s="168">
        <f t="shared" si="84"/>
        <v>0</v>
      </c>
      <c r="BF584" s="168">
        <f t="shared" si="85"/>
        <v>0</v>
      </c>
      <c r="BG584" s="168">
        <f t="shared" si="86"/>
        <v>0</v>
      </c>
      <c r="BH584" s="168">
        <f t="shared" si="87"/>
        <v>0</v>
      </c>
      <c r="BI584" s="168">
        <f t="shared" si="88"/>
        <v>0</v>
      </c>
      <c r="BJ584" s="16" t="s">
        <v>80</v>
      </c>
      <c r="BK584" s="168">
        <f t="shared" si="89"/>
        <v>0</v>
      </c>
      <c r="BL584" s="16" t="s">
        <v>138</v>
      </c>
      <c r="BM584" s="167" t="s">
        <v>2437</v>
      </c>
    </row>
    <row r="585" spans="2:65" s="1" customFormat="1" ht="24" customHeight="1">
      <c r="B585" s="155"/>
      <c r="C585" s="156" t="s">
        <v>2438</v>
      </c>
      <c r="D585" s="156" t="s">
        <v>136</v>
      </c>
      <c r="E585" s="157" t="s">
        <v>2439</v>
      </c>
      <c r="F585" s="158" t="s">
        <v>2440</v>
      </c>
      <c r="G585" s="159" t="s">
        <v>196</v>
      </c>
      <c r="H585" s="160">
        <v>30</v>
      </c>
      <c r="I585" s="161"/>
      <c r="J585" s="162">
        <f t="shared" si="80"/>
        <v>0</v>
      </c>
      <c r="K585" s="158" t="s">
        <v>1</v>
      </c>
      <c r="L585" s="31"/>
      <c r="M585" s="163" t="s">
        <v>1</v>
      </c>
      <c r="N585" s="164" t="s">
        <v>36</v>
      </c>
      <c r="O585" s="54"/>
      <c r="P585" s="165">
        <f t="shared" si="81"/>
        <v>0</v>
      </c>
      <c r="Q585" s="165">
        <v>0</v>
      </c>
      <c r="R585" s="165">
        <f t="shared" si="82"/>
        <v>0</v>
      </c>
      <c r="S585" s="165">
        <v>0</v>
      </c>
      <c r="T585" s="166">
        <f t="shared" si="83"/>
        <v>0</v>
      </c>
      <c r="AR585" s="167" t="s">
        <v>138</v>
      </c>
      <c r="AT585" s="167" t="s">
        <v>136</v>
      </c>
      <c r="AU585" s="167" t="s">
        <v>74</v>
      </c>
      <c r="AY585" s="16" t="s">
        <v>134</v>
      </c>
      <c r="BE585" s="168">
        <f t="shared" si="84"/>
        <v>0</v>
      </c>
      <c r="BF585" s="168">
        <f t="shared" si="85"/>
        <v>0</v>
      </c>
      <c r="BG585" s="168">
        <f t="shared" si="86"/>
        <v>0</v>
      </c>
      <c r="BH585" s="168">
        <f t="shared" si="87"/>
        <v>0</v>
      </c>
      <c r="BI585" s="168">
        <f t="shared" si="88"/>
        <v>0</v>
      </c>
      <c r="BJ585" s="16" t="s">
        <v>80</v>
      </c>
      <c r="BK585" s="168">
        <f t="shared" si="89"/>
        <v>0</v>
      </c>
      <c r="BL585" s="16" t="s">
        <v>138</v>
      </c>
      <c r="BM585" s="167" t="s">
        <v>2441</v>
      </c>
    </row>
    <row r="586" spans="2:65" s="1" customFormat="1" ht="16.5" customHeight="1">
      <c r="B586" s="155"/>
      <c r="C586" s="156" t="s">
        <v>1141</v>
      </c>
      <c r="D586" s="156" t="s">
        <v>136</v>
      </c>
      <c r="E586" s="157" t="s">
        <v>2442</v>
      </c>
      <c r="F586" s="158" t="s">
        <v>2443</v>
      </c>
      <c r="G586" s="159" t="s">
        <v>152</v>
      </c>
      <c r="H586" s="160">
        <v>6.391</v>
      </c>
      <c r="I586" s="161"/>
      <c r="J586" s="162">
        <f t="shared" si="80"/>
        <v>0</v>
      </c>
      <c r="K586" s="158" t="s">
        <v>1</v>
      </c>
      <c r="L586" s="31"/>
      <c r="M586" s="163" t="s">
        <v>1</v>
      </c>
      <c r="N586" s="164" t="s">
        <v>36</v>
      </c>
      <c r="O586" s="54"/>
      <c r="P586" s="165">
        <f t="shared" si="81"/>
        <v>0</v>
      </c>
      <c r="Q586" s="165">
        <v>0</v>
      </c>
      <c r="R586" s="165">
        <f t="shared" si="82"/>
        <v>0</v>
      </c>
      <c r="S586" s="165">
        <v>0</v>
      </c>
      <c r="T586" s="166">
        <f t="shared" si="83"/>
        <v>0</v>
      </c>
      <c r="AR586" s="167" t="s">
        <v>138</v>
      </c>
      <c r="AT586" s="167" t="s">
        <v>136</v>
      </c>
      <c r="AU586" s="167" t="s">
        <v>74</v>
      </c>
      <c r="AY586" s="16" t="s">
        <v>134</v>
      </c>
      <c r="BE586" s="168">
        <f t="shared" si="84"/>
        <v>0</v>
      </c>
      <c r="BF586" s="168">
        <f t="shared" si="85"/>
        <v>0</v>
      </c>
      <c r="BG586" s="168">
        <f t="shared" si="86"/>
        <v>0</v>
      </c>
      <c r="BH586" s="168">
        <f t="shared" si="87"/>
        <v>0</v>
      </c>
      <c r="BI586" s="168">
        <f t="shared" si="88"/>
        <v>0</v>
      </c>
      <c r="BJ586" s="16" t="s">
        <v>80</v>
      </c>
      <c r="BK586" s="168">
        <f t="shared" si="89"/>
        <v>0</v>
      </c>
      <c r="BL586" s="16" t="s">
        <v>138</v>
      </c>
      <c r="BM586" s="167" t="s">
        <v>2444</v>
      </c>
    </row>
    <row r="587" spans="2:65" s="1" customFormat="1" ht="24" customHeight="1">
      <c r="B587" s="155"/>
      <c r="C587" s="156" t="s">
        <v>2445</v>
      </c>
      <c r="D587" s="156" t="s">
        <v>136</v>
      </c>
      <c r="E587" s="157" t="s">
        <v>2446</v>
      </c>
      <c r="F587" s="158" t="s">
        <v>2447</v>
      </c>
      <c r="G587" s="159" t="s">
        <v>152</v>
      </c>
      <c r="H587" s="160">
        <v>6.391</v>
      </c>
      <c r="I587" s="161"/>
      <c r="J587" s="162">
        <f t="shared" si="80"/>
        <v>0</v>
      </c>
      <c r="K587" s="158" t="s">
        <v>1</v>
      </c>
      <c r="L587" s="31"/>
      <c r="M587" s="163" t="s">
        <v>1</v>
      </c>
      <c r="N587" s="164" t="s">
        <v>36</v>
      </c>
      <c r="O587" s="54"/>
      <c r="P587" s="165">
        <f t="shared" si="81"/>
        <v>0</v>
      </c>
      <c r="Q587" s="165">
        <v>0</v>
      </c>
      <c r="R587" s="165">
        <f t="shared" si="82"/>
        <v>0</v>
      </c>
      <c r="S587" s="165">
        <v>0</v>
      </c>
      <c r="T587" s="166">
        <f t="shared" si="83"/>
        <v>0</v>
      </c>
      <c r="AR587" s="167" t="s">
        <v>138</v>
      </c>
      <c r="AT587" s="167" t="s">
        <v>136</v>
      </c>
      <c r="AU587" s="167" t="s">
        <v>74</v>
      </c>
      <c r="AY587" s="16" t="s">
        <v>134</v>
      </c>
      <c r="BE587" s="168">
        <f t="shared" si="84"/>
        <v>0</v>
      </c>
      <c r="BF587" s="168">
        <f t="shared" si="85"/>
        <v>0</v>
      </c>
      <c r="BG587" s="168">
        <f t="shared" si="86"/>
        <v>0</v>
      </c>
      <c r="BH587" s="168">
        <f t="shared" si="87"/>
        <v>0</v>
      </c>
      <c r="BI587" s="168">
        <f t="shared" si="88"/>
        <v>0</v>
      </c>
      <c r="BJ587" s="16" t="s">
        <v>80</v>
      </c>
      <c r="BK587" s="168">
        <f t="shared" si="89"/>
        <v>0</v>
      </c>
      <c r="BL587" s="16" t="s">
        <v>138</v>
      </c>
      <c r="BM587" s="167" t="s">
        <v>2448</v>
      </c>
    </row>
    <row r="588" spans="2:65" s="11" customFormat="1" ht="25.95" customHeight="1">
      <c r="B588" s="142"/>
      <c r="D588" s="143" t="s">
        <v>69</v>
      </c>
      <c r="E588" s="144" t="s">
        <v>2449</v>
      </c>
      <c r="F588" s="144" t="s">
        <v>2450</v>
      </c>
      <c r="I588" s="145"/>
      <c r="J588" s="146">
        <f>BK588</f>
        <v>0</v>
      </c>
      <c r="L588" s="142"/>
      <c r="M588" s="147"/>
      <c r="N588" s="148"/>
      <c r="O588" s="148"/>
      <c r="P588" s="149">
        <f>SUM(P589:P591)</f>
        <v>0</v>
      </c>
      <c r="Q588" s="148"/>
      <c r="R588" s="149">
        <f>SUM(R589:R591)</f>
        <v>0</v>
      </c>
      <c r="S588" s="148"/>
      <c r="T588" s="150">
        <f>SUM(T589:T591)</f>
        <v>0</v>
      </c>
      <c r="AR588" s="143" t="s">
        <v>138</v>
      </c>
      <c r="AT588" s="151" t="s">
        <v>69</v>
      </c>
      <c r="AU588" s="151" t="s">
        <v>70</v>
      </c>
      <c r="AY588" s="143" t="s">
        <v>134</v>
      </c>
      <c r="BK588" s="152">
        <f>SUM(BK589:BK591)</f>
        <v>0</v>
      </c>
    </row>
    <row r="589" spans="2:65" s="1" customFormat="1" ht="36" customHeight="1">
      <c r="B589" s="155"/>
      <c r="C589" s="156" t="s">
        <v>1145</v>
      </c>
      <c r="D589" s="156" t="s">
        <v>136</v>
      </c>
      <c r="E589" s="157" t="s">
        <v>2451</v>
      </c>
      <c r="F589" s="158" t="s">
        <v>2452</v>
      </c>
      <c r="G589" s="159" t="s">
        <v>1582</v>
      </c>
      <c r="H589" s="160">
        <v>10</v>
      </c>
      <c r="I589" s="161"/>
      <c r="J589" s="162">
        <f>ROUND(I589*H589,2)</f>
        <v>0</v>
      </c>
      <c r="K589" s="158" t="s">
        <v>1</v>
      </c>
      <c r="L589" s="31"/>
      <c r="M589" s="163" t="s">
        <v>1</v>
      </c>
      <c r="N589" s="164" t="s">
        <v>36</v>
      </c>
      <c r="O589" s="54"/>
      <c r="P589" s="165">
        <f>O589*H589</f>
        <v>0</v>
      </c>
      <c r="Q589" s="165">
        <v>0</v>
      </c>
      <c r="R589" s="165">
        <f>Q589*H589</f>
        <v>0</v>
      </c>
      <c r="S589" s="165">
        <v>0</v>
      </c>
      <c r="T589" s="166">
        <f>S589*H589</f>
        <v>0</v>
      </c>
      <c r="AR589" s="167" t="s">
        <v>2453</v>
      </c>
      <c r="AT589" s="167" t="s">
        <v>136</v>
      </c>
      <c r="AU589" s="167" t="s">
        <v>74</v>
      </c>
      <c r="AY589" s="16" t="s">
        <v>134</v>
      </c>
      <c r="BE589" s="168">
        <f>IF(N589="základná",J589,0)</f>
        <v>0</v>
      </c>
      <c r="BF589" s="168">
        <f>IF(N589="znížená",J589,0)</f>
        <v>0</v>
      </c>
      <c r="BG589" s="168">
        <f>IF(N589="zákl. prenesená",J589,0)</f>
        <v>0</v>
      </c>
      <c r="BH589" s="168">
        <f>IF(N589="zníž. prenesená",J589,0)</f>
        <v>0</v>
      </c>
      <c r="BI589" s="168">
        <f>IF(N589="nulová",J589,0)</f>
        <v>0</v>
      </c>
      <c r="BJ589" s="16" t="s">
        <v>80</v>
      </c>
      <c r="BK589" s="168">
        <f>ROUND(I589*H589,2)</f>
        <v>0</v>
      </c>
      <c r="BL589" s="16" t="s">
        <v>2453</v>
      </c>
      <c r="BM589" s="167" t="s">
        <v>2454</v>
      </c>
    </row>
    <row r="590" spans="2:65" s="1" customFormat="1" ht="24" customHeight="1">
      <c r="B590" s="155"/>
      <c r="C590" s="156" t="s">
        <v>2455</v>
      </c>
      <c r="D590" s="156" t="s">
        <v>136</v>
      </c>
      <c r="E590" s="157" t="s">
        <v>2456</v>
      </c>
      <c r="F590" s="158" t="s">
        <v>2457</v>
      </c>
      <c r="G590" s="159" t="s">
        <v>1582</v>
      </c>
      <c r="H590" s="160">
        <v>10</v>
      </c>
      <c r="I590" s="161"/>
      <c r="J590" s="162">
        <f>ROUND(I590*H590,2)</f>
        <v>0</v>
      </c>
      <c r="K590" s="158" t="s">
        <v>1</v>
      </c>
      <c r="L590" s="31"/>
      <c r="M590" s="163" t="s">
        <v>1</v>
      </c>
      <c r="N590" s="164" t="s">
        <v>36</v>
      </c>
      <c r="O590" s="54"/>
      <c r="P590" s="165">
        <f>O590*H590</f>
        <v>0</v>
      </c>
      <c r="Q590" s="165">
        <v>0</v>
      </c>
      <c r="R590" s="165">
        <f>Q590*H590</f>
        <v>0</v>
      </c>
      <c r="S590" s="165">
        <v>0</v>
      </c>
      <c r="T590" s="166">
        <f>S590*H590</f>
        <v>0</v>
      </c>
      <c r="AR590" s="167" t="s">
        <v>2453</v>
      </c>
      <c r="AT590" s="167" t="s">
        <v>136</v>
      </c>
      <c r="AU590" s="167" t="s">
        <v>74</v>
      </c>
      <c r="AY590" s="16" t="s">
        <v>134</v>
      </c>
      <c r="BE590" s="168">
        <f>IF(N590="základná",J590,0)</f>
        <v>0</v>
      </c>
      <c r="BF590" s="168">
        <f>IF(N590="znížená",J590,0)</f>
        <v>0</v>
      </c>
      <c r="BG590" s="168">
        <f>IF(N590="zákl. prenesená",J590,0)</f>
        <v>0</v>
      </c>
      <c r="BH590" s="168">
        <f>IF(N590="zníž. prenesená",J590,0)</f>
        <v>0</v>
      </c>
      <c r="BI590" s="168">
        <f>IF(N590="nulová",J590,0)</f>
        <v>0</v>
      </c>
      <c r="BJ590" s="16" t="s">
        <v>80</v>
      </c>
      <c r="BK590" s="168">
        <f>ROUND(I590*H590,2)</f>
        <v>0</v>
      </c>
      <c r="BL590" s="16" t="s">
        <v>2453</v>
      </c>
      <c r="BM590" s="167" t="s">
        <v>2458</v>
      </c>
    </row>
    <row r="591" spans="2:65" s="1" customFormat="1" ht="24" customHeight="1">
      <c r="B591" s="155"/>
      <c r="C591" s="156" t="s">
        <v>1149</v>
      </c>
      <c r="D591" s="156" t="s">
        <v>136</v>
      </c>
      <c r="E591" s="157" t="s">
        <v>2459</v>
      </c>
      <c r="F591" s="158" t="s">
        <v>2460</v>
      </c>
      <c r="G591" s="159" t="s">
        <v>1582</v>
      </c>
      <c r="H591" s="160">
        <v>4</v>
      </c>
      <c r="I591" s="161"/>
      <c r="J591" s="162">
        <f>ROUND(I591*H591,2)</f>
        <v>0</v>
      </c>
      <c r="K591" s="158" t="s">
        <v>1</v>
      </c>
      <c r="L591" s="31"/>
      <c r="M591" s="163" t="s">
        <v>1</v>
      </c>
      <c r="N591" s="164" t="s">
        <v>36</v>
      </c>
      <c r="O591" s="54"/>
      <c r="P591" s="165">
        <f>O591*H591</f>
        <v>0</v>
      </c>
      <c r="Q591" s="165">
        <v>0</v>
      </c>
      <c r="R591" s="165">
        <f>Q591*H591</f>
        <v>0</v>
      </c>
      <c r="S591" s="165">
        <v>0</v>
      </c>
      <c r="T591" s="166">
        <f>S591*H591</f>
        <v>0</v>
      </c>
      <c r="AR591" s="167" t="s">
        <v>2453</v>
      </c>
      <c r="AT591" s="167" t="s">
        <v>136</v>
      </c>
      <c r="AU591" s="167" t="s">
        <v>74</v>
      </c>
      <c r="AY591" s="16" t="s">
        <v>134</v>
      </c>
      <c r="BE591" s="168">
        <f>IF(N591="základná",J591,0)</f>
        <v>0</v>
      </c>
      <c r="BF591" s="168">
        <f>IF(N591="znížená",J591,0)</f>
        <v>0</v>
      </c>
      <c r="BG591" s="168">
        <f>IF(N591="zákl. prenesená",J591,0)</f>
        <v>0</v>
      </c>
      <c r="BH591" s="168">
        <f>IF(N591="zníž. prenesená",J591,0)</f>
        <v>0</v>
      </c>
      <c r="BI591" s="168">
        <f>IF(N591="nulová",J591,0)</f>
        <v>0</v>
      </c>
      <c r="BJ591" s="16" t="s">
        <v>80</v>
      </c>
      <c r="BK591" s="168">
        <f>ROUND(I591*H591,2)</f>
        <v>0</v>
      </c>
      <c r="BL591" s="16" t="s">
        <v>2453</v>
      </c>
      <c r="BM591" s="167" t="s">
        <v>2461</v>
      </c>
    </row>
    <row r="592" spans="2:65" s="11" customFormat="1" ht="25.95" customHeight="1">
      <c r="B592" s="142"/>
      <c r="D592" s="143" t="s">
        <v>69</v>
      </c>
      <c r="E592" s="144" t="s">
        <v>2462</v>
      </c>
      <c r="F592" s="144" t="s">
        <v>2463</v>
      </c>
      <c r="I592" s="145"/>
      <c r="J592" s="146">
        <f>BK592</f>
        <v>0</v>
      </c>
      <c r="L592" s="142"/>
      <c r="M592" s="147"/>
      <c r="N592" s="148"/>
      <c r="O592" s="148"/>
      <c r="P592" s="149">
        <f>SUM(P593:P604)</f>
        <v>0</v>
      </c>
      <c r="Q592" s="148"/>
      <c r="R592" s="149">
        <f>SUM(R593:R604)</f>
        <v>0</v>
      </c>
      <c r="S592" s="148"/>
      <c r="T592" s="150">
        <f>SUM(T593:T604)</f>
        <v>0</v>
      </c>
      <c r="AR592" s="143" t="s">
        <v>142</v>
      </c>
      <c r="AT592" s="151" t="s">
        <v>69</v>
      </c>
      <c r="AU592" s="151" t="s">
        <v>70</v>
      </c>
      <c r="AY592" s="143" t="s">
        <v>134</v>
      </c>
      <c r="BK592" s="152">
        <f>SUM(BK593:BK604)</f>
        <v>0</v>
      </c>
    </row>
    <row r="593" spans="2:65" s="1" customFormat="1" ht="24" customHeight="1">
      <c r="B593" s="155"/>
      <c r="C593" s="156" t="s">
        <v>2464</v>
      </c>
      <c r="D593" s="156" t="s">
        <v>136</v>
      </c>
      <c r="E593" s="157" t="s">
        <v>2465</v>
      </c>
      <c r="F593" s="158" t="s">
        <v>2466</v>
      </c>
      <c r="G593" s="159" t="s">
        <v>198</v>
      </c>
      <c r="H593" s="160">
        <v>6</v>
      </c>
      <c r="I593" s="161"/>
      <c r="J593" s="162">
        <f t="shared" ref="J593:J604" si="90">ROUND(I593*H593,2)</f>
        <v>0</v>
      </c>
      <c r="K593" s="158" t="s">
        <v>1</v>
      </c>
      <c r="L593" s="31"/>
      <c r="M593" s="163" t="s">
        <v>1</v>
      </c>
      <c r="N593" s="164" t="s">
        <v>36</v>
      </c>
      <c r="O593" s="54"/>
      <c r="P593" s="165">
        <f t="shared" ref="P593:P604" si="91">O593*H593</f>
        <v>0</v>
      </c>
      <c r="Q593" s="165">
        <v>0</v>
      </c>
      <c r="R593" s="165">
        <f t="shared" ref="R593:R604" si="92">Q593*H593</f>
        <v>0</v>
      </c>
      <c r="S593" s="165">
        <v>0</v>
      </c>
      <c r="T593" s="166">
        <f t="shared" ref="T593:T604" si="93">S593*H593</f>
        <v>0</v>
      </c>
      <c r="AR593" s="167" t="s">
        <v>497</v>
      </c>
      <c r="AT593" s="167" t="s">
        <v>136</v>
      </c>
      <c r="AU593" s="167" t="s">
        <v>74</v>
      </c>
      <c r="AY593" s="16" t="s">
        <v>134</v>
      </c>
      <c r="BE593" s="168">
        <f t="shared" ref="BE593:BE604" si="94">IF(N593="základná",J593,0)</f>
        <v>0</v>
      </c>
      <c r="BF593" s="168">
        <f t="shared" ref="BF593:BF604" si="95">IF(N593="znížená",J593,0)</f>
        <v>0</v>
      </c>
      <c r="BG593" s="168">
        <f t="shared" ref="BG593:BG604" si="96">IF(N593="zákl. prenesená",J593,0)</f>
        <v>0</v>
      </c>
      <c r="BH593" s="168">
        <f t="shared" ref="BH593:BH604" si="97">IF(N593="zníž. prenesená",J593,0)</f>
        <v>0</v>
      </c>
      <c r="BI593" s="168">
        <f t="shared" ref="BI593:BI604" si="98">IF(N593="nulová",J593,0)</f>
        <v>0</v>
      </c>
      <c r="BJ593" s="16" t="s">
        <v>80</v>
      </c>
      <c r="BK593" s="168">
        <f t="shared" ref="BK593:BK604" si="99">ROUND(I593*H593,2)</f>
        <v>0</v>
      </c>
      <c r="BL593" s="16" t="s">
        <v>497</v>
      </c>
      <c r="BM593" s="167" t="s">
        <v>2467</v>
      </c>
    </row>
    <row r="594" spans="2:65" s="1" customFormat="1" ht="24" customHeight="1">
      <c r="B594" s="155"/>
      <c r="C594" s="156" t="s">
        <v>1152</v>
      </c>
      <c r="D594" s="156" t="s">
        <v>136</v>
      </c>
      <c r="E594" s="157" t="s">
        <v>2468</v>
      </c>
      <c r="F594" s="158" t="s">
        <v>2469</v>
      </c>
      <c r="G594" s="159" t="s">
        <v>2470</v>
      </c>
      <c r="H594" s="160">
        <v>5</v>
      </c>
      <c r="I594" s="161"/>
      <c r="J594" s="162">
        <f t="shared" si="90"/>
        <v>0</v>
      </c>
      <c r="K594" s="158" t="s">
        <v>1</v>
      </c>
      <c r="L594" s="31"/>
      <c r="M594" s="163" t="s">
        <v>1</v>
      </c>
      <c r="N594" s="164" t="s">
        <v>36</v>
      </c>
      <c r="O594" s="54"/>
      <c r="P594" s="165">
        <f t="shared" si="91"/>
        <v>0</v>
      </c>
      <c r="Q594" s="165">
        <v>0</v>
      </c>
      <c r="R594" s="165">
        <f t="shared" si="92"/>
        <v>0</v>
      </c>
      <c r="S594" s="165">
        <v>0</v>
      </c>
      <c r="T594" s="166">
        <f t="shared" si="93"/>
        <v>0</v>
      </c>
      <c r="AR594" s="167" t="s">
        <v>497</v>
      </c>
      <c r="AT594" s="167" t="s">
        <v>136</v>
      </c>
      <c r="AU594" s="167" t="s">
        <v>74</v>
      </c>
      <c r="AY594" s="16" t="s">
        <v>134</v>
      </c>
      <c r="BE594" s="168">
        <f t="shared" si="94"/>
        <v>0</v>
      </c>
      <c r="BF594" s="168">
        <f t="shared" si="95"/>
        <v>0</v>
      </c>
      <c r="BG594" s="168">
        <f t="shared" si="96"/>
        <v>0</v>
      </c>
      <c r="BH594" s="168">
        <f t="shared" si="97"/>
        <v>0</v>
      </c>
      <c r="BI594" s="168">
        <f t="shared" si="98"/>
        <v>0</v>
      </c>
      <c r="BJ594" s="16" t="s">
        <v>80</v>
      </c>
      <c r="BK594" s="168">
        <f t="shared" si="99"/>
        <v>0</v>
      </c>
      <c r="BL594" s="16" t="s">
        <v>497</v>
      </c>
      <c r="BM594" s="167" t="s">
        <v>2471</v>
      </c>
    </row>
    <row r="595" spans="2:65" s="1" customFormat="1" ht="24" customHeight="1">
      <c r="B595" s="155"/>
      <c r="C595" s="156" t="s">
        <v>2472</v>
      </c>
      <c r="D595" s="156" t="s">
        <v>136</v>
      </c>
      <c r="E595" s="157" t="s">
        <v>2473</v>
      </c>
      <c r="F595" s="158" t="s">
        <v>2474</v>
      </c>
      <c r="G595" s="159" t="s">
        <v>2470</v>
      </c>
      <c r="H595" s="160">
        <v>52</v>
      </c>
      <c r="I595" s="161"/>
      <c r="J595" s="162">
        <f t="shared" si="90"/>
        <v>0</v>
      </c>
      <c r="K595" s="158" t="s">
        <v>1</v>
      </c>
      <c r="L595" s="31"/>
      <c r="M595" s="163" t="s">
        <v>1</v>
      </c>
      <c r="N595" s="164" t="s">
        <v>36</v>
      </c>
      <c r="O595" s="54"/>
      <c r="P595" s="165">
        <f t="shared" si="91"/>
        <v>0</v>
      </c>
      <c r="Q595" s="165">
        <v>0</v>
      </c>
      <c r="R595" s="165">
        <f t="shared" si="92"/>
        <v>0</v>
      </c>
      <c r="S595" s="165">
        <v>0</v>
      </c>
      <c r="T595" s="166">
        <f t="shared" si="93"/>
        <v>0</v>
      </c>
      <c r="AR595" s="167" t="s">
        <v>497</v>
      </c>
      <c r="AT595" s="167" t="s">
        <v>136</v>
      </c>
      <c r="AU595" s="167" t="s">
        <v>74</v>
      </c>
      <c r="AY595" s="16" t="s">
        <v>134</v>
      </c>
      <c r="BE595" s="168">
        <f t="shared" si="94"/>
        <v>0</v>
      </c>
      <c r="BF595" s="168">
        <f t="shared" si="95"/>
        <v>0</v>
      </c>
      <c r="BG595" s="168">
        <f t="shared" si="96"/>
        <v>0</v>
      </c>
      <c r="BH595" s="168">
        <f t="shared" si="97"/>
        <v>0</v>
      </c>
      <c r="BI595" s="168">
        <f t="shared" si="98"/>
        <v>0</v>
      </c>
      <c r="BJ595" s="16" t="s">
        <v>80</v>
      </c>
      <c r="BK595" s="168">
        <f t="shared" si="99"/>
        <v>0</v>
      </c>
      <c r="BL595" s="16" t="s">
        <v>497</v>
      </c>
      <c r="BM595" s="167" t="s">
        <v>2475</v>
      </c>
    </row>
    <row r="596" spans="2:65" s="1" customFormat="1" ht="24" customHeight="1">
      <c r="B596" s="155"/>
      <c r="C596" s="156" t="s">
        <v>1156</v>
      </c>
      <c r="D596" s="156" t="s">
        <v>136</v>
      </c>
      <c r="E596" s="157" t="s">
        <v>2476</v>
      </c>
      <c r="F596" s="158" t="s">
        <v>2477</v>
      </c>
      <c r="G596" s="159" t="s">
        <v>2470</v>
      </c>
      <c r="H596" s="160">
        <v>31</v>
      </c>
      <c r="I596" s="161"/>
      <c r="J596" s="162">
        <f t="shared" si="90"/>
        <v>0</v>
      </c>
      <c r="K596" s="158" t="s">
        <v>1</v>
      </c>
      <c r="L596" s="31"/>
      <c r="M596" s="163" t="s">
        <v>1</v>
      </c>
      <c r="N596" s="164" t="s">
        <v>36</v>
      </c>
      <c r="O596" s="54"/>
      <c r="P596" s="165">
        <f t="shared" si="91"/>
        <v>0</v>
      </c>
      <c r="Q596" s="165">
        <v>0</v>
      </c>
      <c r="R596" s="165">
        <f t="shared" si="92"/>
        <v>0</v>
      </c>
      <c r="S596" s="165">
        <v>0</v>
      </c>
      <c r="T596" s="166">
        <f t="shared" si="93"/>
        <v>0</v>
      </c>
      <c r="AR596" s="167" t="s">
        <v>497</v>
      </c>
      <c r="AT596" s="167" t="s">
        <v>136</v>
      </c>
      <c r="AU596" s="167" t="s">
        <v>74</v>
      </c>
      <c r="AY596" s="16" t="s">
        <v>134</v>
      </c>
      <c r="BE596" s="168">
        <f t="shared" si="94"/>
        <v>0</v>
      </c>
      <c r="BF596" s="168">
        <f t="shared" si="95"/>
        <v>0</v>
      </c>
      <c r="BG596" s="168">
        <f t="shared" si="96"/>
        <v>0</v>
      </c>
      <c r="BH596" s="168">
        <f t="shared" si="97"/>
        <v>0</v>
      </c>
      <c r="BI596" s="168">
        <f t="shared" si="98"/>
        <v>0</v>
      </c>
      <c r="BJ596" s="16" t="s">
        <v>80</v>
      </c>
      <c r="BK596" s="168">
        <f t="shared" si="99"/>
        <v>0</v>
      </c>
      <c r="BL596" s="16" t="s">
        <v>497</v>
      </c>
      <c r="BM596" s="167" t="s">
        <v>2478</v>
      </c>
    </row>
    <row r="597" spans="2:65" s="1" customFormat="1" ht="24" customHeight="1">
      <c r="B597" s="155"/>
      <c r="C597" s="156" t="s">
        <v>2479</v>
      </c>
      <c r="D597" s="156" t="s">
        <v>136</v>
      </c>
      <c r="E597" s="157" t="s">
        <v>2480</v>
      </c>
      <c r="F597" s="158" t="s">
        <v>2481</v>
      </c>
      <c r="G597" s="159" t="s">
        <v>2470</v>
      </c>
      <c r="H597" s="160">
        <v>31</v>
      </c>
      <c r="I597" s="161"/>
      <c r="J597" s="162">
        <f t="shared" si="90"/>
        <v>0</v>
      </c>
      <c r="K597" s="158" t="s">
        <v>1</v>
      </c>
      <c r="L597" s="31"/>
      <c r="M597" s="163" t="s">
        <v>1</v>
      </c>
      <c r="N597" s="164" t="s">
        <v>36</v>
      </c>
      <c r="O597" s="54"/>
      <c r="P597" s="165">
        <f t="shared" si="91"/>
        <v>0</v>
      </c>
      <c r="Q597" s="165">
        <v>0</v>
      </c>
      <c r="R597" s="165">
        <f t="shared" si="92"/>
        <v>0</v>
      </c>
      <c r="S597" s="165">
        <v>0</v>
      </c>
      <c r="T597" s="166">
        <f t="shared" si="93"/>
        <v>0</v>
      </c>
      <c r="AR597" s="167" t="s">
        <v>497</v>
      </c>
      <c r="AT597" s="167" t="s">
        <v>136</v>
      </c>
      <c r="AU597" s="167" t="s">
        <v>74</v>
      </c>
      <c r="AY597" s="16" t="s">
        <v>134</v>
      </c>
      <c r="BE597" s="168">
        <f t="shared" si="94"/>
        <v>0</v>
      </c>
      <c r="BF597" s="168">
        <f t="shared" si="95"/>
        <v>0</v>
      </c>
      <c r="BG597" s="168">
        <f t="shared" si="96"/>
        <v>0</v>
      </c>
      <c r="BH597" s="168">
        <f t="shared" si="97"/>
        <v>0</v>
      </c>
      <c r="BI597" s="168">
        <f t="shared" si="98"/>
        <v>0</v>
      </c>
      <c r="BJ597" s="16" t="s">
        <v>80</v>
      </c>
      <c r="BK597" s="168">
        <f t="shared" si="99"/>
        <v>0</v>
      </c>
      <c r="BL597" s="16" t="s">
        <v>497</v>
      </c>
      <c r="BM597" s="167" t="s">
        <v>2482</v>
      </c>
    </row>
    <row r="598" spans="2:65" s="1" customFormat="1" ht="24" customHeight="1">
      <c r="B598" s="155"/>
      <c r="C598" s="156" t="s">
        <v>1159</v>
      </c>
      <c r="D598" s="156" t="s">
        <v>136</v>
      </c>
      <c r="E598" s="157" t="s">
        <v>2483</v>
      </c>
      <c r="F598" s="158" t="s">
        <v>2484</v>
      </c>
      <c r="G598" s="159" t="s">
        <v>2470</v>
      </c>
      <c r="H598" s="160">
        <v>20</v>
      </c>
      <c r="I598" s="161"/>
      <c r="J598" s="162">
        <f t="shared" si="90"/>
        <v>0</v>
      </c>
      <c r="K598" s="158" t="s">
        <v>1</v>
      </c>
      <c r="L598" s="31"/>
      <c r="M598" s="163" t="s">
        <v>1</v>
      </c>
      <c r="N598" s="164" t="s">
        <v>36</v>
      </c>
      <c r="O598" s="54"/>
      <c r="P598" s="165">
        <f t="shared" si="91"/>
        <v>0</v>
      </c>
      <c r="Q598" s="165">
        <v>0</v>
      </c>
      <c r="R598" s="165">
        <f t="shared" si="92"/>
        <v>0</v>
      </c>
      <c r="S598" s="165">
        <v>0</v>
      </c>
      <c r="T598" s="166">
        <f t="shared" si="93"/>
        <v>0</v>
      </c>
      <c r="AR598" s="167" t="s">
        <v>497</v>
      </c>
      <c r="AT598" s="167" t="s">
        <v>136</v>
      </c>
      <c r="AU598" s="167" t="s">
        <v>74</v>
      </c>
      <c r="AY598" s="16" t="s">
        <v>134</v>
      </c>
      <c r="BE598" s="168">
        <f t="shared" si="94"/>
        <v>0</v>
      </c>
      <c r="BF598" s="168">
        <f t="shared" si="95"/>
        <v>0</v>
      </c>
      <c r="BG598" s="168">
        <f t="shared" si="96"/>
        <v>0</v>
      </c>
      <c r="BH598" s="168">
        <f t="shared" si="97"/>
        <v>0</v>
      </c>
      <c r="BI598" s="168">
        <f t="shared" si="98"/>
        <v>0</v>
      </c>
      <c r="BJ598" s="16" t="s">
        <v>80</v>
      </c>
      <c r="BK598" s="168">
        <f t="shared" si="99"/>
        <v>0</v>
      </c>
      <c r="BL598" s="16" t="s">
        <v>497</v>
      </c>
      <c r="BM598" s="167" t="s">
        <v>2485</v>
      </c>
    </row>
    <row r="599" spans="2:65" s="1" customFormat="1" ht="24" customHeight="1">
      <c r="B599" s="155"/>
      <c r="C599" s="156" t="s">
        <v>2486</v>
      </c>
      <c r="D599" s="156" t="s">
        <v>136</v>
      </c>
      <c r="E599" s="157" t="s">
        <v>2487</v>
      </c>
      <c r="F599" s="158" t="s">
        <v>2488</v>
      </c>
      <c r="G599" s="159" t="s">
        <v>2470</v>
      </c>
      <c r="H599" s="160">
        <v>20</v>
      </c>
      <c r="I599" s="161"/>
      <c r="J599" s="162">
        <f t="shared" si="90"/>
        <v>0</v>
      </c>
      <c r="K599" s="158" t="s">
        <v>1</v>
      </c>
      <c r="L599" s="31"/>
      <c r="M599" s="163" t="s">
        <v>1</v>
      </c>
      <c r="N599" s="164" t="s">
        <v>36</v>
      </c>
      <c r="O599" s="54"/>
      <c r="P599" s="165">
        <f t="shared" si="91"/>
        <v>0</v>
      </c>
      <c r="Q599" s="165">
        <v>0</v>
      </c>
      <c r="R599" s="165">
        <f t="shared" si="92"/>
        <v>0</v>
      </c>
      <c r="S599" s="165">
        <v>0</v>
      </c>
      <c r="T599" s="166">
        <f t="shared" si="93"/>
        <v>0</v>
      </c>
      <c r="AR599" s="167" t="s">
        <v>497</v>
      </c>
      <c r="AT599" s="167" t="s">
        <v>136</v>
      </c>
      <c r="AU599" s="167" t="s">
        <v>74</v>
      </c>
      <c r="AY599" s="16" t="s">
        <v>134</v>
      </c>
      <c r="BE599" s="168">
        <f t="shared" si="94"/>
        <v>0</v>
      </c>
      <c r="BF599" s="168">
        <f t="shared" si="95"/>
        <v>0</v>
      </c>
      <c r="BG599" s="168">
        <f t="shared" si="96"/>
        <v>0</v>
      </c>
      <c r="BH599" s="168">
        <f t="shared" si="97"/>
        <v>0</v>
      </c>
      <c r="BI599" s="168">
        <f t="shared" si="98"/>
        <v>0</v>
      </c>
      <c r="BJ599" s="16" t="s">
        <v>80</v>
      </c>
      <c r="BK599" s="168">
        <f t="shared" si="99"/>
        <v>0</v>
      </c>
      <c r="BL599" s="16" t="s">
        <v>497</v>
      </c>
      <c r="BM599" s="167" t="s">
        <v>2489</v>
      </c>
    </row>
    <row r="600" spans="2:65" s="1" customFormat="1" ht="24" customHeight="1">
      <c r="B600" s="155"/>
      <c r="C600" s="156" t="s">
        <v>1165</v>
      </c>
      <c r="D600" s="156" t="s">
        <v>136</v>
      </c>
      <c r="E600" s="157" t="s">
        <v>2490</v>
      </c>
      <c r="F600" s="158" t="s">
        <v>2491</v>
      </c>
      <c r="G600" s="159" t="s">
        <v>198</v>
      </c>
      <c r="H600" s="160">
        <v>32</v>
      </c>
      <c r="I600" s="161"/>
      <c r="J600" s="162">
        <f t="shared" si="90"/>
        <v>0</v>
      </c>
      <c r="K600" s="158" t="s">
        <v>1</v>
      </c>
      <c r="L600" s="31"/>
      <c r="M600" s="163" t="s">
        <v>1</v>
      </c>
      <c r="N600" s="164" t="s">
        <v>36</v>
      </c>
      <c r="O600" s="54"/>
      <c r="P600" s="165">
        <f t="shared" si="91"/>
        <v>0</v>
      </c>
      <c r="Q600" s="165">
        <v>0</v>
      </c>
      <c r="R600" s="165">
        <f t="shared" si="92"/>
        <v>0</v>
      </c>
      <c r="S600" s="165">
        <v>0</v>
      </c>
      <c r="T600" s="166">
        <f t="shared" si="93"/>
        <v>0</v>
      </c>
      <c r="AR600" s="167" t="s">
        <v>497</v>
      </c>
      <c r="AT600" s="167" t="s">
        <v>136</v>
      </c>
      <c r="AU600" s="167" t="s">
        <v>74</v>
      </c>
      <c r="AY600" s="16" t="s">
        <v>134</v>
      </c>
      <c r="BE600" s="168">
        <f t="shared" si="94"/>
        <v>0</v>
      </c>
      <c r="BF600" s="168">
        <f t="shared" si="95"/>
        <v>0</v>
      </c>
      <c r="BG600" s="168">
        <f t="shared" si="96"/>
        <v>0</v>
      </c>
      <c r="BH600" s="168">
        <f t="shared" si="97"/>
        <v>0</v>
      </c>
      <c r="BI600" s="168">
        <f t="shared" si="98"/>
        <v>0</v>
      </c>
      <c r="BJ600" s="16" t="s">
        <v>80</v>
      </c>
      <c r="BK600" s="168">
        <f t="shared" si="99"/>
        <v>0</v>
      </c>
      <c r="BL600" s="16" t="s">
        <v>497</v>
      </c>
      <c r="BM600" s="167" t="s">
        <v>2492</v>
      </c>
    </row>
    <row r="601" spans="2:65" s="1" customFormat="1" ht="24" customHeight="1">
      <c r="B601" s="155"/>
      <c r="C601" s="156" t="s">
        <v>2493</v>
      </c>
      <c r="D601" s="156" t="s">
        <v>136</v>
      </c>
      <c r="E601" s="157" t="s">
        <v>2494</v>
      </c>
      <c r="F601" s="158" t="s">
        <v>2495</v>
      </c>
      <c r="G601" s="159" t="s">
        <v>198</v>
      </c>
      <c r="H601" s="160">
        <v>9</v>
      </c>
      <c r="I601" s="161"/>
      <c r="J601" s="162">
        <f t="shared" si="90"/>
        <v>0</v>
      </c>
      <c r="K601" s="158" t="s">
        <v>1</v>
      </c>
      <c r="L601" s="31"/>
      <c r="M601" s="163" t="s">
        <v>1</v>
      </c>
      <c r="N601" s="164" t="s">
        <v>36</v>
      </c>
      <c r="O601" s="54"/>
      <c r="P601" s="165">
        <f t="shared" si="91"/>
        <v>0</v>
      </c>
      <c r="Q601" s="165">
        <v>0</v>
      </c>
      <c r="R601" s="165">
        <f t="shared" si="92"/>
        <v>0</v>
      </c>
      <c r="S601" s="165">
        <v>0</v>
      </c>
      <c r="T601" s="166">
        <f t="shared" si="93"/>
        <v>0</v>
      </c>
      <c r="AR601" s="167" t="s">
        <v>497</v>
      </c>
      <c r="AT601" s="167" t="s">
        <v>136</v>
      </c>
      <c r="AU601" s="167" t="s">
        <v>74</v>
      </c>
      <c r="AY601" s="16" t="s">
        <v>134</v>
      </c>
      <c r="BE601" s="168">
        <f t="shared" si="94"/>
        <v>0</v>
      </c>
      <c r="BF601" s="168">
        <f t="shared" si="95"/>
        <v>0</v>
      </c>
      <c r="BG601" s="168">
        <f t="shared" si="96"/>
        <v>0</v>
      </c>
      <c r="BH601" s="168">
        <f t="shared" si="97"/>
        <v>0</v>
      </c>
      <c r="BI601" s="168">
        <f t="shared" si="98"/>
        <v>0</v>
      </c>
      <c r="BJ601" s="16" t="s">
        <v>80</v>
      </c>
      <c r="BK601" s="168">
        <f t="shared" si="99"/>
        <v>0</v>
      </c>
      <c r="BL601" s="16" t="s">
        <v>497</v>
      </c>
      <c r="BM601" s="167" t="s">
        <v>2496</v>
      </c>
    </row>
    <row r="602" spans="2:65" s="1" customFormat="1" ht="24" customHeight="1">
      <c r="B602" s="155"/>
      <c r="C602" s="156" t="s">
        <v>1168</v>
      </c>
      <c r="D602" s="156" t="s">
        <v>136</v>
      </c>
      <c r="E602" s="157" t="s">
        <v>2497</v>
      </c>
      <c r="F602" s="158" t="s">
        <v>2498</v>
      </c>
      <c r="G602" s="159" t="s">
        <v>198</v>
      </c>
      <c r="H602" s="160">
        <v>100</v>
      </c>
      <c r="I602" s="161"/>
      <c r="J602" s="162">
        <f t="shared" si="90"/>
        <v>0</v>
      </c>
      <c r="K602" s="158" t="s">
        <v>1</v>
      </c>
      <c r="L602" s="31"/>
      <c r="M602" s="163" t="s">
        <v>1</v>
      </c>
      <c r="N602" s="164" t="s">
        <v>36</v>
      </c>
      <c r="O602" s="54"/>
      <c r="P602" s="165">
        <f t="shared" si="91"/>
        <v>0</v>
      </c>
      <c r="Q602" s="165">
        <v>0</v>
      </c>
      <c r="R602" s="165">
        <f t="shared" si="92"/>
        <v>0</v>
      </c>
      <c r="S602" s="165">
        <v>0</v>
      </c>
      <c r="T602" s="166">
        <f t="shared" si="93"/>
        <v>0</v>
      </c>
      <c r="AR602" s="167" t="s">
        <v>497</v>
      </c>
      <c r="AT602" s="167" t="s">
        <v>136</v>
      </c>
      <c r="AU602" s="167" t="s">
        <v>74</v>
      </c>
      <c r="AY602" s="16" t="s">
        <v>134</v>
      </c>
      <c r="BE602" s="168">
        <f t="shared" si="94"/>
        <v>0</v>
      </c>
      <c r="BF602" s="168">
        <f t="shared" si="95"/>
        <v>0</v>
      </c>
      <c r="BG602" s="168">
        <f t="shared" si="96"/>
        <v>0</v>
      </c>
      <c r="BH602" s="168">
        <f t="shared" si="97"/>
        <v>0</v>
      </c>
      <c r="BI602" s="168">
        <f t="shared" si="98"/>
        <v>0</v>
      </c>
      <c r="BJ602" s="16" t="s">
        <v>80</v>
      </c>
      <c r="BK602" s="168">
        <f t="shared" si="99"/>
        <v>0</v>
      </c>
      <c r="BL602" s="16" t="s">
        <v>497</v>
      </c>
      <c r="BM602" s="167" t="s">
        <v>2499</v>
      </c>
    </row>
    <row r="603" spans="2:65" s="1" customFormat="1" ht="24" customHeight="1">
      <c r="B603" s="155"/>
      <c r="C603" s="156" t="s">
        <v>2500</v>
      </c>
      <c r="D603" s="156" t="s">
        <v>136</v>
      </c>
      <c r="E603" s="157" t="s">
        <v>2501</v>
      </c>
      <c r="F603" s="158" t="s">
        <v>2502</v>
      </c>
      <c r="G603" s="159" t="s">
        <v>198</v>
      </c>
      <c r="H603" s="160">
        <v>1</v>
      </c>
      <c r="I603" s="161"/>
      <c r="J603" s="162">
        <f t="shared" si="90"/>
        <v>0</v>
      </c>
      <c r="K603" s="158" t="s">
        <v>1</v>
      </c>
      <c r="L603" s="31"/>
      <c r="M603" s="163" t="s">
        <v>1</v>
      </c>
      <c r="N603" s="164" t="s">
        <v>36</v>
      </c>
      <c r="O603" s="54"/>
      <c r="P603" s="165">
        <f t="shared" si="91"/>
        <v>0</v>
      </c>
      <c r="Q603" s="165">
        <v>0</v>
      </c>
      <c r="R603" s="165">
        <f t="shared" si="92"/>
        <v>0</v>
      </c>
      <c r="S603" s="165">
        <v>0</v>
      </c>
      <c r="T603" s="166">
        <f t="shared" si="93"/>
        <v>0</v>
      </c>
      <c r="AR603" s="167" t="s">
        <v>497</v>
      </c>
      <c r="AT603" s="167" t="s">
        <v>136</v>
      </c>
      <c r="AU603" s="167" t="s">
        <v>74</v>
      </c>
      <c r="AY603" s="16" t="s">
        <v>134</v>
      </c>
      <c r="BE603" s="168">
        <f t="shared" si="94"/>
        <v>0</v>
      </c>
      <c r="BF603" s="168">
        <f t="shared" si="95"/>
        <v>0</v>
      </c>
      <c r="BG603" s="168">
        <f t="shared" si="96"/>
        <v>0</v>
      </c>
      <c r="BH603" s="168">
        <f t="shared" si="97"/>
        <v>0</v>
      </c>
      <c r="BI603" s="168">
        <f t="shared" si="98"/>
        <v>0</v>
      </c>
      <c r="BJ603" s="16" t="s">
        <v>80</v>
      </c>
      <c r="BK603" s="168">
        <f t="shared" si="99"/>
        <v>0</v>
      </c>
      <c r="BL603" s="16" t="s">
        <v>497</v>
      </c>
      <c r="BM603" s="167" t="s">
        <v>2503</v>
      </c>
    </row>
    <row r="604" spans="2:65" s="1" customFormat="1" ht="24" customHeight="1">
      <c r="B604" s="155"/>
      <c r="C604" s="156" t="s">
        <v>1172</v>
      </c>
      <c r="D604" s="156" t="s">
        <v>136</v>
      </c>
      <c r="E604" s="157" t="s">
        <v>2504</v>
      </c>
      <c r="F604" s="158" t="s">
        <v>2505</v>
      </c>
      <c r="G604" s="159" t="s">
        <v>198</v>
      </c>
      <c r="H604" s="160">
        <v>7</v>
      </c>
      <c r="I604" s="161"/>
      <c r="J604" s="162">
        <f t="shared" si="90"/>
        <v>0</v>
      </c>
      <c r="K604" s="158" t="s">
        <v>1</v>
      </c>
      <c r="L604" s="31"/>
      <c r="M604" s="206" t="s">
        <v>1</v>
      </c>
      <c r="N604" s="207" t="s">
        <v>36</v>
      </c>
      <c r="O604" s="208"/>
      <c r="P604" s="209">
        <f t="shared" si="91"/>
        <v>0</v>
      </c>
      <c r="Q604" s="209">
        <v>0</v>
      </c>
      <c r="R604" s="209">
        <f t="shared" si="92"/>
        <v>0</v>
      </c>
      <c r="S604" s="209">
        <v>0</v>
      </c>
      <c r="T604" s="210">
        <f t="shared" si="93"/>
        <v>0</v>
      </c>
      <c r="AR604" s="167" t="s">
        <v>497</v>
      </c>
      <c r="AT604" s="167" t="s">
        <v>136</v>
      </c>
      <c r="AU604" s="167" t="s">
        <v>74</v>
      </c>
      <c r="AY604" s="16" t="s">
        <v>134</v>
      </c>
      <c r="BE604" s="168">
        <f t="shared" si="94"/>
        <v>0</v>
      </c>
      <c r="BF604" s="168">
        <f t="shared" si="95"/>
        <v>0</v>
      </c>
      <c r="BG604" s="168">
        <f t="shared" si="96"/>
        <v>0</v>
      </c>
      <c r="BH604" s="168">
        <f t="shared" si="97"/>
        <v>0</v>
      </c>
      <c r="BI604" s="168">
        <f t="shared" si="98"/>
        <v>0</v>
      </c>
      <c r="BJ604" s="16" t="s">
        <v>80</v>
      </c>
      <c r="BK604" s="168">
        <f t="shared" si="99"/>
        <v>0</v>
      </c>
      <c r="BL604" s="16" t="s">
        <v>497</v>
      </c>
      <c r="BM604" s="167" t="s">
        <v>2506</v>
      </c>
    </row>
    <row r="605" spans="2:65" s="1" customFormat="1" ht="6.9" customHeight="1">
      <c r="B605" s="43"/>
      <c r="C605" s="44"/>
      <c r="D605" s="44"/>
      <c r="E605" s="44"/>
      <c r="F605" s="44"/>
      <c r="G605" s="44"/>
      <c r="H605" s="44"/>
      <c r="I605" s="116"/>
      <c r="J605" s="44"/>
      <c r="K605" s="44"/>
      <c r="L605" s="31"/>
    </row>
  </sheetData>
  <autoFilter ref="C139:K604" xr:uid="{00000000-0009-0000-0000-000005000000}"/>
  <mergeCells count="12">
    <mergeCell ref="E132:H132"/>
    <mergeCell ref="L2:V2"/>
    <mergeCell ref="E85:H85"/>
    <mergeCell ref="E87:H87"/>
    <mergeCell ref="E89:H89"/>
    <mergeCell ref="E128:H128"/>
    <mergeCell ref="E130:H130"/>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165"/>
  <sheetViews>
    <sheetView showGridLines="0" topLeftCell="A157" workbookViewId="0">
      <selection activeCell="W26" sqref="W26"/>
    </sheetView>
  </sheetViews>
  <sheetFormatPr defaultRowHeight="10.199999999999999"/>
  <cols>
    <col min="1" max="1" width="8.28515625" customWidth="1"/>
    <col min="2" max="2" width="1.7109375" customWidth="1"/>
    <col min="3" max="3" width="4.140625" customWidth="1"/>
    <col min="4" max="4" width="4.28515625" customWidth="1"/>
    <col min="5" max="5" width="17.140625" customWidth="1"/>
    <col min="6" max="6" width="50.85546875" customWidth="1"/>
    <col min="7" max="7" width="7" customWidth="1"/>
    <col min="8" max="8" width="11.42578125" customWidth="1"/>
    <col min="9" max="9" width="20.140625" style="92" customWidth="1"/>
    <col min="10" max="10" width="20.140625" customWidth="1"/>
    <col min="11" max="11" width="20.140625" hidden="1"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2" t="s">
        <v>5</v>
      </c>
      <c r="M2" s="233"/>
      <c r="N2" s="233"/>
      <c r="O2" s="233"/>
      <c r="P2" s="233"/>
      <c r="Q2" s="233"/>
      <c r="R2" s="233"/>
      <c r="S2" s="233"/>
      <c r="T2" s="233"/>
      <c r="U2" s="233"/>
      <c r="V2" s="233"/>
      <c r="AT2" s="16" t="s">
        <v>100</v>
      </c>
    </row>
    <row r="3" spans="2:46" ht="6.9" customHeight="1">
      <c r="B3" s="17"/>
      <c r="C3" s="18"/>
      <c r="D3" s="18"/>
      <c r="E3" s="18"/>
      <c r="F3" s="18"/>
      <c r="G3" s="18"/>
      <c r="H3" s="18"/>
      <c r="I3" s="93"/>
      <c r="J3" s="18"/>
      <c r="K3" s="18"/>
      <c r="L3" s="19"/>
      <c r="AT3" s="16" t="s">
        <v>70</v>
      </c>
    </row>
    <row r="4" spans="2:46" ht="24.9" customHeight="1">
      <c r="B4" s="19"/>
      <c r="D4" s="20" t="s">
        <v>101</v>
      </c>
      <c r="L4" s="19"/>
      <c r="M4" s="94" t="s">
        <v>9</v>
      </c>
      <c r="AT4" s="16" t="s">
        <v>3</v>
      </c>
    </row>
    <row r="5" spans="2:46" ht="6.9" customHeight="1">
      <c r="B5" s="19"/>
      <c r="L5" s="19"/>
    </row>
    <row r="6" spans="2:46" ht="12" customHeight="1">
      <c r="B6" s="19"/>
      <c r="D6" s="26" t="s">
        <v>14</v>
      </c>
      <c r="L6" s="19"/>
    </row>
    <row r="7" spans="2:46" ht="16.5" customHeight="1">
      <c r="B7" s="19"/>
      <c r="E7" s="262" t="str">
        <f>'Rekapitulácia stavby'!K6</f>
        <v>Dostavba Pavilónu Základnej školy Miloslavov</v>
      </c>
      <c r="F7" s="263"/>
      <c r="G7" s="263"/>
      <c r="H7" s="263"/>
      <c r="L7" s="19"/>
    </row>
    <row r="8" spans="2:46" ht="12" customHeight="1">
      <c r="B8" s="19"/>
      <c r="D8" s="26" t="s">
        <v>102</v>
      </c>
      <c r="L8" s="19"/>
    </row>
    <row r="9" spans="2:46" s="1" customFormat="1" ht="16.5" customHeight="1">
      <c r="B9" s="31"/>
      <c r="E9" s="262" t="s">
        <v>2507</v>
      </c>
      <c r="F9" s="261"/>
      <c r="G9" s="261"/>
      <c r="H9" s="261"/>
      <c r="I9" s="95"/>
      <c r="L9" s="31"/>
    </row>
    <row r="10" spans="2:46" s="1" customFormat="1" ht="12" customHeight="1">
      <c r="B10" s="31"/>
      <c r="D10" s="26" t="s">
        <v>104</v>
      </c>
      <c r="I10" s="95"/>
      <c r="L10" s="31"/>
    </row>
    <row r="11" spans="2:46" s="1" customFormat="1" ht="36.9" customHeight="1">
      <c r="B11" s="31"/>
      <c r="E11" s="240" t="s">
        <v>2508</v>
      </c>
      <c r="F11" s="261"/>
      <c r="G11" s="261"/>
      <c r="H11" s="261"/>
      <c r="I11" s="95"/>
      <c r="L11" s="31"/>
    </row>
    <row r="12" spans="2:46" s="1" customFormat="1">
      <c r="B12" s="31"/>
      <c r="I12" s="95"/>
      <c r="L12" s="31"/>
    </row>
    <row r="13" spans="2:46" s="1" customFormat="1" ht="12" customHeight="1">
      <c r="B13" s="31"/>
      <c r="D13" s="26" t="s">
        <v>16</v>
      </c>
      <c r="F13" s="24" t="s">
        <v>1</v>
      </c>
      <c r="I13" s="96" t="s">
        <v>17</v>
      </c>
      <c r="J13" s="24" t="s">
        <v>1</v>
      </c>
      <c r="L13" s="31"/>
    </row>
    <row r="14" spans="2:46" s="1" customFormat="1" ht="12" customHeight="1">
      <c r="B14" s="31"/>
      <c r="D14" s="26" t="s">
        <v>18</v>
      </c>
      <c r="F14" s="24" t="s">
        <v>19</v>
      </c>
      <c r="I14" s="96" t="s">
        <v>20</v>
      </c>
      <c r="J14" s="51"/>
      <c r="L14" s="31"/>
    </row>
    <row r="15" spans="2:46" s="1" customFormat="1" ht="10.95" customHeight="1">
      <c r="B15" s="31"/>
      <c r="I15" s="95"/>
      <c r="L15" s="31"/>
    </row>
    <row r="16" spans="2:46" s="1" customFormat="1" ht="12" customHeight="1">
      <c r="B16" s="31"/>
      <c r="D16" s="26" t="s">
        <v>21</v>
      </c>
      <c r="I16" s="96" t="s">
        <v>22</v>
      </c>
      <c r="J16" s="24" t="str">
        <f>IF('Rekapitulácia stavby'!AN10="","",'Rekapitulácia stavby'!AN10)</f>
        <v/>
      </c>
      <c r="L16" s="31"/>
    </row>
    <row r="17" spans="2:12" s="1" customFormat="1" ht="18" customHeight="1">
      <c r="B17" s="31"/>
      <c r="E17" s="24" t="str">
        <f>IF('Rekapitulácia stavby'!E11="","",'Rekapitulácia stavby'!E11)</f>
        <v xml:space="preserve"> </v>
      </c>
      <c r="I17" s="96" t="s">
        <v>23</v>
      </c>
      <c r="J17" s="24" t="str">
        <f>IF('Rekapitulácia stavby'!AN11="","",'Rekapitulácia stavby'!AN11)</f>
        <v/>
      </c>
      <c r="L17" s="31"/>
    </row>
    <row r="18" spans="2:12" s="1" customFormat="1" ht="6.9" customHeight="1">
      <c r="B18" s="31"/>
      <c r="I18" s="95"/>
      <c r="L18" s="31"/>
    </row>
    <row r="19" spans="2:12" s="1" customFormat="1" ht="12" customHeight="1">
      <c r="B19" s="31"/>
      <c r="D19" s="26" t="s">
        <v>24</v>
      </c>
      <c r="I19" s="96" t="s">
        <v>22</v>
      </c>
      <c r="J19" s="27" t="str">
        <f>'Rekapitulácia stavby'!AN13</f>
        <v>Vyplň údaj</v>
      </c>
      <c r="L19" s="31"/>
    </row>
    <row r="20" spans="2:12" s="1" customFormat="1" ht="18" customHeight="1">
      <c r="B20" s="31"/>
      <c r="E20" s="264" t="str">
        <f>'Rekapitulácia stavby'!E14</f>
        <v>Vyplň údaj</v>
      </c>
      <c r="F20" s="243"/>
      <c r="G20" s="243"/>
      <c r="H20" s="243"/>
      <c r="I20" s="96" t="s">
        <v>23</v>
      </c>
      <c r="J20" s="27" t="str">
        <f>'Rekapitulácia stavby'!AN14</f>
        <v>Vyplň údaj</v>
      </c>
      <c r="L20" s="31"/>
    </row>
    <row r="21" spans="2:12" s="1" customFormat="1" ht="6.9" customHeight="1">
      <c r="B21" s="31"/>
      <c r="I21" s="95"/>
      <c r="L21" s="31"/>
    </row>
    <row r="22" spans="2:12" s="1" customFormat="1" ht="12" customHeight="1">
      <c r="B22" s="31"/>
      <c r="D22" s="26" t="s">
        <v>26</v>
      </c>
      <c r="I22" s="96" t="s">
        <v>22</v>
      </c>
      <c r="J22" s="24" t="str">
        <f>IF('Rekapitulácia stavby'!AN16="","",'Rekapitulácia stavby'!AN16)</f>
        <v/>
      </c>
      <c r="L22" s="31"/>
    </row>
    <row r="23" spans="2:12" s="1" customFormat="1" ht="18" customHeight="1">
      <c r="B23" s="31"/>
      <c r="E23" s="24" t="str">
        <f>IF('Rekapitulácia stavby'!E17="","",'Rekapitulácia stavby'!E17)</f>
        <v xml:space="preserve"> </v>
      </c>
      <c r="I23" s="96" t="s">
        <v>23</v>
      </c>
      <c r="J23" s="24" t="str">
        <f>IF('Rekapitulácia stavby'!AN17="","",'Rekapitulácia stavby'!AN17)</f>
        <v/>
      </c>
      <c r="L23" s="31"/>
    </row>
    <row r="24" spans="2:12" s="1" customFormat="1" ht="6.9" customHeight="1">
      <c r="B24" s="31"/>
      <c r="I24" s="95"/>
      <c r="L24" s="31"/>
    </row>
    <row r="25" spans="2:12" s="1" customFormat="1" ht="12" customHeight="1">
      <c r="B25" s="31"/>
      <c r="D25" s="26" t="s">
        <v>28</v>
      </c>
      <c r="I25" s="96" t="s">
        <v>22</v>
      </c>
      <c r="J25" s="24" t="str">
        <f>IF('Rekapitulácia stavby'!AN19="","",'Rekapitulácia stavby'!AN19)</f>
        <v/>
      </c>
      <c r="L25" s="31"/>
    </row>
    <row r="26" spans="2:12" s="1" customFormat="1" ht="18" customHeight="1">
      <c r="B26" s="31"/>
      <c r="E26" s="24" t="str">
        <f>IF('Rekapitulácia stavby'!E20="","",'Rekapitulácia stavby'!E20)</f>
        <v xml:space="preserve"> </v>
      </c>
      <c r="I26" s="96" t="s">
        <v>23</v>
      </c>
      <c r="J26" s="24" t="str">
        <f>IF('Rekapitulácia stavby'!AN20="","",'Rekapitulácia stavby'!AN20)</f>
        <v/>
      </c>
      <c r="L26" s="31"/>
    </row>
    <row r="27" spans="2:12" s="1" customFormat="1" ht="6.9" customHeight="1">
      <c r="B27" s="31"/>
      <c r="I27" s="95"/>
      <c r="L27" s="31"/>
    </row>
    <row r="28" spans="2:12" s="1" customFormat="1" ht="12" customHeight="1">
      <c r="B28" s="31"/>
      <c r="D28" s="26" t="s">
        <v>29</v>
      </c>
      <c r="I28" s="95"/>
      <c r="L28" s="31"/>
    </row>
    <row r="29" spans="2:12" s="7" customFormat="1" ht="16.5" customHeight="1">
      <c r="B29" s="97"/>
      <c r="E29" s="247" t="s">
        <v>1</v>
      </c>
      <c r="F29" s="247"/>
      <c r="G29" s="247"/>
      <c r="H29" s="247"/>
      <c r="I29" s="98"/>
      <c r="L29" s="97"/>
    </row>
    <row r="30" spans="2:12" s="1" customFormat="1" ht="6.9" customHeight="1">
      <c r="B30" s="31"/>
      <c r="I30" s="95"/>
      <c r="L30" s="31"/>
    </row>
    <row r="31" spans="2:12" s="1" customFormat="1" ht="6.9" customHeight="1">
      <c r="B31" s="31"/>
      <c r="D31" s="52"/>
      <c r="E31" s="52"/>
      <c r="F31" s="52"/>
      <c r="G31" s="52"/>
      <c r="H31" s="52"/>
      <c r="I31" s="99"/>
      <c r="J31" s="52"/>
      <c r="K31" s="52"/>
      <c r="L31" s="31"/>
    </row>
    <row r="32" spans="2:12" s="1" customFormat="1" ht="25.35" customHeight="1">
      <c r="B32" s="31"/>
      <c r="D32" s="100" t="s">
        <v>30</v>
      </c>
      <c r="I32" s="95"/>
      <c r="J32" s="65">
        <f>ROUND(J126, 2)</f>
        <v>0</v>
      </c>
      <c r="L32" s="31"/>
    </row>
    <row r="33" spans="2:12" s="1" customFormat="1" ht="6.9" customHeight="1">
      <c r="B33" s="31"/>
      <c r="D33" s="52"/>
      <c r="E33" s="52"/>
      <c r="F33" s="52"/>
      <c r="G33" s="52"/>
      <c r="H33" s="52"/>
      <c r="I33" s="99"/>
      <c r="J33" s="52"/>
      <c r="K33" s="52"/>
      <c r="L33" s="31"/>
    </row>
    <row r="34" spans="2:12" s="1" customFormat="1" ht="14.4" customHeight="1">
      <c r="B34" s="31"/>
      <c r="F34" s="34" t="s">
        <v>32</v>
      </c>
      <c r="I34" s="101" t="s">
        <v>31</v>
      </c>
      <c r="J34" s="34" t="s">
        <v>33</v>
      </c>
      <c r="L34" s="31"/>
    </row>
    <row r="35" spans="2:12" s="1" customFormat="1" ht="14.4" customHeight="1">
      <c r="B35" s="31"/>
      <c r="D35" s="102" t="s">
        <v>34</v>
      </c>
      <c r="E35" s="26" t="s">
        <v>35</v>
      </c>
      <c r="F35" s="103">
        <f>ROUND((SUM(BE126:BE164)),  2)</f>
        <v>0</v>
      </c>
      <c r="I35" s="104">
        <v>0.2</v>
      </c>
      <c r="J35" s="103">
        <f>ROUND(((SUM(BE126:BE164))*I35),  2)</f>
        <v>0</v>
      </c>
      <c r="L35" s="31"/>
    </row>
    <row r="36" spans="2:12" s="1" customFormat="1" ht="14.4" customHeight="1">
      <c r="B36" s="31"/>
      <c r="E36" s="26" t="s">
        <v>36</v>
      </c>
      <c r="F36" s="103">
        <f>ROUND((SUM(BF126:BF164)),  2)</f>
        <v>0</v>
      </c>
      <c r="I36" s="104">
        <v>0.2</v>
      </c>
      <c r="J36" s="103">
        <f>ROUND(((SUM(BF126:BF164))*I36),  2)</f>
        <v>0</v>
      </c>
      <c r="L36" s="31"/>
    </row>
    <row r="37" spans="2:12" s="1" customFormat="1" ht="14.4" hidden="1" customHeight="1">
      <c r="B37" s="31"/>
      <c r="E37" s="26" t="s">
        <v>37</v>
      </c>
      <c r="F37" s="103">
        <f>ROUND((SUM(BG126:BG164)),  2)</f>
        <v>0</v>
      </c>
      <c r="I37" s="104">
        <v>0.2</v>
      </c>
      <c r="J37" s="103">
        <f>0</f>
        <v>0</v>
      </c>
      <c r="L37" s="31"/>
    </row>
    <row r="38" spans="2:12" s="1" customFormat="1" ht="14.4" hidden="1" customHeight="1">
      <c r="B38" s="31"/>
      <c r="E38" s="26" t="s">
        <v>38</v>
      </c>
      <c r="F38" s="103">
        <f>ROUND((SUM(BH126:BH164)),  2)</f>
        <v>0</v>
      </c>
      <c r="I38" s="104">
        <v>0.2</v>
      </c>
      <c r="J38" s="103">
        <f>0</f>
        <v>0</v>
      </c>
      <c r="L38" s="31"/>
    </row>
    <row r="39" spans="2:12" s="1" customFormat="1" ht="14.4" hidden="1" customHeight="1">
      <c r="B39" s="31"/>
      <c r="E39" s="26" t="s">
        <v>39</v>
      </c>
      <c r="F39" s="103">
        <f>ROUND((SUM(BI126:BI164)),  2)</f>
        <v>0</v>
      </c>
      <c r="I39" s="104">
        <v>0</v>
      </c>
      <c r="J39" s="103">
        <f>0</f>
        <v>0</v>
      </c>
      <c r="L39" s="31"/>
    </row>
    <row r="40" spans="2:12" s="1" customFormat="1" ht="6.9" customHeight="1">
      <c r="B40" s="31"/>
      <c r="I40" s="95"/>
      <c r="L40" s="31"/>
    </row>
    <row r="41" spans="2:12" s="1" customFormat="1" ht="25.35" customHeight="1">
      <c r="B41" s="31"/>
      <c r="C41" s="105"/>
      <c r="D41" s="106" t="s">
        <v>40</v>
      </c>
      <c r="E41" s="56"/>
      <c r="F41" s="56"/>
      <c r="G41" s="107" t="s">
        <v>41</v>
      </c>
      <c r="H41" s="108" t="s">
        <v>42</v>
      </c>
      <c r="I41" s="109"/>
      <c r="J41" s="110">
        <f>SUM(J32:J39)</f>
        <v>0</v>
      </c>
      <c r="K41" s="111"/>
      <c r="L41" s="31"/>
    </row>
    <row r="42" spans="2:12" s="1" customFormat="1" ht="14.4" customHeight="1">
      <c r="B42" s="31"/>
      <c r="I42" s="95"/>
      <c r="L42" s="31"/>
    </row>
    <row r="43" spans="2:12" ht="14.4" customHeight="1">
      <c r="B43" s="19"/>
      <c r="L43" s="19"/>
    </row>
    <row r="44" spans="2:12" ht="14.4" customHeight="1">
      <c r="B44" s="19"/>
      <c r="L44" s="19"/>
    </row>
    <row r="45" spans="2:12" ht="14.4" customHeight="1">
      <c r="B45" s="19"/>
      <c r="L45" s="19"/>
    </row>
    <row r="46" spans="2:12" ht="14.4" customHeight="1">
      <c r="B46" s="19"/>
      <c r="L46" s="19"/>
    </row>
    <row r="47" spans="2:12" ht="14.4" customHeight="1">
      <c r="B47" s="19"/>
      <c r="L47" s="19"/>
    </row>
    <row r="48" spans="2:12" ht="14.4" customHeight="1">
      <c r="B48" s="19"/>
      <c r="L48" s="19"/>
    </row>
    <row r="49" spans="2:12" ht="14.4" customHeight="1">
      <c r="B49" s="19"/>
      <c r="L49" s="19"/>
    </row>
    <row r="50" spans="2:12" s="1" customFormat="1" ht="14.4" customHeight="1">
      <c r="B50" s="31"/>
      <c r="D50" s="40" t="s">
        <v>43</v>
      </c>
      <c r="E50" s="41"/>
      <c r="F50" s="41"/>
      <c r="G50" s="40" t="s">
        <v>44</v>
      </c>
      <c r="H50" s="41"/>
      <c r="I50" s="112"/>
      <c r="J50" s="41"/>
      <c r="K50" s="41"/>
      <c r="L50" s="31"/>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3.2">
      <c r="B61" s="31"/>
      <c r="D61" s="42" t="s">
        <v>45</v>
      </c>
      <c r="E61" s="33"/>
      <c r="F61" s="113" t="s">
        <v>46</v>
      </c>
      <c r="G61" s="42" t="s">
        <v>45</v>
      </c>
      <c r="H61" s="33"/>
      <c r="I61" s="114"/>
      <c r="J61" s="115" t="s">
        <v>46</v>
      </c>
      <c r="K61" s="33"/>
      <c r="L61" s="31"/>
    </row>
    <row r="62" spans="2:12">
      <c r="B62" s="19"/>
      <c r="L62" s="19"/>
    </row>
    <row r="63" spans="2:12">
      <c r="B63" s="19"/>
      <c r="L63" s="19"/>
    </row>
    <row r="64" spans="2:12">
      <c r="B64" s="19"/>
      <c r="L64" s="19"/>
    </row>
    <row r="65" spans="2:12" s="1" customFormat="1" ht="13.2">
      <c r="B65" s="31"/>
      <c r="D65" s="40" t="s">
        <v>47</v>
      </c>
      <c r="E65" s="41"/>
      <c r="F65" s="41"/>
      <c r="G65" s="40" t="s">
        <v>48</v>
      </c>
      <c r="H65" s="41"/>
      <c r="I65" s="112"/>
      <c r="J65" s="41"/>
      <c r="K65" s="41"/>
      <c r="L65" s="31"/>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3.2">
      <c r="B76" s="31"/>
      <c r="D76" s="42" t="s">
        <v>45</v>
      </c>
      <c r="E76" s="33"/>
      <c r="F76" s="113" t="s">
        <v>46</v>
      </c>
      <c r="G76" s="42" t="s">
        <v>45</v>
      </c>
      <c r="H76" s="33"/>
      <c r="I76" s="114"/>
      <c r="J76" s="115" t="s">
        <v>46</v>
      </c>
      <c r="K76" s="33"/>
      <c r="L76" s="31"/>
    </row>
    <row r="77" spans="2:12" s="1" customFormat="1" ht="14.4" customHeight="1">
      <c r="B77" s="43"/>
      <c r="C77" s="44"/>
      <c r="D77" s="44"/>
      <c r="E77" s="44"/>
      <c r="F77" s="44"/>
      <c r="G77" s="44"/>
      <c r="H77" s="44"/>
      <c r="I77" s="116"/>
      <c r="J77" s="44"/>
      <c r="K77" s="44"/>
      <c r="L77" s="31"/>
    </row>
    <row r="81" spans="2:12" s="1" customFormat="1" ht="6.9" customHeight="1">
      <c r="B81" s="45"/>
      <c r="C81" s="46"/>
      <c r="D81" s="46"/>
      <c r="E81" s="46"/>
      <c r="F81" s="46"/>
      <c r="G81" s="46"/>
      <c r="H81" s="46"/>
      <c r="I81" s="117"/>
      <c r="J81" s="46"/>
      <c r="K81" s="46"/>
      <c r="L81" s="31"/>
    </row>
    <row r="82" spans="2:12" s="1" customFormat="1" ht="24.9" customHeight="1">
      <c r="B82" s="31"/>
      <c r="C82" s="20" t="s">
        <v>105</v>
      </c>
      <c r="I82" s="95"/>
      <c r="L82" s="31"/>
    </row>
    <row r="83" spans="2:12" s="1" customFormat="1" ht="6.9" customHeight="1">
      <c r="B83" s="31"/>
      <c r="I83" s="95"/>
      <c r="L83" s="31"/>
    </row>
    <row r="84" spans="2:12" s="1" customFormat="1" ht="12" customHeight="1">
      <c r="B84" s="31"/>
      <c r="C84" s="26" t="s">
        <v>14</v>
      </c>
      <c r="I84" s="95"/>
      <c r="L84" s="31"/>
    </row>
    <row r="85" spans="2:12" s="1" customFormat="1" ht="16.5" customHeight="1">
      <c r="B85" s="31"/>
      <c r="E85" s="262" t="str">
        <f>E7</f>
        <v>Dostavba Pavilónu Základnej školy Miloslavov</v>
      </c>
      <c r="F85" s="263"/>
      <c r="G85" s="263"/>
      <c r="H85" s="263"/>
      <c r="I85" s="95"/>
      <c r="L85" s="31"/>
    </row>
    <row r="86" spans="2:12" ht="12" customHeight="1">
      <c r="B86" s="19"/>
      <c r="C86" s="26" t="s">
        <v>102</v>
      </c>
      <c r="L86" s="19"/>
    </row>
    <row r="87" spans="2:12" s="1" customFormat="1" ht="16.5" customHeight="1">
      <c r="B87" s="31"/>
      <c r="E87" s="262" t="s">
        <v>2507</v>
      </c>
      <c r="F87" s="261"/>
      <c r="G87" s="261"/>
      <c r="H87" s="261"/>
      <c r="I87" s="95"/>
      <c r="L87" s="31"/>
    </row>
    <row r="88" spans="2:12" s="1" customFormat="1" ht="12" customHeight="1">
      <c r="B88" s="31"/>
      <c r="C88" s="26" t="s">
        <v>104</v>
      </c>
      <c r="I88" s="95"/>
      <c r="L88" s="31"/>
    </row>
    <row r="89" spans="2:12" s="1" customFormat="1" ht="16.5" customHeight="1">
      <c r="B89" s="31"/>
      <c r="E89" s="240" t="str">
        <f>E11</f>
        <v>2-4 - HSP</v>
      </c>
      <c r="F89" s="261"/>
      <c r="G89" s="261"/>
      <c r="H89" s="261"/>
      <c r="I89" s="95"/>
      <c r="L89" s="31"/>
    </row>
    <row r="90" spans="2:12" s="1" customFormat="1" ht="6.9" customHeight="1">
      <c r="B90" s="31"/>
      <c r="I90" s="95"/>
      <c r="L90" s="31"/>
    </row>
    <row r="91" spans="2:12" s="1" customFormat="1" ht="12" customHeight="1">
      <c r="B91" s="31"/>
      <c r="C91" s="26" t="s">
        <v>18</v>
      </c>
      <c r="F91" s="24" t="str">
        <f>F14</f>
        <v xml:space="preserve"> </v>
      </c>
      <c r="I91" s="96" t="s">
        <v>20</v>
      </c>
      <c r="J91" s="51" t="str">
        <f>IF(J14="","",J14)</f>
        <v/>
      </c>
      <c r="L91" s="31"/>
    </row>
    <row r="92" spans="2:12" s="1" customFormat="1" ht="6.9" customHeight="1">
      <c r="B92" s="31"/>
      <c r="I92" s="95"/>
      <c r="L92" s="31"/>
    </row>
    <row r="93" spans="2:12" s="1" customFormat="1" ht="15.15" customHeight="1">
      <c r="B93" s="31"/>
      <c r="C93" s="26" t="s">
        <v>21</v>
      </c>
      <c r="F93" s="24" t="str">
        <f>E17</f>
        <v xml:space="preserve"> </v>
      </c>
      <c r="I93" s="96" t="s">
        <v>26</v>
      </c>
      <c r="J93" s="29" t="str">
        <f>E23</f>
        <v xml:space="preserve"> </v>
      </c>
      <c r="L93" s="31"/>
    </row>
    <row r="94" spans="2:12" s="1" customFormat="1" ht="15.15" customHeight="1">
      <c r="B94" s="31"/>
      <c r="C94" s="26" t="s">
        <v>24</v>
      </c>
      <c r="F94" s="24" t="str">
        <f>IF(E20="","",E20)</f>
        <v>Vyplň údaj</v>
      </c>
      <c r="I94" s="96" t="s">
        <v>28</v>
      </c>
      <c r="J94" s="29" t="str">
        <f>E26</f>
        <v xml:space="preserve"> </v>
      </c>
      <c r="L94" s="31"/>
    </row>
    <row r="95" spans="2:12" s="1" customFormat="1" ht="10.35" customHeight="1">
      <c r="B95" s="31"/>
      <c r="I95" s="95"/>
      <c r="L95" s="31"/>
    </row>
    <row r="96" spans="2:12" s="1" customFormat="1" ht="29.25" customHeight="1">
      <c r="B96" s="31"/>
      <c r="C96" s="118" t="s">
        <v>106</v>
      </c>
      <c r="D96" s="105"/>
      <c r="E96" s="105"/>
      <c r="F96" s="105"/>
      <c r="G96" s="105"/>
      <c r="H96" s="105"/>
      <c r="I96" s="119"/>
      <c r="J96" s="120" t="s">
        <v>107</v>
      </c>
      <c r="K96" s="105"/>
      <c r="L96" s="31"/>
    </row>
    <row r="97" spans="2:47" s="1" customFormat="1" ht="10.35" customHeight="1">
      <c r="B97" s="31"/>
      <c r="I97" s="95"/>
      <c r="L97" s="31"/>
    </row>
    <row r="98" spans="2:47" s="1" customFormat="1" ht="22.95" customHeight="1">
      <c r="B98" s="31"/>
      <c r="C98" s="121" t="s">
        <v>108</v>
      </c>
      <c r="I98" s="95"/>
      <c r="J98" s="65">
        <f>J126</f>
        <v>0</v>
      </c>
      <c r="L98" s="31"/>
      <c r="AU98" s="16" t="s">
        <v>109</v>
      </c>
    </row>
    <row r="99" spans="2:47" s="8" customFormat="1" ht="24.9" customHeight="1">
      <c r="B99" s="122"/>
      <c r="D99" s="123" t="s">
        <v>2509</v>
      </c>
      <c r="E99" s="124"/>
      <c r="F99" s="124"/>
      <c r="G99" s="124"/>
      <c r="H99" s="124"/>
      <c r="I99" s="125"/>
      <c r="J99" s="126">
        <f>J127</f>
        <v>0</v>
      </c>
      <c r="L99" s="122"/>
    </row>
    <row r="100" spans="2:47" s="9" customFormat="1" ht="19.95" customHeight="1">
      <c r="B100" s="127"/>
      <c r="D100" s="128" t="s">
        <v>2510</v>
      </c>
      <c r="E100" s="129"/>
      <c r="F100" s="129"/>
      <c r="G100" s="129"/>
      <c r="H100" s="129"/>
      <c r="I100" s="130"/>
      <c r="J100" s="131">
        <f>J136</f>
        <v>0</v>
      </c>
      <c r="L100" s="127"/>
    </row>
    <row r="101" spans="2:47" s="8" customFormat="1" ht="24.9" customHeight="1">
      <c r="B101" s="122"/>
      <c r="D101" s="123" t="s">
        <v>2511</v>
      </c>
      <c r="E101" s="124"/>
      <c r="F101" s="124"/>
      <c r="G101" s="124"/>
      <c r="H101" s="124"/>
      <c r="I101" s="125"/>
      <c r="J101" s="126">
        <f>J144</f>
        <v>0</v>
      </c>
      <c r="L101" s="122"/>
    </row>
    <row r="102" spans="2:47" s="9" customFormat="1" ht="19.95" customHeight="1">
      <c r="B102" s="127"/>
      <c r="D102" s="128" t="s">
        <v>2512</v>
      </c>
      <c r="E102" s="129"/>
      <c r="F102" s="129"/>
      <c r="G102" s="129"/>
      <c r="H102" s="129"/>
      <c r="I102" s="130"/>
      <c r="J102" s="131">
        <f>J153</f>
        <v>0</v>
      </c>
      <c r="L102" s="127"/>
    </row>
    <row r="103" spans="2:47" s="8" customFormat="1" ht="24.9" customHeight="1">
      <c r="B103" s="122"/>
      <c r="D103" s="123" t="s">
        <v>1699</v>
      </c>
      <c r="E103" s="124"/>
      <c r="F103" s="124"/>
      <c r="G103" s="124"/>
      <c r="H103" s="124"/>
      <c r="I103" s="125"/>
      <c r="J103" s="126">
        <f>J155</f>
        <v>0</v>
      </c>
      <c r="L103" s="122"/>
    </row>
    <row r="104" spans="2:47" s="8" customFormat="1" ht="24.9" customHeight="1">
      <c r="B104" s="122"/>
      <c r="D104" s="123" t="s">
        <v>1700</v>
      </c>
      <c r="E104" s="124"/>
      <c r="F104" s="124"/>
      <c r="G104" s="124"/>
      <c r="H104" s="124"/>
      <c r="I104" s="125"/>
      <c r="J104" s="126">
        <f>J162</f>
        <v>0</v>
      </c>
      <c r="L104" s="122"/>
    </row>
    <row r="105" spans="2:47" s="1" customFormat="1" ht="21.75" customHeight="1">
      <c r="B105" s="31"/>
      <c r="I105" s="95"/>
      <c r="L105" s="31"/>
    </row>
    <row r="106" spans="2:47" s="1" customFormat="1" ht="6.9" customHeight="1">
      <c r="B106" s="43"/>
      <c r="C106" s="44"/>
      <c r="D106" s="44"/>
      <c r="E106" s="44"/>
      <c r="F106" s="44"/>
      <c r="G106" s="44"/>
      <c r="H106" s="44"/>
      <c r="I106" s="116"/>
      <c r="J106" s="44"/>
      <c r="K106" s="44"/>
      <c r="L106" s="31"/>
    </row>
    <row r="110" spans="2:47" s="1" customFormat="1" ht="6.9" customHeight="1">
      <c r="B110" s="45"/>
      <c r="C110" s="46"/>
      <c r="D110" s="46"/>
      <c r="E110" s="46"/>
      <c r="F110" s="46"/>
      <c r="G110" s="46"/>
      <c r="H110" s="46"/>
      <c r="I110" s="117"/>
      <c r="J110" s="46"/>
      <c r="K110" s="46"/>
      <c r="L110" s="31"/>
    </row>
    <row r="111" spans="2:47" s="1" customFormat="1" ht="24.9" customHeight="1">
      <c r="B111" s="31"/>
      <c r="C111" s="20" t="s">
        <v>120</v>
      </c>
      <c r="I111" s="95"/>
      <c r="L111" s="31"/>
    </row>
    <row r="112" spans="2:47" s="1" customFormat="1" ht="6.9" customHeight="1">
      <c r="B112" s="31"/>
      <c r="I112" s="95"/>
      <c r="L112" s="31"/>
    </row>
    <row r="113" spans="2:65" s="1" customFormat="1" ht="12" customHeight="1">
      <c r="B113" s="31"/>
      <c r="C113" s="26" t="s">
        <v>14</v>
      </c>
      <c r="I113" s="95"/>
      <c r="L113" s="31"/>
    </row>
    <row r="114" spans="2:65" s="1" customFormat="1" ht="16.5" customHeight="1">
      <c r="B114" s="31"/>
      <c r="E114" s="262" t="str">
        <f>E7</f>
        <v>Dostavba Pavilónu Základnej školy Miloslavov</v>
      </c>
      <c r="F114" s="263"/>
      <c r="G114" s="263"/>
      <c r="H114" s="263"/>
      <c r="I114" s="95"/>
      <c r="L114" s="31"/>
    </row>
    <row r="115" spans="2:65" ht="12" customHeight="1">
      <c r="B115" s="19"/>
      <c r="C115" s="26" t="s">
        <v>102</v>
      </c>
      <c r="L115" s="19"/>
    </row>
    <row r="116" spans="2:65" s="1" customFormat="1" ht="16.5" customHeight="1">
      <c r="B116" s="31"/>
      <c r="E116" s="262" t="s">
        <v>2507</v>
      </c>
      <c r="F116" s="261"/>
      <c r="G116" s="261"/>
      <c r="H116" s="261"/>
      <c r="I116" s="95"/>
      <c r="L116" s="31"/>
    </row>
    <row r="117" spans="2:65" s="1" customFormat="1" ht="12" customHeight="1">
      <c r="B117" s="31"/>
      <c r="C117" s="26" t="s">
        <v>104</v>
      </c>
      <c r="I117" s="95"/>
      <c r="L117" s="31"/>
    </row>
    <row r="118" spans="2:65" s="1" customFormat="1" ht="16.5" customHeight="1">
      <c r="B118" s="31"/>
      <c r="E118" s="240" t="str">
        <f>E11</f>
        <v>2-4 - HSP</v>
      </c>
      <c r="F118" s="261"/>
      <c r="G118" s="261"/>
      <c r="H118" s="261"/>
      <c r="I118" s="95"/>
      <c r="L118" s="31"/>
    </row>
    <row r="119" spans="2:65" s="1" customFormat="1" ht="6.9" customHeight="1">
      <c r="B119" s="31"/>
      <c r="I119" s="95"/>
      <c r="L119" s="31"/>
    </row>
    <row r="120" spans="2:65" s="1" customFormat="1" ht="12" customHeight="1">
      <c r="B120" s="31"/>
      <c r="C120" s="26" t="s">
        <v>18</v>
      </c>
      <c r="F120" s="24" t="str">
        <f>F14</f>
        <v xml:space="preserve"> </v>
      </c>
      <c r="I120" s="96" t="s">
        <v>20</v>
      </c>
      <c r="J120" s="51" t="str">
        <f>IF(J14="","",J14)</f>
        <v/>
      </c>
      <c r="L120" s="31"/>
    </row>
    <row r="121" spans="2:65" s="1" customFormat="1" ht="6.9" customHeight="1">
      <c r="B121" s="31"/>
      <c r="I121" s="95"/>
      <c r="L121" s="31"/>
    </row>
    <row r="122" spans="2:65" s="1" customFormat="1" ht="15.15" customHeight="1">
      <c r="B122" s="31"/>
      <c r="C122" s="26" t="s">
        <v>21</v>
      </c>
      <c r="F122" s="24" t="str">
        <f>E17</f>
        <v xml:space="preserve"> </v>
      </c>
      <c r="I122" s="96" t="s">
        <v>26</v>
      </c>
      <c r="J122" s="29" t="str">
        <f>E23</f>
        <v xml:space="preserve"> </v>
      </c>
      <c r="L122" s="31"/>
    </row>
    <row r="123" spans="2:65" s="1" customFormat="1" ht="15.15" customHeight="1">
      <c r="B123" s="31"/>
      <c r="C123" s="26" t="s">
        <v>24</v>
      </c>
      <c r="F123" s="24" t="str">
        <f>IF(E20="","",E20)</f>
        <v>Vyplň údaj</v>
      </c>
      <c r="I123" s="96" t="s">
        <v>28</v>
      </c>
      <c r="J123" s="29" t="str">
        <f>E26</f>
        <v xml:space="preserve"> </v>
      </c>
      <c r="L123" s="31"/>
    </row>
    <row r="124" spans="2:65" s="1" customFormat="1" ht="10.35" customHeight="1">
      <c r="B124" s="31"/>
      <c r="I124" s="95"/>
      <c r="L124" s="31"/>
    </row>
    <row r="125" spans="2:65" s="10" customFormat="1" ht="29.25" customHeight="1">
      <c r="B125" s="132"/>
      <c r="C125" s="133" t="s">
        <v>121</v>
      </c>
      <c r="D125" s="134" t="s">
        <v>55</v>
      </c>
      <c r="E125" s="134" t="s">
        <v>51</v>
      </c>
      <c r="F125" s="134" t="s">
        <v>52</v>
      </c>
      <c r="G125" s="134" t="s">
        <v>122</v>
      </c>
      <c r="H125" s="134" t="s">
        <v>123</v>
      </c>
      <c r="I125" s="135" t="s">
        <v>124</v>
      </c>
      <c r="J125" s="136" t="s">
        <v>107</v>
      </c>
      <c r="K125" s="137" t="s">
        <v>125</v>
      </c>
      <c r="L125" s="132"/>
      <c r="M125" s="58" t="s">
        <v>1</v>
      </c>
      <c r="N125" s="59" t="s">
        <v>34</v>
      </c>
      <c r="O125" s="59" t="s">
        <v>126</v>
      </c>
      <c r="P125" s="59" t="s">
        <v>127</v>
      </c>
      <c r="Q125" s="59" t="s">
        <v>128</v>
      </c>
      <c r="R125" s="59" t="s">
        <v>129</v>
      </c>
      <c r="S125" s="59" t="s">
        <v>130</v>
      </c>
      <c r="T125" s="60" t="s">
        <v>131</v>
      </c>
    </row>
    <row r="126" spans="2:65" s="1" customFormat="1" ht="22.95" customHeight="1">
      <c r="B126" s="31"/>
      <c r="C126" s="63" t="s">
        <v>108</v>
      </c>
      <c r="I126" s="95"/>
      <c r="J126" s="138">
        <f>BK126</f>
        <v>0</v>
      </c>
      <c r="L126" s="31"/>
      <c r="M126" s="61"/>
      <c r="N126" s="52"/>
      <c r="O126" s="52"/>
      <c r="P126" s="139">
        <f>P127+P144+P155+P162</f>
        <v>0</v>
      </c>
      <c r="Q126" s="52"/>
      <c r="R126" s="139">
        <f>R127+R144+R155+R162</f>
        <v>0</v>
      </c>
      <c r="S126" s="52"/>
      <c r="T126" s="140">
        <f>T127+T144+T155+T162</f>
        <v>0</v>
      </c>
      <c r="AT126" s="16" t="s">
        <v>69</v>
      </c>
      <c r="AU126" s="16" t="s">
        <v>109</v>
      </c>
      <c r="BK126" s="141">
        <f>BK127+BK144+BK155+BK162</f>
        <v>0</v>
      </c>
    </row>
    <row r="127" spans="2:65" s="11" customFormat="1" ht="25.95" customHeight="1">
      <c r="B127" s="142"/>
      <c r="D127" s="143" t="s">
        <v>69</v>
      </c>
      <c r="E127" s="144" t="s">
        <v>1591</v>
      </c>
      <c r="F127" s="144" t="s">
        <v>99</v>
      </c>
      <c r="I127" s="145"/>
      <c r="J127" s="146">
        <f>BK127</f>
        <v>0</v>
      </c>
      <c r="L127" s="142"/>
      <c r="M127" s="147"/>
      <c r="N127" s="148"/>
      <c r="O127" s="148"/>
      <c r="P127" s="149">
        <f>P128+SUM(P129:P136)</f>
        <v>0</v>
      </c>
      <c r="Q127" s="148"/>
      <c r="R127" s="149">
        <f>R128+SUM(R129:R136)</f>
        <v>0</v>
      </c>
      <c r="S127" s="148"/>
      <c r="T127" s="150">
        <f>T128+SUM(T129:T136)</f>
        <v>0</v>
      </c>
      <c r="AR127" s="143" t="s">
        <v>142</v>
      </c>
      <c r="AT127" s="151" t="s">
        <v>69</v>
      </c>
      <c r="AU127" s="151" t="s">
        <v>70</v>
      </c>
      <c r="AY127" s="143" t="s">
        <v>134</v>
      </c>
      <c r="BK127" s="152">
        <f>BK128+SUM(BK129:BK136)</f>
        <v>0</v>
      </c>
    </row>
    <row r="128" spans="2:65" s="1" customFormat="1" ht="24" customHeight="1">
      <c r="B128" s="155"/>
      <c r="C128" s="195" t="s">
        <v>74</v>
      </c>
      <c r="D128" s="195" t="s">
        <v>151</v>
      </c>
      <c r="E128" s="196" t="s">
        <v>2513</v>
      </c>
      <c r="F128" s="197" t="s">
        <v>2514</v>
      </c>
      <c r="G128" s="198" t="s">
        <v>198</v>
      </c>
      <c r="H128" s="199">
        <v>1</v>
      </c>
      <c r="I128" s="200"/>
      <c r="J128" s="201">
        <f t="shared" ref="J128:J135" si="0">ROUND(I128*H128,2)</f>
        <v>0</v>
      </c>
      <c r="K128" s="197" t="s">
        <v>1</v>
      </c>
      <c r="L128" s="202"/>
      <c r="M128" s="203" t="s">
        <v>1</v>
      </c>
      <c r="N128" s="204" t="s">
        <v>36</v>
      </c>
      <c r="O128" s="54"/>
      <c r="P128" s="165">
        <f t="shared" ref="P128:P135" si="1">O128*H128</f>
        <v>0</v>
      </c>
      <c r="Q128" s="165">
        <v>0</v>
      </c>
      <c r="R128" s="165">
        <f t="shared" ref="R128:R135" si="2">Q128*H128</f>
        <v>0</v>
      </c>
      <c r="S128" s="165">
        <v>0</v>
      </c>
      <c r="T128" s="166">
        <f t="shared" ref="T128:T135" si="3">S128*H128</f>
        <v>0</v>
      </c>
      <c r="AR128" s="167" t="s">
        <v>1113</v>
      </c>
      <c r="AT128" s="167" t="s">
        <v>151</v>
      </c>
      <c r="AU128" s="167" t="s">
        <v>74</v>
      </c>
      <c r="AY128" s="16" t="s">
        <v>134</v>
      </c>
      <c r="BE128" s="168">
        <f t="shared" ref="BE128:BE135" si="4">IF(N128="základná",J128,0)</f>
        <v>0</v>
      </c>
      <c r="BF128" s="168">
        <f t="shared" ref="BF128:BF135" si="5">IF(N128="znížená",J128,0)</f>
        <v>0</v>
      </c>
      <c r="BG128" s="168">
        <f t="shared" ref="BG128:BG135" si="6">IF(N128="zákl. prenesená",J128,0)</f>
        <v>0</v>
      </c>
      <c r="BH128" s="168">
        <f t="shared" ref="BH128:BH135" si="7">IF(N128="zníž. prenesená",J128,0)</f>
        <v>0</v>
      </c>
      <c r="BI128" s="168">
        <f t="shared" ref="BI128:BI135" si="8">IF(N128="nulová",J128,0)</f>
        <v>0</v>
      </c>
      <c r="BJ128" s="16" t="s">
        <v>80</v>
      </c>
      <c r="BK128" s="168">
        <f t="shared" ref="BK128:BK135" si="9">ROUND(I128*H128,2)</f>
        <v>0</v>
      </c>
      <c r="BL128" s="16" t="s">
        <v>497</v>
      </c>
      <c r="BM128" s="167" t="s">
        <v>80</v>
      </c>
    </row>
    <row r="129" spans="2:65" s="1" customFormat="1" ht="24" customHeight="1">
      <c r="B129" s="155"/>
      <c r="C129" s="195" t="s">
        <v>80</v>
      </c>
      <c r="D129" s="195" t="s">
        <v>151</v>
      </c>
      <c r="E129" s="196" t="s">
        <v>2515</v>
      </c>
      <c r="F129" s="197" t="s">
        <v>2516</v>
      </c>
      <c r="G129" s="198" t="s">
        <v>198</v>
      </c>
      <c r="H129" s="199">
        <v>1</v>
      </c>
      <c r="I129" s="200"/>
      <c r="J129" s="201">
        <f t="shared" si="0"/>
        <v>0</v>
      </c>
      <c r="K129" s="197" t="s">
        <v>1</v>
      </c>
      <c r="L129" s="202"/>
      <c r="M129" s="203" t="s">
        <v>1</v>
      </c>
      <c r="N129" s="204" t="s">
        <v>36</v>
      </c>
      <c r="O129" s="54"/>
      <c r="P129" s="165">
        <f t="shared" si="1"/>
        <v>0</v>
      </c>
      <c r="Q129" s="165">
        <v>0</v>
      </c>
      <c r="R129" s="165">
        <f t="shared" si="2"/>
        <v>0</v>
      </c>
      <c r="S129" s="165">
        <v>0</v>
      </c>
      <c r="T129" s="166">
        <f t="shared" si="3"/>
        <v>0</v>
      </c>
      <c r="AR129" s="167" t="s">
        <v>1113</v>
      </c>
      <c r="AT129" s="167" t="s">
        <v>151</v>
      </c>
      <c r="AU129" s="167" t="s">
        <v>74</v>
      </c>
      <c r="AY129" s="16" t="s">
        <v>134</v>
      </c>
      <c r="BE129" s="168">
        <f t="shared" si="4"/>
        <v>0</v>
      </c>
      <c r="BF129" s="168">
        <f t="shared" si="5"/>
        <v>0</v>
      </c>
      <c r="BG129" s="168">
        <f t="shared" si="6"/>
        <v>0</v>
      </c>
      <c r="BH129" s="168">
        <f t="shared" si="7"/>
        <v>0</v>
      </c>
      <c r="BI129" s="168">
        <f t="shared" si="8"/>
        <v>0</v>
      </c>
      <c r="BJ129" s="16" t="s">
        <v>80</v>
      </c>
      <c r="BK129" s="168">
        <f t="shared" si="9"/>
        <v>0</v>
      </c>
      <c r="BL129" s="16" t="s">
        <v>497</v>
      </c>
      <c r="BM129" s="167" t="s">
        <v>138</v>
      </c>
    </row>
    <row r="130" spans="2:65" s="1" customFormat="1" ht="24" customHeight="1">
      <c r="B130" s="155"/>
      <c r="C130" s="195" t="s">
        <v>142</v>
      </c>
      <c r="D130" s="195" t="s">
        <v>151</v>
      </c>
      <c r="E130" s="196" t="s">
        <v>2517</v>
      </c>
      <c r="F130" s="197" t="s">
        <v>2518</v>
      </c>
      <c r="G130" s="198" t="s">
        <v>198</v>
      </c>
      <c r="H130" s="199">
        <v>1</v>
      </c>
      <c r="I130" s="200"/>
      <c r="J130" s="201">
        <f t="shared" si="0"/>
        <v>0</v>
      </c>
      <c r="K130" s="197" t="s">
        <v>1</v>
      </c>
      <c r="L130" s="202"/>
      <c r="M130" s="203" t="s">
        <v>1</v>
      </c>
      <c r="N130" s="204" t="s">
        <v>36</v>
      </c>
      <c r="O130" s="54"/>
      <c r="P130" s="165">
        <f t="shared" si="1"/>
        <v>0</v>
      </c>
      <c r="Q130" s="165">
        <v>0</v>
      </c>
      <c r="R130" s="165">
        <f t="shared" si="2"/>
        <v>0</v>
      </c>
      <c r="S130" s="165">
        <v>0</v>
      </c>
      <c r="T130" s="166">
        <f t="shared" si="3"/>
        <v>0</v>
      </c>
      <c r="AR130" s="167" t="s">
        <v>1113</v>
      </c>
      <c r="AT130" s="167" t="s">
        <v>151</v>
      </c>
      <c r="AU130" s="167" t="s">
        <v>74</v>
      </c>
      <c r="AY130" s="16" t="s">
        <v>134</v>
      </c>
      <c r="BE130" s="168">
        <f t="shared" si="4"/>
        <v>0</v>
      </c>
      <c r="BF130" s="168">
        <f t="shared" si="5"/>
        <v>0</v>
      </c>
      <c r="BG130" s="168">
        <f t="shared" si="6"/>
        <v>0</v>
      </c>
      <c r="BH130" s="168">
        <f t="shared" si="7"/>
        <v>0</v>
      </c>
      <c r="BI130" s="168">
        <f t="shared" si="8"/>
        <v>0</v>
      </c>
      <c r="BJ130" s="16" t="s">
        <v>80</v>
      </c>
      <c r="BK130" s="168">
        <f t="shared" si="9"/>
        <v>0</v>
      </c>
      <c r="BL130" s="16" t="s">
        <v>497</v>
      </c>
      <c r="BM130" s="167" t="s">
        <v>145</v>
      </c>
    </row>
    <row r="131" spans="2:65" s="1" customFormat="1" ht="24" customHeight="1">
      <c r="B131" s="155"/>
      <c r="C131" s="195" t="s">
        <v>138</v>
      </c>
      <c r="D131" s="195" t="s">
        <v>151</v>
      </c>
      <c r="E131" s="196" t="s">
        <v>2519</v>
      </c>
      <c r="F131" s="197" t="s">
        <v>2520</v>
      </c>
      <c r="G131" s="198" t="s">
        <v>198</v>
      </c>
      <c r="H131" s="199">
        <v>1</v>
      </c>
      <c r="I131" s="200"/>
      <c r="J131" s="201">
        <f t="shared" si="0"/>
        <v>0</v>
      </c>
      <c r="K131" s="197" t="s">
        <v>1</v>
      </c>
      <c r="L131" s="202"/>
      <c r="M131" s="203" t="s">
        <v>1</v>
      </c>
      <c r="N131" s="204" t="s">
        <v>36</v>
      </c>
      <c r="O131" s="54"/>
      <c r="P131" s="165">
        <f t="shared" si="1"/>
        <v>0</v>
      </c>
      <c r="Q131" s="165">
        <v>0</v>
      </c>
      <c r="R131" s="165">
        <f t="shared" si="2"/>
        <v>0</v>
      </c>
      <c r="S131" s="165">
        <v>0</v>
      </c>
      <c r="T131" s="166">
        <f t="shared" si="3"/>
        <v>0</v>
      </c>
      <c r="AR131" s="167" t="s">
        <v>1113</v>
      </c>
      <c r="AT131" s="167" t="s">
        <v>151</v>
      </c>
      <c r="AU131" s="167" t="s">
        <v>74</v>
      </c>
      <c r="AY131" s="16" t="s">
        <v>134</v>
      </c>
      <c r="BE131" s="168">
        <f t="shared" si="4"/>
        <v>0</v>
      </c>
      <c r="BF131" s="168">
        <f t="shared" si="5"/>
        <v>0</v>
      </c>
      <c r="BG131" s="168">
        <f t="shared" si="6"/>
        <v>0</v>
      </c>
      <c r="BH131" s="168">
        <f t="shared" si="7"/>
        <v>0</v>
      </c>
      <c r="BI131" s="168">
        <f t="shared" si="8"/>
        <v>0</v>
      </c>
      <c r="BJ131" s="16" t="s">
        <v>80</v>
      </c>
      <c r="BK131" s="168">
        <f t="shared" si="9"/>
        <v>0</v>
      </c>
      <c r="BL131" s="16" t="s">
        <v>497</v>
      </c>
      <c r="BM131" s="167" t="s">
        <v>149</v>
      </c>
    </row>
    <row r="132" spans="2:65" s="1" customFormat="1" ht="16.5" customHeight="1">
      <c r="B132" s="155"/>
      <c r="C132" s="195" t="s">
        <v>144</v>
      </c>
      <c r="D132" s="195" t="s">
        <v>151</v>
      </c>
      <c r="E132" s="196" t="s">
        <v>2521</v>
      </c>
      <c r="F132" s="197" t="s">
        <v>2522</v>
      </c>
      <c r="G132" s="198" t="s">
        <v>198</v>
      </c>
      <c r="H132" s="199">
        <v>2</v>
      </c>
      <c r="I132" s="200"/>
      <c r="J132" s="201">
        <f t="shared" si="0"/>
        <v>0</v>
      </c>
      <c r="K132" s="197" t="s">
        <v>1</v>
      </c>
      <c r="L132" s="202"/>
      <c r="M132" s="203" t="s">
        <v>1</v>
      </c>
      <c r="N132" s="204" t="s">
        <v>36</v>
      </c>
      <c r="O132" s="54"/>
      <c r="P132" s="165">
        <f t="shared" si="1"/>
        <v>0</v>
      </c>
      <c r="Q132" s="165">
        <v>0</v>
      </c>
      <c r="R132" s="165">
        <f t="shared" si="2"/>
        <v>0</v>
      </c>
      <c r="S132" s="165">
        <v>0</v>
      </c>
      <c r="T132" s="166">
        <f t="shared" si="3"/>
        <v>0</v>
      </c>
      <c r="AR132" s="167" t="s">
        <v>1113</v>
      </c>
      <c r="AT132" s="167" t="s">
        <v>151</v>
      </c>
      <c r="AU132" s="167" t="s">
        <v>74</v>
      </c>
      <c r="AY132" s="16" t="s">
        <v>134</v>
      </c>
      <c r="BE132" s="168">
        <f t="shared" si="4"/>
        <v>0</v>
      </c>
      <c r="BF132" s="168">
        <f t="shared" si="5"/>
        <v>0</v>
      </c>
      <c r="BG132" s="168">
        <f t="shared" si="6"/>
        <v>0</v>
      </c>
      <c r="BH132" s="168">
        <f t="shared" si="7"/>
        <v>0</v>
      </c>
      <c r="BI132" s="168">
        <f t="shared" si="8"/>
        <v>0</v>
      </c>
      <c r="BJ132" s="16" t="s">
        <v>80</v>
      </c>
      <c r="BK132" s="168">
        <f t="shared" si="9"/>
        <v>0</v>
      </c>
      <c r="BL132" s="16" t="s">
        <v>497</v>
      </c>
      <c r="BM132" s="167" t="s">
        <v>153</v>
      </c>
    </row>
    <row r="133" spans="2:65" s="1" customFormat="1" ht="24" customHeight="1">
      <c r="B133" s="155"/>
      <c r="C133" s="195" t="s">
        <v>145</v>
      </c>
      <c r="D133" s="195" t="s">
        <v>151</v>
      </c>
      <c r="E133" s="196" t="s">
        <v>2523</v>
      </c>
      <c r="F133" s="197" t="s">
        <v>2524</v>
      </c>
      <c r="G133" s="198" t="s">
        <v>198</v>
      </c>
      <c r="H133" s="199">
        <v>25</v>
      </c>
      <c r="I133" s="200"/>
      <c r="J133" s="201">
        <f t="shared" si="0"/>
        <v>0</v>
      </c>
      <c r="K133" s="197" t="s">
        <v>1</v>
      </c>
      <c r="L133" s="202"/>
      <c r="M133" s="203" t="s">
        <v>1</v>
      </c>
      <c r="N133" s="204" t="s">
        <v>36</v>
      </c>
      <c r="O133" s="54"/>
      <c r="P133" s="165">
        <f t="shared" si="1"/>
        <v>0</v>
      </c>
      <c r="Q133" s="165">
        <v>0</v>
      </c>
      <c r="R133" s="165">
        <f t="shared" si="2"/>
        <v>0</v>
      </c>
      <c r="S133" s="165">
        <v>0</v>
      </c>
      <c r="T133" s="166">
        <f t="shared" si="3"/>
        <v>0</v>
      </c>
      <c r="AR133" s="167" t="s">
        <v>1113</v>
      </c>
      <c r="AT133" s="167" t="s">
        <v>151</v>
      </c>
      <c r="AU133" s="167" t="s">
        <v>74</v>
      </c>
      <c r="AY133" s="16" t="s">
        <v>134</v>
      </c>
      <c r="BE133" s="168">
        <f t="shared" si="4"/>
        <v>0</v>
      </c>
      <c r="BF133" s="168">
        <f t="shared" si="5"/>
        <v>0</v>
      </c>
      <c r="BG133" s="168">
        <f t="shared" si="6"/>
        <v>0</v>
      </c>
      <c r="BH133" s="168">
        <f t="shared" si="7"/>
        <v>0</v>
      </c>
      <c r="BI133" s="168">
        <f t="shared" si="8"/>
        <v>0</v>
      </c>
      <c r="BJ133" s="16" t="s">
        <v>80</v>
      </c>
      <c r="BK133" s="168">
        <f t="shared" si="9"/>
        <v>0</v>
      </c>
      <c r="BL133" s="16" t="s">
        <v>497</v>
      </c>
      <c r="BM133" s="167" t="s">
        <v>155</v>
      </c>
    </row>
    <row r="134" spans="2:65" s="1" customFormat="1" ht="24" customHeight="1">
      <c r="B134" s="155"/>
      <c r="C134" s="195" t="s">
        <v>147</v>
      </c>
      <c r="D134" s="195" t="s">
        <v>151</v>
      </c>
      <c r="E134" s="196" t="s">
        <v>2525</v>
      </c>
      <c r="F134" s="197" t="s">
        <v>2526</v>
      </c>
      <c r="G134" s="198" t="s">
        <v>198</v>
      </c>
      <c r="H134" s="199">
        <v>4</v>
      </c>
      <c r="I134" s="200"/>
      <c r="J134" s="201">
        <f t="shared" si="0"/>
        <v>0</v>
      </c>
      <c r="K134" s="197" t="s">
        <v>1</v>
      </c>
      <c r="L134" s="202"/>
      <c r="M134" s="203" t="s">
        <v>1</v>
      </c>
      <c r="N134" s="204" t="s">
        <v>36</v>
      </c>
      <c r="O134" s="54"/>
      <c r="P134" s="165">
        <f t="shared" si="1"/>
        <v>0</v>
      </c>
      <c r="Q134" s="165">
        <v>0</v>
      </c>
      <c r="R134" s="165">
        <f t="shared" si="2"/>
        <v>0</v>
      </c>
      <c r="S134" s="165">
        <v>0</v>
      </c>
      <c r="T134" s="166">
        <f t="shared" si="3"/>
        <v>0</v>
      </c>
      <c r="AR134" s="167" t="s">
        <v>1113</v>
      </c>
      <c r="AT134" s="167" t="s">
        <v>151</v>
      </c>
      <c r="AU134" s="167" t="s">
        <v>74</v>
      </c>
      <c r="AY134" s="16" t="s">
        <v>134</v>
      </c>
      <c r="BE134" s="168">
        <f t="shared" si="4"/>
        <v>0</v>
      </c>
      <c r="BF134" s="168">
        <f t="shared" si="5"/>
        <v>0</v>
      </c>
      <c r="BG134" s="168">
        <f t="shared" si="6"/>
        <v>0</v>
      </c>
      <c r="BH134" s="168">
        <f t="shared" si="7"/>
        <v>0</v>
      </c>
      <c r="BI134" s="168">
        <f t="shared" si="8"/>
        <v>0</v>
      </c>
      <c r="BJ134" s="16" t="s">
        <v>80</v>
      </c>
      <c r="BK134" s="168">
        <f t="shared" si="9"/>
        <v>0</v>
      </c>
      <c r="BL134" s="16" t="s">
        <v>497</v>
      </c>
      <c r="BM134" s="167" t="s">
        <v>157</v>
      </c>
    </row>
    <row r="135" spans="2:65" s="1" customFormat="1" ht="16.5" customHeight="1">
      <c r="B135" s="155"/>
      <c r="C135" s="195" t="s">
        <v>149</v>
      </c>
      <c r="D135" s="195" t="s">
        <v>151</v>
      </c>
      <c r="E135" s="196" t="s">
        <v>2527</v>
      </c>
      <c r="F135" s="197" t="s">
        <v>2528</v>
      </c>
      <c r="G135" s="198" t="s">
        <v>198</v>
      </c>
      <c r="H135" s="199">
        <v>4</v>
      </c>
      <c r="I135" s="200"/>
      <c r="J135" s="201">
        <f t="shared" si="0"/>
        <v>0</v>
      </c>
      <c r="K135" s="197" t="s">
        <v>1</v>
      </c>
      <c r="L135" s="202"/>
      <c r="M135" s="203" t="s">
        <v>1</v>
      </c>
      <c r="N135" s="204" t="s">
        <v>36</v>
      </c>
      <c r="O135" s="54"/>
      <c r="P135" s="165">
        <f t="shared" si="1"/>
        <v>0</v>
      </c>
      <c r="Q135" s="165">
        <v>0</v>
      </c>
      <c r="R135" s="165">
        <f t="shared" si="2"/>
        <v>0</v>
      </c>
      <c r="S135" s="165">
        <v>0</v>
      </c>
      <c r="T135" s="166">
        <f t="shared" si="3"/>
        <v>0</v>
      </c>
      <c r="AR135" s="167" t="s">
        <v>1113</v>
      </c>
      <c r="AT135" s="167" t="s">
        <v>151</v>
      </c>
      <c r="AU135" s="167" t="s">
        <v>74</v>
      </c>
      <c r="AY135" s="16" t="s">
        <v>134</v>
      </c>
      <c r="BE135" s="168">
        <f t="shared" si="4"/>
        <v>0</v>
      </c>
      <c r="BF135" s="168">
        <f t="shared" si="5"/>
        <v>0</v>
      </c>
      <c r="BG135" s="168">
        <f t="shared" si="6"/>
        <v>0</v>
      </c>
      <c r="BH135" s="168">
        <f t="shared" si="7"/>
        <v>0</v>
      </c>
      <c r="BI135" s="168">
        <f t="shared" si="8"/>
        <v>0</v>
      </c>
      <c r="BJ135" s="16" t="s">
        <v>80</v>
      </c>
      <c r="BK135" s="168">
        <f t="shared" si="9"/>
        <v>0</v>
      </c>
      <c r="BL135" s="16" t="s">
        <v>497</v>
      </c>
      <c r="BM135" s="167" t="s">
        <v>162</v>
      </c>
    </row>
    <row r="136" spans="2:65" s="11" customFormat="1" ht="22.95" customHeight="1">
      <c r="B136" s="142"/>
      <c r="D136" s="143" t="s">
        <v>69</v>
      </c>
      <c r="E136" s="153" t="s">
        <v>1908</v>
      </c>
      <c r="F136" s="153" t="s">
        <v>2529</v>
      </c>
      <c r="I136" s="145"/>
      <c r="J136" s="154">
        <f>BK136</f>
        <v>0</v>
      </c>
      <c r="L136" s="142"/>
      <c r="M136" s="147"/>
      <c r="N136" s="148"/>
      <c r="O136" s="148"/>
      <c r="P136" s="149">
        <f>SUM(P137:P143)</f>
        <v>0</v>
      </c>
      <c r="Q136" s="148"/>
      <c r="R136" s="149">
        <f>SUM(R137:R143)</f>
        <v>0</v>
      </c>
      <c r="S136" s="148"/>
      <c r="T136" s="150">
        <f>SUM(T137:T143)</f>
        <v>0</v>
      </c>
      <c r="AR136" s="143" t="s">
        <v>142</v>
      </c>
      <c r="AT136" s="151" t="s">
        <v>69</v>
      </c>
      <c r="AU136" s="151" t="s">
        <v>74</v>
      </c>
      <c r="AY136" s="143" t="s">
        <v>134</v>
      </c>
      <c r="BK136" s="152">
        <f>SUM(BK137:BK143)</f>
        <v>0</v>
      </c>
    </row>
    <row r="137" spans="2:65" s="1" customFormat="1" ht="16.5" customHeight="1">
      <c r="B137" s="155"/>
      <c r="C137" s="156" t="s">
        <v>150</v>
      </c>
      <c r="D137" s="156" t="s">
        <v>136</v>
      </c>
      <c r="E137" s="157" t="s">
        <v>2530</v>
      </c>
      <c r="F137" s="158" t="s">
        <v>2531</v>
      </c>
      <c r="G137" s="159" t="s">
        <v>198</v>
      </c>
      <c r="H137" s="160">
        <v>1</v>
      </c>
      <c r="I137" s="161"/>
      <c r="J137" s="162">
        <f t="shared" ref="J137:J143" si="10">ROUND(I137*H137,2)</f>
        <v>0</v>
      </c>
      <c r="K137" s="158" t="s">
        <v>1</v>
      </c>
      <c r="L137" s="31"/>
      <c r="M137" s="163" t="s">
        <v>1</v>
      </c>
      <c r="N137" s="164" t="s">
        <v>36</v>
      </c>
      <c r="O137" s="54"/>
      <c r="P137" s="165">
        <f t="shared" ref="P137:P143" si="11">O137*H137</f>
        <v>0</v>
      </c>
      <c r="Q137" s="165">
        <v>0</v>
      </c>
      <c r="R137" s="165">
        <f t="shared" ref="R137:R143" si="12">Q137*H137</f>
        <v>0</v>
      </c>
      <c r="S137" s="165">
        <v>0</v>
      </c>
      <c r="T137" s="166">
        <f t="shared" ref="T137:T143" si="13">S137*H137</f>
        <v>0</v>
      </c>
      <c r="AR137" s="167" t="s">
        <v>497</v>
      </c>
      <c r="AT137" s="167" t="s">
        <v>136</v>
      </c>
      <c r="AU137" s="167" t="s">
        <v>80</v>
      </c>
      <c r="AY137" s="16" t="s">
        <v>134</v>
      </c>
      <c r="BE137" s="168">
        <f t="shared" ref="BE137:BE143" si="14">IF(N137="základná",J137,0)</f>
        <v>0</v>
      </c>
      <c r="BF137" s="168">
        <f t="shared" ref="BF137:BF143" si="15">IF(N137="znížená",J137,0)</f>
        <v>0</v>
      </c>
      <c r="BG137" s="168">
        <f t="shared" ref="BG137:BG143" si="16">IF(N137="zákl. prenesená",J137,0)</f>
        <v>0</v>
      </c>
      <c r="BH137" s="168">
        <f t="shared" ref="BH137:BH143" si="17">IF(N137="zníž. prenesená",J137,0)</f>
        <v>0</v>
      </c>
      <c r="BI137" s="168">
        <f t="shared" ref="BI137:BI143" si="18">IF(N137="nulová",J137,0)</f>
        <v>0</v>
      </c>
      <c r="BJ137" s="16" t="s">
        <v>80</v>
      </c>
      <c r="BK137" s="168">
        <f t="shared" ref="BK137:BK143" si="19">ROUND(I137*H137,2)</f>
        <v>0</v>
      </c>
      <c r="BL137" s="16" t="s">
        <v>497</v>
      </c>
      <c r="BM137" s="167" t="s">
        <v>168</v>
      </c>
    </row>
    <row r="138" spans="2:65" s="1" customFormat="1" ht="16.5" customHeight="1">
      <c r="B138" s="155"/>
      <c r="C138" s="156" t="s">
        <v>153</v>
      </c>
      <c r="D138" s="156" t="s">
        <v>136</v>
      </c>
      <c r="E138" s="157" t="s">
        <v>2532</v>
      </c>
      <c r="F138" s="158" t="s">
        <v>2533</v>
      </c>
      <c r="G138" s="159" t="s">
        <v>198</v>
      </c>
      <c r="H138" s="160">
        <v>2</v>
      </c>
      <c r="I138" s="161"/>
      <c r="J138" s="162">
        <f t="shared" si="10"/>
        <v>0</v>
      </c>
      <c r="K138" s="158" t="s">
        <v>1</v>
      </c>
      <c r="L138" s="31"/>
      <c r="M138" s="163" t="s">
        <v>1</v>
      </c>
      <c r="N138" s="164" t="s">
        <v>36</v>
      </c>
      <c r="O138" s="54"/>
      <c r="P138" s="165">
        <f t="shared" si="11"/>
        <v>0</v>
      </c>
      <c r="Q138" s="165">
        <v>0</v>
      </c>
      <c r="R138" s="165">
        <f t="shared" si="12"/>
        <v>0</v>
      </c>
      <c r="S138" s="165">
        <v>0</v>
      </c>
      <c r="T138" s="166">
        <f t="shared" si="13"/>
        <v>0</v>
      </c>
      <c r="AR138" s="167" t="s">
        <v>497</v>
      </c>
      <c r="AT138" s="167" t="s">
        <v>136</v>
      </c>
      <c r="AU138" s="167" t="s">
        <v>80</v>
      </c>
      <c r="AY138" s="16" t="s">
        <v>134</v>
      </c>
      <c r="BE138" s="168">
        <f t="shared" si="14"/>
        <v>0</v>
      </c>
      <c r="BF138" s="168">
        <f t="shared" si="15"/>
        <v>0</v>
      </c>
      <c r="BG138" s="168">
        <f t="shared" si="16"/>
        <v>0</v>
      </c>
      <c r="BH138" s="168">
        <f t="shared" si="17"/>
        <v>0</v>
      </c>
      <c r="BI138" s="168">
        <f t="shared" si="18"/>
        <v>0</v>
      </c>
      <c r="BJ138" s="16" t="s">
        <v>80</v>
      </c>
      <c r="BK138" s="168">
        <f t="shared" si="19"/>
        <v>0</v>
      </c>
      <c r="BL138" s="16" t="s">
        <v>497</v>
      </c>
      <c r="BM138" s="167" t="s">
        <v>7</v>
      </c>
    </row>
    <row r="139" spans="2:65" s="1" customFormat="1" ht="16.5" customHeight="1">
      <c r="B139" s="155"/>
      <c r="C139" s="156" t="s">
        <v>154</v>
      </c>
      <c r="D139" s="156" t="s">
        <v>136</v>
      </c>
      <c r="E139" s="157" t="s">
        <v>2534</v>
      </c>
      <c r="F139" s="158" t="s">
        <v>2535</v>
      </c>
      <c r="G139" s="159" t="s">
        <v>198</v>
      </c>
      <c r="H139" s="160">
        <v>25</v>
      </c>
      <c r="I139" s="161"/>
      <c r="J139" s="162">
        <f t="shared" si="10"/>
        <v>0</v>
      </c>
      <c r="K139" s="158" t="s">
        <v>1</v>
      </c>
      <c r="L139" s="31"/>
      <c r="M139" s="163" t="s">
        <v>1</v>
      </c>
      <c r="N139" s="164" t="s">
        <v>36</v>
      </c>
      <c r="O139" s="54"/>
      <c r="P139" s="165">
        <f t="shared" si="11"/>
        <v>0</v>
      </c>
      <c r="Q139" s="165">
        <v>0</v>
      </c>
      <c r="R139" s="165">
        <f t="shared" si="12"/>
        <v>0</v>
      </c>
      <c r="S139" s="165">
        <v>0</v>
      </c>
      <c r="T139" s="166">
        <f t="shared" si="13"/>
        <v>0</v>
      </c>
      <c r="AR139" s="167" t="s">
        <v>497</v>
      </c>
      <c r="AT139" s="167" t="s">
        <v>136</v>
      </c>
      <c r="AU139" s="167" t="s">
        <v>80</v>
      </c>
      <c r="AY139" s="16" t="s">
        <v>134</v>
      </c>
      <c r="BE139" s="168">
        <f t="shared" si="14"/>
        <v>0</v>
      </c>
      <c r="BF139" s="168">
        <f t="shared" si="15"/>
        <v>0</v>
      </c>
      <c r="BG139" s="168">
        <f t="shared" si="16"/>
        <v>0</v>
      </c>
      <c r="BH139" s="168">
        <f t="shared" si="17"/>
        <v>0</v>
      </c>
      <c r="BI139" s="168">
        <f t="shared" si="18"/>
        <v>0</v>
      </c>
      <c r="BJ139" s="16" t="s">
        <v>80</v>
      </c>
      <c r="BK139" s="168">
        <f t="shared" si="19"/>
        <v>0</v>
      </c>
      <c r="BL139" s="16" t="s">
        <v>497</v>
      </c>
      <c r="BM139" s="167" t="s">
        <v>174</v>
      </c>
    </row>
    <row r="140" spans="2:65" s="1" customFormat="1" ht="16.5" customHeight="1">
      <c r="B140" s="155"/>
      <c r="C140" s="156" t="s">
        <v>155</v>
      </c>
      <c r="D140" s="156" t="s">
        <v>136</v>
      </c>
      <c r="E140" s="157" t="s">
        <v>2536</v>
      </c>
      <c r="F140" s="158" t="s">
        <v>2537</v>
      </c>
      <c r="G140" s="159" t="s">
        <v>198</v>
      </c>
      <c r="H140" s="160">
        <v>1</v>
      </c>
      <c r="I140" s="161"/>
      <c r="J140" s="162">
        <f t="shared" si="10"/>
        <v>0</v>
      </c>
      <c r="K140" s="158" t="s">
        <v>1</v>
      </c>
      <c r="L140" s="31"/>
      <c r="M140" s="163" t="s">
        <v>1</v>
      </c>
      <c r="N140" s="164" t="s">
        <v>36</v>
      </c>
      <c r="O140" s="54"/>
      <c r="P140" s="165">
        <f t="shared" si="11"/>
        <v>0</v>
      </c>
      <c r="Q140" s="165">
        <v>0</v>
      </c>
      <c r="R140" s="165">
        <f t="shared" si="12"/>
        <v>0</v>
      </c>
      <c r="S140" s="165">
        <v>0</v>
      </c>
      <c r="T140" s="166">
        <f t="shared" si="13"/>
        <v>0</v>
      </c>
      <c r="AR140" s="167" t="s">
        <v>497</v>
      </c>
      <c r="AT140" s="167" t="s">
        <v>136</v>
      </c>
      <c r="AU140" s="167" t="s">
        <v>80</v>
      </c>
      <c r="AY140" s="16" t="s">
        <v>134</v>
      </c>
      <c r="BE140" s="168">
        <f t="shared" si="14"/>
        <v>0</v>
      </c>
      <c r="BF140" s="168">
        <f t="shared" si="15"/>
        <v>0</v>
      </c>
      <c r="BG140" s="168">
        <f t="shared" si="16"/>
        <v>0</v>
      </c>
      <c r="BH140" s="168">
        <f t="shared" si="17"/>
        <v>0</v>
      </c>
      <c r="BI140" s="168">
        <f t="shared" si="18"/>
        <v>0</v>
      </c>
      <c r="BJ140" s="16" t="s">
        <v>80</v>
      </c>
      <c r="BK140" s="168">
        <f t="shared" si="19"/>
        <v>0</v>
      </c>
      <c r="BL140" s="16" t="s">
        <v>497</v>
      </c>
      <c r="BM140" s="167" t="s">
        <v>176</v>
      </c>
    </row>
    <row r="141" spans="2:65" s="1" customFormat="1" ht="16.5" customHeight="1">
      <c r="B141" s="155"/>
      <c r="C141" s="156" t="s">
        <v>156</v>
      </c>
      <c r="D141" s="156" t="s">
        <v>136</v>
      </c>
      <c r="E141" s="157" t="s">
        <v>2538</v>
      </c>
      <c r="F141" s="158" t="s">
        <v>2539</v>
      </c>
      <c r="G141" s="159" t="s">
        <v>198</v>
      </c>
      <c r="H141" s="160">
        <v>1</v>
      </c>
      <c r="I141" s="161"/>
      <c r="J141" s="162">
        <f t="shared" si="10"/>
        <v>0</v>
      </c>
      <c r="K141" s="158" t="s">
        <v>1</v>
      </c>
      <c r="L141" s="31"/>
      <c r="M141" s="163" t="s">
        <v>1</v>
      </c>
      <c r="N141" s="164" t="s">
        <v>36</v>
      </c>
      <c r="O141" s="54"/>
      <c r="P141" s="165">
        <f t="shared" si="11"/>
        <v>0</v>
      </c>
      <c r="Q141" s="165">
        <v>0</v>
      </c>
      <c r="R141" s="165">
        <f t="shared" si="12"/>
        <v>0</v>
      </c>
      <c r="S141" s="165">
        <v>0</v>
      </c>
      <c r="T141" s="166">
        <f t="shared" si="13"/>
        <v>0</v>
      </c>
      <c r="AR141" s="167" t="s">
        <v>497</v>
      </c>
      <c r="AT141" s="167" t="s">
        <v>136</v>
      </c>
      <c r="AU141" s="167" t="s">
        <v>80</v>
      </c>
      <c r="AY141" s="16" t="s">
        <v>134</v>
      </c>
      <c r="BE141" s="168">
        <f t="shared" si="14"/>
        <v>0</v>
      </c>
      <c r="BF141" s="168">
        <f t="shared" si="15"/>
        <v>0</v>
      </c>
      <c r="BG141" s="168">
        <f t="shared" si="16"/>
        <v>0</v>
      </c>
      <c r="BH141" s="168">
        <f t="shared" si="17"/>
        <v>0</v>
      </c>
      <c r="BI141" s="168">
        <f t="shared" si="18"/>
        <v>0</v>
      </c>
      <c r="BJ141" s="16" t="s">
        <v>80</v>
      </c>
      <c r="BK141" s="168">
        <f t="shared" si="19"/>
        <v>0</v>
      </c>
      <c r="BL141" s="16" t="s">
        <v>497</v>
      </c>
      <c r="BM141" s="167" t="s">
        <v>178</v>
      </c>
    </row>
    <row r="142" spans="2:65" s="1" customFormat="1" ht="16.5" customHeight="1">
      <c r="B142" s="155"/>
      <c r="C142" s="156" t="s">
        <v>157</v>
      </c>
      <c r="D142" s="156" t="s">
        <v>136</v>
      </c>
      <c r="E142" s="157" t="s">
        <v>2540</v>
      </c>
      <c r="F142" s="158" t="s">
        <v>2541</v>
      </c>
      <c r="G142" s="159" t="s">
        <v>198</v>
      </c>
      <c r="H142" s="160">
        <v>1</v>
      </c>
      <c r="I142" s="161"/>
      <c r="J142" s="162">
        <f t="shared" si="10"/>
        <v>0</v>
      </c>
      <c r="K142" s="158" t="s">
        <v>1</v>
      </c>
      <c r="L142" s="31"/>
      <c r="M142" s="163" t="s">
        <v>1</v>
      </c>
      <c r="N142" s="164" t="s">
        <v>36</v>
      </c>
      <c r="O142" s="54"/>
      <c r="P142" s="165">
        <f t="shared" si="11"/>
        <v>0</v>
      </c>
      <c r="Q142" s="165">
        <v>0</v>
      </c>
      <c r="R142" s="165">
        <f t="shared" si="12"/>
        <v>0</v>
      </c>
      <c r="S142" s="165">
        <v>0</v>
      </c>
      <c r="T142" s="166">
        <f t="shared" si="13"/>
        <v>0</v>
      </c>
      <c r="AR142" s="167" t="s">
        <v>497</v>
      </c>
      <c r="AT142" s="167" t="s">
        <v>136</v>
      </c>
      <c r="AU142" s="167" t="s">
        <v>80</v>
      </c>
      <c r="AY142" s="16" t="s">
        <v>134</v>
      </c>
      <c r="BE142" s="168">
        <f t="shared" si="14"/>
        <v>0</v>
      </c>
      <c r="BF142" s="168">
        <f t="shared" si="15"/>
        <v>0</v>
      </c>
      <c r="BG142" s="168">
        <f t="shared" si="16"/>
        <v>0</v>
      </c>
      <c r="BH142" s="168">
        <f t="shared" si="17"/>
        <v>0</v>
      </c>
      <c r="BI142" s="168">
        <f t="shared" si="18"/>
        <v>0</v>
      </c>
      <c r="BJ142" s="16" t="s">
        <v>80</v>
      </c>
      <c r="BK142" s="168">
        <f t="shared" si="19"/>
        <v>0</v>
      </c>
      <c r="BL142" s="16" t="s">
        <v>497</v>
      </c>
      <c r="BM142" s="167" t="s">
        <v>180</v>
      </c>
    </row>
    <row r="143" spans="2:65" s="1" customFormat="1" ht="16.5" customHeight="1">
      <c r="B143" s="155"/>
      <c r="C143" s="156" t="s">
        <v>159</v>
      </c>
      <c r="D143" s="156" t="s">
        <v>136</v>
      </c>
      <c r="E143" s="157" t="s">
        <v>2542</v>
      </c>
      <c r="F143" s="158" t="s">
        <v>2543</v>
      </c>
      <c r="G143" s="159" t="s">
        <v>198</v>
      </c>
      <c r="H143" s="160">
        <v>1</v>
      </c>
      <c r="I143" s="161"/>
      <c r="J143" s="162">
        <f t="shared" si="10"/>
        <v>0</v>
      </c>
      <c r="K143" s="158" t="s">
        <v>1</v>
      </c>
      <c r="L143" s="31"/>
      <c r="M143" s="163" t="s">
        <v>1</v>
      </c>
      <c r="N143" s="164" t="s">
        <v>36</v>
      </c>
      <c r="O143" s="54"/>
      <c r="P143" s="165">
        <f t="shared" si="11"/>
        <v>0</v>
      </c>
      <c r="Q143" s="165">
        <v>0</v>
      </c>
      <c r="R143" s="165">
        <f t="shared" si="12"/>
        <v>0</v>
      </c>
      <c r="S143" s="165">
        <v>0</v>
      </c>
      <c r="T143" s="166">
        <f t="shared" si="13"/>
        <v>0</v>
      </c>
      <c r="AR143" s="167" t="s">
        <v>497</v>
      </c>
      <c r="AT143" s="167" t="s">
        <v>136</v>
      </c>
      <c r="AU143" s="167" t="s">
        <v>80</v>
      </c>
      <c r="AY143" s="16" t="s">
        <v>134</v>
      </c>
      <c r="BE143" s="168">
        <f t="shared" si="14"/>
        <v>0</v>
      </c>
      <c r="BF143" s="168">
        <f t="shared" si="15"/>
        <v>0</v>
      </c>
      <c r="BG143" s="168">
        <f t="shared" si="16"/>
        <v>0</v>
      </c>
      <c r="BH143" s="168">
        <f t="shared" si="17"/>
        <v>0</v>
      </c>
      <c r="BI143" s="168">
        <f t="shared" si="18"/>
        <v>0</v>
      </c>
      <c r="BJ143" s="16" t="s">
        <v>80</v>
      </c>
      <c r="BK143" s="168">
        <f t="shared" si="19"/>
        <v>0</v>
      </c>
      <c r="BL143" s="16" t="s">
        <v>497</v>
      </c>
      <c r="BM143" s="167" t="s">
        <v>182</v>
      </c>
    </row>
    <row r="144" spans="2:65" s="11" customFormat="1" ht="25.95" customHeight="1">
      <c r="B144" s="142"/>
      <c r="D144" s="143" t="s">
        <v>69</v>
      </c>
      <c r="E144" s="144" t="s">
        <v>1593</v>
      </c>
      <c r="F144" s="144" t="s">
        <v>1671</v>
      </c>
      <c r="I144" s="145"/>
      <c r="J144" s="146">
        <f>BK144</f>
        <v>0</v>
      </c>
      <c r="L144" s="142"/>
      <c r="M144" s="147"/>
      <c r="N144" s="148"/>
      <c r="O144" s="148"/>
      <c r="P144" s="149">
        <f>P145+SUM(P146:P153)</f>
        <v>0</v>
      </c>
      <c r="Q144" s="148"/>
      <c r="R144" s="149">
        <f>R145+SUM(R146:R153)</f>
        <v>0</v>
      </c>
      <c r="S144" s="148"/>
      <c r="T144" s="150">
        <f>T145+SUM(T146:T153)</f>
        <v>0</v>
      </c>
      <c r="AR144" s="143" t="s">
        <v>142</v>
      </c>
      <c r="AT144" s="151" t="s">
        <v>69</v>
      </c>
      <c r="AU144" s="151" t="s">
        <v>70</v>
      </c>
      <c r="AY144" s="143" t="s">
        <v>134</v>
      </c>
      <c r="BK144" s="152">
        <f>BK145+SUM(BK146:BK153)</f>
        <v>0</v>
      </c>
    </row>
    <row r="145" spans="2:65" s="1" customFormat="1" ht="24" customHeight="1">
      <c r="B145" s="155"/>
      <c r="C145" s="195" t="s">
        <v>162</v>
      </c>
      <c r="D145" s="195" t="s">
        <v>151</v>
      </c>
      <c r="E145" s="196" t="s">
        <v>2544</v>
      </c>
      <c r="F145" s="197" t="s">
        <v>2545</v>
      </c>
      <c r="G145" s="198" t="s">
        <v>196</v>
      </c>
      <c r="H145" s="199">
        <v>285</v>
      </c>
      <c r="I145" s="200"/>
      <c r="J145" s="201">
        <f>ROUND(I145*H145,2)</f>
        <v>0</v>
      </c>
      <c r="K145" s="197" t="s">
        <v>1</v>
      </c>
      <c r="L145" s="202"/>
      <c r="M145" s="203" t="s">
        <v>1</v>
      </c>
      <c r="N145" s="204" t="s">
        <v>36</v>
      </c>
      <c r="O145" s="54"/>
      <c r="P145" s="165">
        <f>O145*H145</f>
        <v>0</v>
      </c>
      <c r="Q145" s="165">
        <v>0</v>
      </c>
      <c r="R145" s="165">
        <f>Q145*H145</f>
        <v>0</v>
      </c>
      <c r="S145" s="165">
        <v>0</v>
      </c>
      <c r="T145" s="166">
        <f>S145*H145</f>
        <v>0</v>
      </c>
      <c r="AR145" s="167" t="s">
        <v>1113</v>
      </c>
      <c r="AT145" s="167" t="s">
        <v>151</v>
      </c>
      <c r="AU145" s="167" t="s">
        <v>74</v>
      </c>
      <c r="AY145" s="16" t="s">
        <v>134</v>
      </c>
      <c r="BE145" s="168">
        <f>IF(N145="základná",J145,0)</f>
        <v>0</v>
      </c>
      <c r="BF145" s="168">
        <f>IF(N145="znížená",J145,0)</f>
        <v>0</v>
      </c>
      <c r="BG145" s="168">
        <f>IF(N145="zákl. prenesená",J145,0)</f>
        <v>0</v>
      </c>
      <c r="BH145" s="168">
        <f>IF(N145="zníž. prenesená",J145,0)</f>
        <v>0</v>
      </c>
      <c r="BI145" s="168">
        <f>IF(N145="nulová",J145,0)</f>
        <v>0</v>
      </c>
      <c r="BJ145" s="16" t="s">
        <v>80</v>
      </c>
      <c r="BK145" s="168">
        <f>ROUND(I145*H145,2)</f>
        <v>0</v>
      </c>
      <c r="BL145" s="16" t="s">
        <v>497</v>
      </c>
      <c r="BM145" s="167" t="s">
        <v>184</v>
      </c>
    </row>
    <row r="146" spans="2:65" s="1" customFormat="1" ht="24" customHeight="1">
      <c r="B146" s="155"/>
      <c r="C146" s="195" t="s">
        <v>165</v>
      </c>
      <c r="D146" s="195" t="s">
        <v>151</v>
      </c>
      <c r="E146" s="196" t="s">
        <v>2546</v>
      </c>
      <c r="F146" s="197" t="s">
        <v>2547</v>
      </c>
      <c r="G146" s="198" t="s">
        <v>196</v>
      </c>
      <c r="H146" s="199">
        <v>135</v>
      </c>
      <c r="I146" s="200"/>
      <c r="J146" s="201">
        <f>ROUND(I146*H146,2)</f>
        <v>0</v>
      </c>
      <c r="K146" s="197" t="s">
        <v>1</v>
      </c>
      <c r="L146" s="202"/>
      <c r="M146" s="203" t="s">
        <v>1</v>
      </c>
      <c r="N146" s="204" t="s">
        <v>36</v>
      </c>
      <c r="O146" s="54"/>
      <c r="P146" s="165">
        <f>O146*H146</f>
        <v>0</v>
      </c>
      <c r="Q146" s="165">
        <v>0</v>
      </c>
      <c r="R146" s="165">
        <f>Q146*H146</f>
        <v>0</v>
      </c>
      <c r="S146" s="165">
        <v>0</v>
      </c>
      <c r="T146" s="166">
        <f>S146*H146</f>
        <v>0</v>
      </c>
      <c r="AR146" s="167" t="s">
        <v>1113</v>
      </c>
      <c r="AT146" s="167" t="s">
        <v>151</v>
      </c>
      <c r="AU146" s="167" t="s">
        <v>74</v>
      </c>
      <c r="AY146" s="16" t="s">
        <v>134</v>
      </c>
      <c r="BE146" s="168">
        <f>IF(N146="základná",J146,0)</f>
        <v>0</v>
      </c>
      <c r="BF146" s="168">
        <f>IF(N146="znížená",J146,0)</f>
        <v>0</v>
      </c>
      <c r="BG146" s="168">
        <f>IF(N146="zákl. prenesená",J146,0)</f>
        <v>0</v>
      </c>
      <c r="BH146" s="168">
        <f>IF(N146="zníž. prenesená",J146,0)</f>
        <v>0</v>
      </c>
      <c r="BI146" s="168">
        <f>IF(N146="nulová",J146,0)</f>
        <v>0</v>
      </c>
      <c r="BJ146" s="16" t="s">
        <v>80</v>
      </c>
      <c r="BK146" s="168">
        <f>ROUND(I146*H146,2)</f>
        <v>0</v>
      </c>
      <c r="BL146" s="16" t="s">
        <v>497</v>
      </c>
      <c r="BM146" s="167" t="s">
        <v>187</v>
      </c>
    </row>
    <row r="147" spans="2:65" s="1" customFormat="1" ht="16.5" customHeight="1">
      <c r="B147" s="155"/>
      <c r="C147" s="195" t="s">
        <v>168</v>
      </c>
      <c r="D147" s="195" t="s">
        <v>151</v>
      </c>
      <c r="E147" s="196" t="s">
        <v>2548</v>
      </c>
      <c r="F147" s="197" t="s">
        <v>2549</v>
      </c>
      <c r="G147" s="198" t="s">
        <v>198</v>
      </c>
      <c r="H147" s="199">
        <v>950</v>
      </c>
      <c r="I147" s="200"/>
      <c r="J147" s="201">
        <f>ROUND(I147*H147,2)</f>
        <v>0</v>
      </c>
      <c r="K147" s="197" t="s">
        <v>1</v>
      </c>
      <c r="L147" s="202"/>
      <c r="M147" s="203" t="s">
        <v>1</v>
      </c>
      <c r="N147" s="204" t="s">
        <v>36</v>
      </c>
      <c r="O147" s="54"/>
      <c r="P147" s="165">
        <f>O147*H147</f>
        <v>0</v>
      </c>
      <c r="Q147" s="165">
        <v>0</v>
      </c>
      <c r="R147" s="165">
        <f>Q147*H147</f>
        <v>0</v>
      </c>
      <c r="S147" s="165">
        <v>0</v>
      </c>
      <c r="T147" s="166">
        <f>S147*H147</f>
        <v>0</v>
      </c>
      <c r="AR147" s="167" t="s">
        <v>1113</v>
      </c>
      <c r="AT147" s="167" t="s">
        <v>151</v>
      </c>
      <c r="AU147" s="167" t="s">
        <v>74</v>
      </c>
      <c r="AY147" s="16" t="s">
        <v>134</v>
      </c>
      <c r="BE147" s="168">
        <f>IF(N147="základná",J147,0)</f>
        <v>0</v>
      </c>
      <c r="BF147" s="168">
        <f>IF(N147="znížená",J147,0)</f>
        <v>0</v>
      </c>
      <c r="BG147" s="168">
        <f>IF(N147="zákl. prenesená",J147,0)</f>
        <v>0</v>
      </c>
      <c r="BH147" s="168">
        <f>IF(N147="zníž. prenesená",J147,0)</f>
        <v>0</v>
      </c>
      <c r="BI147" s="168">
        <f>IF(N147="nulová",J147,0)</f>
        <v>0</v>
      </c>
      <c r="BJ147" s="16" t="s">
        <v>80</v>
      </c>
      <c r="BK147" s="168">
        <f>ROUND(I147*H147,2)</f>
        <v>0</v>
      </c>
      <c r="BL147" s="16" t="s">
        <v>497</v>
      </c>
      <c r="BM147" s="167" t="s">
        <v>190</v>
      </c>
    </row>
    <row r="148" spans="2:65" s="1" customFormat="1" ht="16.5" customHeight="1">
      <c r="B148" s="155"/>
      <c r="C148" s="195" t="s">
        <v>172</v>
      </c>
      <c r="D148" s="195" t="s">
        <v>151</v>
      </c>
      <c r="E148" s="196" t="s">
        <v>2550</v>
      </c>
      <c r="F148" s="197" t="s">
        <v>2551</v>
      </c>
      <c r="G148" s="198" t="s">
        <v>198</v>
      </c>
      <c r="H148" s="199">
        <v>950</v>
      </c>
      <c r="I148" s="200"/>
      <c r="J148" s="201">
        <f>ROUND(I148*H148,2)</f>
        <v>0</v>
      </c>
      <c r="K148" s="197" t="s">
        <v>1</v>
      </c>
      <c r="L148" s="202"/>
      <c r="M148" s="203" t="s">
        <v>1</v>
      </c>
      <c r="N148" s="204" t="s">
        <v>36</v>
      </c>
      <c r="O148" s="54"/>
      <c r="P148" s="165">
        <f>O148*H148</f>
        <v>0</v>
      </c>
      <c r="Q148" s="165">
        <v>0</v>
      </c>
      <c r="R148" s="165">
        <f>Q148*H148</f>
        <v>0</v>
      </c>
      <c r="S148" s="165">
        <v>0</v>
      </c>
      <c r="T148" s="166">
        <f>S148*H148</f>
        <v>0</v>
      </c>
      <c r="AR148" s="167" t="s">
        <v>1113</v>
      </c>
      <c r="AT148" s="167" t="s">
        <v>151</v>
      </c>
      <c r="AU148" s="167" t="s">
        <v>74</v>
      </c>
      <c r="AY148" s="16" t="s">
        <v>134</v>
      </c>
      <c r="BE148" s="168">
        <f>IF(N148="základná",J148,0)</f>
        <v>0</v>
      </c>
      <c r="BF148" s="168">
        <f>IF(N148="znížená",J148,0)</f>
        <v>0</v>
      </c>
      <c r="BG148" s="168">
        <f>IF(N148="zákl. prenesená",J148,0)</f>
        <v>0</v>
      </c>
      <c r="BH148" s="168">
        <f>IF(N148="zníž. prenesená",J148,0)</f>
        <v>0</v>
      </c>
      <c r="BI148" s="168">
        <f>IF(N148="nulová",J148,0)</f>
        <v>0</v>
      </c>
      <c r="BJ148" s="16" t="s">
        <v>80</v>
      </c>
      <c r="BK148" s="168">
        <f>ROUND(I148*H148,2)</f>
        <v>0</v>
      </c>
      <c r="BL148" s="16" t="s">
        <v>497</v>
      </c>
      <c r="BM148" s="167" t="s">
        <v>192</v>
      </c>
    </row>
    <row r="149" spans="2:65" s="1" customFormat="1" ht="57.6">
      <c r="B149" s="31"/>
      <c r="D149" s="170" t="s">
        <v>143</v>
      </c>
      <c r="F149" s="186" t="s">
        <v>2552</v>
      </c>
      <c r="I149" s="95"/>
      <c r="L149" s="31"/>
      <c r="M149" s="187"/>
      <c r="N149" s="54"/>
      <c r="O149" s="54"/>
      <c r="P149" s="54"/>
      <c r="Q149" s="54"/>
      <c r="R149" s="54"/>
      <c r="S149" s="54"/>
      <c r="T149" s="55"/>
      <c r="AT149" s="16" t="s">
        <v>143</v>
      </c>
      <c r="AU149" s="16" t="s">
        <v>74</v>
      </c>
    </row>
    <row r="150" spans="2:65" s="1" customFormat="1" ht="16.5" customHeight="1">
      <c r="B150" s="155"/>
      <c r="C150" s="195" t="s">
        <v>7</v>
      </c>
      <c r="D150" s="195" t="s">
        <v>151</v>
      </c>
      <c r="E150" s="196" t="s">
        <v>2553</v>
      </c>
      <c r="F150" s="197" t="s">
        <v>2554</v>
      </c>
      <c r="G150" s="198" t="s">
        <v>198</v>
      </c>
      <c r="H150" s="199">
        <v>6</v>
      </c>
      <c r="I150" s="200"/>
      <c r="J150" s="201">
        <f>ROUND(I150*H150,2)</f>
        <v>0</v>
      </c>
      <c r="K150" s="197" t="s">
        <v>1</v>
      </c>
      <c r="L150" s="202"/>
      <c r="M150" s="203" t="s">
        <v>1</v>
      </c>
      <c r="N150" s="204" t="s">
        <v>36</v>
      </c>
      <c r="O150" s="54"/>
      <c r="P150" s="165">
        <f>O150*H150</f>
        <v>0</v>
      </c>
      <c r="Q150" s="165">
        <v>0</v>
      </c>
      <c r="R150" s="165">
        <f>Q150*H150</f>
        <v>0</v>
      </c>
      <c r="S150" s="165">
        <v>0</v>
      </c>
      <c r="T150" s="166">
        <f>S150*H150</f>
        <v>0</v>
      </c>
      <c r="AR150" s="167" t="s">
        <v>1113</v>
      </c>
      <c r="AT150" s="167" t="s">
        <v>151</v>
      </c>
      <c r="AU150" s="167" t="s">
        <v>74</v>
      </c>
      <c r="AY150" s="16" t="s">
        <v>134</v>
      </c>
      <c r="BE150" s="168">
        <f>IF(N150="základná",J150,0)</f>
        <v>0</v>
      </c>
      <c r="BF150" s="168">
        <f>IF(N150="znížená",J150,0)</f>
        <v>0</v>
      </c>
      <c r="BG150" s="168">
        <f>IF(N150="zákl. prenesená",J150,0)</f>
        <v>0</v>
      </c>
      <c r="BH150" s="168">
        <f>IF(N150="zníž. prenesená",J150,0)</f>
        <v>0</v>
      </c>
      <c r="BI150" s="168">
        <f>IF(N150="nulová",J150,0)</f>
        <v>0</v>
      </c>
      <c r="BJ150" s="16" t="s">
        <v>80</v>
      </c>
      <c r="BK150" s="168">
        <f>ROUND(I150*H150,2)</f>
        <v>0</v>
      </c>
      <c r="BL150" s="16" t="s">
        <v>497</v>
      </c>
      <c r="BM150" s="167" t="s">
        <v>195</v>
      </c>
    </row>
    <row r="151" spans="2:65" s="1" customFormat="1" ht="24" customHeight="1">
      <c r="B151" s="155"/>
      <c r="C151" s="195" t="s">
        <v>173</v>
      </c>
      <c r="D151" s="195" t="s">
        <v>151</v>
      </c>
      <c r="E151" s="196" t="s">
        <v>2555</v>
      </c>
      <c r="F151" s="197" t="s">
        <v>2556</v>
      </c>
      <c r="G151" s="198" t="s">
        <v>198</v>
      </c>
      <c r="H151" s="199">
        <v>50</v>
      </c>
      <c r="I151" s="200"/>
      <c r="J151" s="201">
        <f>ROUND(I151*H151,2)</f>
        <v>0</v>
      </c>
      <c r="K151" s="197" t="s">
        <v>1</v>
      </c>
      <c r="L151" s="202"/>
      <c r="M151" s="203" t="s">
        <v>1</v>
      </c>
      <c r="N151" s="204" t="s">
        <v>36</v>
      </c>
      <c r="O151" s="54"/>
      <c r="P151" s="165">
        <f>O151*H151</f>
        <v>0</v>
      </c>
      <c r="Q151" s="165">
        <v>0</v>
      </c>
      <c r="R151" s="165">
        <f>Q151*H151</f>
        <v>0</v>
      </c>
      <c r="S151" s="165">
        <v>0</v>
      </c>
      <c r="T151" s="166">
        <f>S151*H151</f>
        <v>0</v>
      </c>
      <c r="AR151" s="167" t="s">
        <v>1113</v>
      </c>
      <c r="AT151" s="167" t="s">
        <v>151</v>
      </c>
      <c r="AU151" s="167" t="s">
        <v>74</v>
      </c>
      <c r="AY151" s="16" t="s">
        <v>134</v>
      </c>
      <c r="BE151" s="168">
        <f>IF(N151="základná",J151,0)</f>
        <v>0</v>
      </c>
      <c r="BF151" s="168">
        <f>IF(N151="znížená",J151,0)</f>
        <v>0</v>
      </c>
      <c r="BG151" s="168">
        <f>IF(N151="zákl. prenesená",J151,0)</f>
        <v>0</v>
      </c>
      <c r="BH151" s="168">
        <f>IF(N151="zníž. prenesená",J151,0)</f>
        <v>0</v>
      </c>
      <c r="BI151" s="168">
        <f>IF(N151="nulová",J151,0)</f>
        <v>0</v>
      </c>
      <c r="BJ151" s="16" t="s">
        <v>80</v>
      </c>
      <c r="BK151" s="168">
        <f>ROUND(I151*H151,2)</f>
        <v>0</v>
      </c>
      <c r="BL151" s="16" t="s">
        <v>497</v>
      </c>
      <c r="BM151" s="167" t="s">
        <v>199</v>
      </c>
    </row>
    <row r="152" spans="2:65" s="1" customFormat="1" ht="28.8">
      <c r="B152" s="31"/>
      <c r="D152" s="170" t="s">
        <v>143</v>
      </c>
      <c r="F152" s="186" t="s">
        <v>2557</v>
      </c>
      <c r="I152" s="95"/>
      <c r="L152" s="31"/>
      <c r="M152" s="187"/>
      <c r="N152" s="54"/>
      <c r="O152" s="54"/>
      <c r="P152" s="54"/>
      <c r="Q152" s="54"/>
      <c r="R152" s="54"/>
      <c r="S152" s="54"/>
      <c r="T152" s="55"/>
      <c r="AT152" s="16" t="s">
        <v>143</v>
      </c>
      <c r="AU152" s="16" t="s">
        <v>74</v>
      </c>
    </row>
    <row r="153" spans="2:65" s="11" customFormat="1" ht="22.95" customHeight="1">
      <c r="B153" s="142"/>
      <c r="D153" s="143" t="s">
        <v>69</v>
      </c>
      <c r="E153" s="153" t="s">
        <v>1943</v>
      </c>
      <c r="F153" s="153" t="s">
        <v>2172</v>
      </c>
      <c r="I153" s="145"/>
      <c r="J153" s="154">
        <f>BK153</f>
        <v>0</v>
      </c>
      <c r="L153" s="142"/>
      <c r="M153" s="147"/>
      <c r="N153" s="148"/>
      <c r="O153" s="148"/>
      <c r="P153" s="149">
        <f>P154</f>
        <v>0</v>
      </c>
      <c r="Q153" s="148"/>
      <c r="R153" s="149">
        <f>R154</f>
        <v>0</v>
      </c>
      <c r="S153" s="148"/>
      <c r="T153" s="150">
        <f>T154</f>
        <v>0</v>
      </c>
      <c r="AR153" s="143" t="s">
        <v>142</v>
      </c>
      <c r="AT153" s="151" t="s">
        <v>69</v>
      </c>
      <c r="AU153" s="151" t="s">
        <v>74</v>
      </c>
      <c r="AY153" s="143" t="s">
        <v>134</v>
      </c>
      <c r="BK153" s="152">
        <f>BK154</f>
        <v>0</v>
      </c>
    </row>
    <row r="154" spans="2:65" s="1" customFormat="1" ht="24" customHeight="1">
      <c r="B154" s="155"/>
      <c r="C154" s="156" t="s">
        <v>174</v>
      </c>
      <c r="D154" s="156" t="s">
        <v>136</v>
      </c>
      <c r="E154" s="157" t="s">
        <v>2216</v>
      </c>
      <c r="F154" s="158" t="s">
        <v>2217</v>
      </c>
      <c r="G154" s="159" t="s">
        <v>196</v>
      </c>
      <c r="H154" s="160">
        <v>285</v>
      </c>
      <c r="I154" s="161"/>
      <c r="J154" s="162">
        <f>ROUND(I154*H154,2)</f>
        <v>0</v>
      </c>
      <c r="K154" s="158" t="s">
        <v>1</v>
      </c>
      <c r="L154" s="31"/>
      <c r="M154" s="163" t="s">
        <v>1</v>
      </c>
      <c r="N154" s="164" t="s">
        <v>36</v>
      </c>
      <c r="O154" s="54"/>
      <c r="P154" s="165">
        <f>O154*H154</f>
        <v>0</v>
      </c>
      <c r="Q154" s="165">
        <v>0</v>
      </c>
      <c r="R154" s="165">
        <f>Q154*H154</f>
        <v>0</v>
      </c>
      <c r="S154" s="165">
        <v>0</v>
      </c>
      <c r="T154" s="166">
        <f>S154*H154</f>
        <v>0</v>
      </c>
      <c r="AR154" s="167" t="s">
        <v>497</v>
      </c>
      <c r="AT154" s="167" t="s">
        <v>136</v>
      </c>
      <c r="AU154" s="167" t="s">
        <v>80</v>
      </c>
      <c r="AY154" s="16" t="s">
        <v>134</v>
      </c>
      <c r="BE154" s="168">
        <f>IF(N154="základná",J154,0)</f>
        <v>0</v>
      </c>
      <c r="BF154" s="168">
        <f>IF(N154="znížená",J154,0)</f>
        <v>0</v>
      </c>
      <c r="BG154" s="168">
        <f>IF(N154="zákl. prenesená",J154,0)</f>
        <v>0</v>
      </c>
      <c r="BH154" s="168">
        <f>IF(N154="zníž. prenesená",J154,0)</f>
        <v>0</v>
      </c>
      <c r="BI154" s="168">
        <f>IF(N154="nulová",J154,0)</f>
        <v>0</v>
      </c>
      <c r="BJ154" s="16" t="s">
        <v>80</v>
      </c>
      <c r="BK154" s="168">
        <f>ROUND(I154*H154,2)</f>
        <v>0</v>
      </c>
      <c r="BL154" s="16" t="s">
        <v>497</v>
      </c>
      <c r="BM154" s="167" t="s">
        <v>209</v>
      </c>
    </row>
    <row r="155" spans="2:65" s="11" customFormat="1" ht="25.95" customHeight="1">
      <c r="B155" s="142"/>
      <c r="D155" s="143" t="s">
        <v>69</v>
      </c>
      <c r="E155" s="144" t="s">
        <v>151</v>
      </c>
      <c r="F155" s="144" t="s">
        <v>2402</v>
      </c>
      <c r="I155" s="145"/>
      <c r="J155" s="146">
        <f>BK155</f>
        <v>0</v>
      </c>
      <c r="L155" s="142"/>
      <c r="M155" s="147"/>
      <c r="N155" s="148"/>
      <c r="O155" s="148"/>
      <c r="P155" s="149">
        <f>SUM(P156:P161)</f>
        <v>0</v>
      </c>
      <c r="Q155" s="148"/>
      <c r="R155" s="149">
        <f>SUM(R156:R161)</f>
        <v>0</v>
      </c>
      <c r="S155" s="148"/>
      <c r="T155" s="150">
        <f>SUM(T156:T161)</f>
        <v>0</v>
      </c>
      <c r="AR155" s="143" t="s">
        <v>142</v>
      </c>
      <c r="AT155" s="151" t="s">
        <v>69</v>
      </c>
      <c r="AU155" s="151" t="s">
        <v>70</v>
      </c>
      <c r="AY155" s="143" t="s">
        <v>134</v>
      </c>
      <c r="BK155" s="152">
        <f>SUM(BK156:BK161)</f>
        <v>0</v>
      </c>
    </row>
    <row r="156" spans="2:65" s="1" customFormat="1" ht="16.5" customHeight="1">
      <c r="B156" s="155"/>
      <c r="C156" s="195" t="s">
        <v>175</v>
      </c>
      <c r="D156" s="195" t="s">
        <v>151</v>
      </c>
      <c r="E156" s="196" t="s">
        <v>2404</v>
      </c>
      <c r="F156" s="197" t="s">
        <v>2405</v>
      </c>
      <c r="G156" s="198" t="s">
        <v>214</v>
      </c>
      <c r="H156" s="214"/>
      <c r="I156" s="200"/>
      <c r="J156" s="201">
        <f t="shared" ref="J156:J161" si="20">ROUND(I156*H156,2)</f>
        <v>0</v>
      </c>
      <c r="K156" s="197" t="s">
        <v>1</v>
      </c>
      <c r="L156" s="202"/>
      <c r="M156" s="203" t="s">
        <v>1</v>
      </c>
      <c r="N156" s="204" t="s">
        <v>36</v>
      </c>
      <c r="O156" s="54"/>
      <c r="P156" s="165">
        <f t="shared" ref="P156:P161" si="21">O156*H156</f>
        <v>0</v>
      </c>
      <c r="Q156" s="165">
        <v>0</v>
      </c>
      <c r="R156" s="165">
        <f t="shared" ref="R156:R161" si="22">Q156*H156</f>
        <v>0</v>
      </c>
      <c r="S156" s="165">
        <v>0</v>
      </c>
      <c r="T156" s="166">
        <f t="shared" ref="T156:T161" si="23">S156*H156</f>
        <v>0</v>
      </c>
      <c r="AR156" s="167" t="s">
        <v>1113</v>
      </c>
      <c r="AT156" s="167" t="s">
        <v>151</v>
      </c>
      <c r="AU156" s="167" t="s">
        <v>74</v>
      </c>
      <c r="AY156" s="16" t="s">
        <v>134</v>
      </c>
      <c r="BE156" s="168">
        <f t="shared" ref="BE156:BE161" si="24">IF(N156="základná",J156,0)</f>
        <v>0</v>
      </c>
      <c r="BF156" s="168">
        <f t="shared" ref="BF156:BF161" si="25">IF(N156="znížená",J156,0)</f>
        <v>0</v>
      </c>
      <c r="BG156" s="168">
        <f t="shared" ref="BG156:BG161" si="26">IF(N156="zákl. prenesená",J156,0)</f>
        <v>0</v>
      </c>
      <c r="BH156" s="168">
        <f t="shared" ref="BH156:BH161" si="27">IF(N156="zníž. prenesená",J156,0)</f>
        <v>0</v>
      </c>
      <c r="BI156" s="168">
        <f t="shared" ref="BI156:BI161" si="28">IF(N156="nulová",J156,0)</f>
        <v>0</v>
      </c>
      <c r="BJ156" s="16" t="s">
        <v>80</v>
      </c>
      <c r="BK156" s="168">
        <f t="shared" ref="BK156:BK161" si="29">ROUND(I156*H156,2)</f>
        <v>0</v>
      </c>
      <c r="BL156" s="16" t="s">
        <v>497</v>
      </c>
      <c r="BM156" s="167" t="s">
        <v>217</v>
      </c>
    </row>
    <row r="157" spans="2:65" s="1" customFormat="1" ht="16.5" customHeight="1">
      <c r="B157" s="155"/>
      <c r="C157" s="195" t="s">
        <v>176</v>
      </c>
      <c r="D157" s="195" t="s">
        <v>151</v>
      </c>
      <c r="E157" s="196" t="s">
        <v>2407</v>
      </c>
      <c r="F157" s="197" t="s">
        <v>2408</v>
      </c>
      <c r="G157" s="198" t="s">
        <v>214</v>
      </c>
      <c r="H157" s="214"/>
      <c r="I157" s="200"/>
      <c r="J157" s="201">
        <f t="shared" si="20"/>
        <v>0</v>
      </c>
      <c r="K157" s="197" t="s">
        <v>1</v>
      </c>
      <c r="L157" s="202"/>
      <c r="M157" s="203" t="s">
        <v>1</v>
      </c>
      <c r="N157" s="204" t="s">
        <v>36</v>
      </c>
      <c r="O157" s="54"/>
      <c r="P157" s="165">
        <f t="shared" si="21"/>
        <v>0</v>
      </c>
      <c r="Q157" s="165">
        <v>0</v>
      </c>
      <c r="R157" s="165">
        <f t="shared" si="22"/>
        <v>0</v>
      </c>
      <c r="S157" s="165">
        <v>0</v>
      </c>
      <c r="T157" s="166">
        <f t="shared" si="23"/>
        <v>0</v>
      </c>
      <c r="AR157" s="167" t="s">
        <v>1113</v>
      </c>
      <c r="AT157" s="167" t="s">
        <v>151</v>
      </c>
      <c r="AU157" s="167" t="s">
        <v>74</v>
      </c>
      <c r="AY157" s="16" t="s">
        <v>134</v>
      </c>
      <c r="BE157" s="168">
        <f t="shared" si="24"/>
        <v>0</v>
      </c>
      <c r="BF157" s="168">
        <f t="shared" si="25"/>
        <v>0</v>
      </c>
      <c r="BG157" s="168">
        <f t="shared" si="26"/>
        <v>0</v>
      </c>
      <c r="BH157" s="168">
        <f t="shared" si="27"/>
        <v>0</v>
      </c>
      <c r="BI157" s="168">
        <f t="shared" si="28"/>
        <v>0</v>
      </c>
      <c r="BJ157" s="16" t="s">
        <v>80</v>
      </c>
      <c r="BK157" s="168">
        <f t="shared" si="29"/>
        <v>0</v>
      </c>
      <c r="BL157" s="16" t="s">
        <v>497</v>
      </c>
      <c r="BM157" s="167" t="s">
        <v>422</v>
      </c>
    </row>
    <row r="158" spans="2:65" s="1" customFormat="1" ht="16.5" customHeight="1">
      <c r="B158" s="155"/>
      <c r="C158" s="156" t="s">
        <v>177</v>
      </c>
      <c r="D158" s="156" t="s">
        <v>136</v>
      </c>
      <c r="E158" s="157" t="s">
        <v>2411</v>
      </c>
      <c r="F158" s="158" t="s">
        <v>2412</v>
      </c>
      <c r="G158" s="159" t="s">
        <v>214</v>
      </c>
      <c r="H158" s="205"/>
      <c r="I158" s="161"/>
      <c r="J158" s="162">
        <f t="shared" si="20"/>
        <v>0</v>
      </c>
      <c r="K158" s="158" t="s">
        <v>1</v>
      </c>
      <c r="L158" s="31"/>
      <c r="M158" s="163" t="s">
        <v>1</v>
      </c>
      <c r="N158" s="164" t="s">
        <v>36</v>
      </c>
      <c r="O158" s="54"/>
      <c r="P158" s="165">
        <f t="shared" si="21"/>
        <v>0</v>
      </c>
      <c r="Q158" s="165">
        <v>0</v>
      </c>
      <c r="R158" s="165">
        <f t="shared" si="22"/>
        <v>0</v>
      </c>
      <c r="S158" s="165">
        <v>0</v>
      </c>
      <c r="T158" s="166">
        <f t="shared" si="23"/>
        <v>0</v>
      </c>
      <c r="AR158" s="167" t="s">
        <v>497</v>
      </c>
      <c r="AT158" s="167" t="s">
        <v>136</v>
      </c>
      <c r="AU158" s="167" t="s">
        <v>74</v>
      </c>
      <c r="AY158" s="16" t="s">
        <v>134</v>
      </c>
      <c r="BE158" s="168">
        <f t="shared" si="24"/>
        <v>0</v>
      </c>
      <c r="BF158" s="168">
        <f t="shared" si="25"/>
        <v>0</v>
      </c>
      <c r="BG158" s="168">
        <f t="shared" si="26"/>
        <v>0</v>
      </c>
      <c r="BH158" s="168">
        <f t="shared" si="27"/>
        <v>0</v>
      </c>
      <c r="BI158" s="168">
        <f t="shared" si="28"/>
        <v>0</v>
      </c>
      <c r="BJ158" s="16" t="s">
        <v>80</v>
      </c>
      <c r="BK158" s="168">
        <f t="shared" si="29"/>
        <v>0</v>
      </c>
      <c r="BL158" s="16" t="s">
        <v>497</v>
      </c>
      <c r="BM158" s="167" t="s">
        <v>433</v>
      </c>
    </row>
    <row r="159" spans="2:65" s="1" customFormat="1" ht="16.5" customHeight="1">
      <c r="B159" s="155"/>
      <c r="C159" s="156" t="s">
        <v>178</v>
      </c>
      <c r="D159" s="156" t="s">
        <v>136</v>
      </c>
      <c r="E159" s="157" t="s">
        <v>2414</v>
      </c>
      <c r="F159" s="158" t="s">
        <v>2415</v>
      </c>
      <c r="G159" s="159" t="s">
        <v>214</v>
      </c>
      <c r="H159" s="205"/>
      <c r="I159" s="161"/>
      <c r="J159" s="162">
        <f t="shared" si="20"/>
        <v>0</v>
      </c>
      <c r="K159" s="158" t="s">
        <v>1</v>
      </c>
      <c r="L159" s="31"/>
      <c r="M159" s="163" t="s">
        <v>1</v>
      </c>
      <c r="N159" s="164" t="s">
        <v>36</v>
      </c>
      <c r="O159" s="54"/>
      <c r="P159" s="165">
        <f t="shared" si="21"/>
        <v>0</v>
      </c>
      <c r="Q159" s="165">
        <v>0</v>
      </c>
      <c r="R159" s="165">
        <f t="shared" si="22"/>
        <v>0</v>
      </c>
      <c r="S159" s="165">
        <v>0</v>
      </c>
      <c r="T159" s="166">
        <f t="shared" si="23"/>
        <v>0</v>
      </c>
      <c r="AR159" s="167" t="s">
        <v>497</v>
      </c>
      <c r="AT159" s="167" t="s">
        <v>136</v>
      </c>
      <c r="AU159" s="167" t="s">
        <v>74</v>
      </c>
      <c r="AY159" s="16" t="s">
        <v>134</v>
      </c>
      <c r="BE159" s="168">
        <f t="shared" si="24"/>
        <v>0</v>
      </c>
      <c r="BF159" s="168">
        <f t="shared" si="25"/>
        <v>0</v>
      </c>
      <c r="BG159" s="168">
        <f t="shared" si="26"/>
        <v>0</v>
      </c>
      <c r="BH159" s="168">
        <f t="shared" si="27"/>
        <v>0</v>
      </c>
      <c r="BI159" s="168">
        <f t="shared" si="28"/>
        <v>0</v>
      </c>
      <c r="BJ159" s="16" t="s">
        <v>80</v>
      </c>
      <c r="BK159" s="168">
        <f t="shared" si="29"/>
        <v>0</v>
      </c>
      <c r="BL159" s="16" t="s">
        <v>497</v>
      </c>
      <c r="BM159" s="167" t="s">
        <v>441</v>
      </c>
    </row>
    <row r="160" spans="2:65" s="1" customFormat="1" ht="16.5" customHeight="1">
      <c r="B160" s="155"/>
      <c r="C160" s="156" t="s">
        <v>179</v>
      </c>
      <c r="D160" s="156" t="s">
        <v>136</v>
      </c>
      <c r="E160" s="157" t="s">
        <v>2418</v>
      </c>
      <c r="F160" s="158" t="s">
        <v>2419</v>
      </c>
      <c r="G160" s="159" t="s">
        <v>214</v>
      </c>
      <c r="H160" s="205"/>
      <c r="I160" s="161"/>
      <c r="J160" s="162">
        <f t="shared" si="20"/>
        <v>0</v>
      </c>
      <c r="K160" s="158" t="s">
        <v>1</v>
      </c>
      <c r="L160" s="31"/>
      <c r="M160" s="163" t="s">
        <v>1</v>
      </c>
      <c r="N160" s="164" t="s">
        <v>36</v>
      </c>
      <c r="O160" s="54"/>
      <c r="P160" s="165">
        <f t="shared" si="21"/>
        <v>0</v>
      </c>
      <c r="Q160" s="165">
        <v>0</v>
      </c>
      <c r="R160" s="165">
        <f t="shared" si="22"/>
        <v>0</v>
      </c>
      <c r="S160" s="165">
        <v>0</v>
      </c>
      <c r="T160" s="166">
        <f t="shared" si="23"/>
        <v>0</v>
      </c>
      <c r="AR160" s="167" t="s">
        <v>497</v>
      </c>
      <c r="AT160" s="167" t="s">
        <v>136</v>
      </c>
      <c r="AU160" s="167" t="s">
        <v>74</v>
      </c>
      <c r="AY160" s="16" t="s">
        <v>134</v>
      </c>
      <c r="BE160" s="168">
        <f t="shared" si="24"/>
        <v>0</v>
      </c>
      <c r="BF160" s="168">
        <f t="shared" si="25"/>
        <v>0</v>
      </c>
      <c r="BG160" s="168">
        <f t="shared" si="26"/>
        <v>0</v>
      </c>
      <c r="BH160" s="168">
        <f t="shared" si="27"/>
        <v>0</v>
      </c>
      <c r="BI160" s="168">
        <f t="shared" si="28"/>
        <v>0</v>
      </c>
      <c r="BJ160" s="16" t="s">
        <v>80</v>
      </c>
      <c r="BK160" s="168">
        <f t="shared" si="29"/>
        <v>0</v>
      </c>
      <c r="BL160" s="16" t="s">
        <v>497</v>
      </c>
      <c r="BM160" s="167" t="s">
        <v>449</v>
      </c>
    </row>
    <row r="161" spans="2:65" s="1" customFormat="1" ht="16.5" customHeight="1">
      <c r="B161" s="155"/>
      <c r="C161" s="156" t="s">
        <v>180</v>
      </c>
      <c r="D161" s="156" t="s">
        <v>136</v>
      </c>
      <c r="E161" s="157" t="s">
        <v>2421</v>
      </c>
      <c r="F161" s="158" t="s">
        <v>2422</v>
      </c>
      <c r="G161" s="159" t="s">
        <v>214</v>
      </c>
      <c r="H161" s="205"/>
      <c r="I161" s="161"/>
      <c r="J161" s="162">
        <f t="shared" si="20"/>
        <v>0</v>
      </c>
      <c r="K161" s="158" t="s">
        <v>1</v>
      </c>
      <c r="L161" s="31"/>
      <c r="M161" s="163" t="s">
        <v>1</v>
      </c>
      <c r="N161" s="164" t="s">
        <v>36</v>
      </c>
      <c r="O161" s="54"/>
      <c r="P161" s="165">
        <f t="shared" si="21"/>
        <v>0</v>
      </c>
      <c r="Q161" s="165">
        <v>0</v>
      </c>
      <c r="R161" s="165">
        <f t="shared" si="22"/>
        <v>0</v>
      </c>
      <c r="S161" s="165">
        <v>0</v>
      </c>
      <c r="T161" s="166">
        <f t="shared" si="23"/>
        <v>0</v>
      </c>
      <c r="AR161" s="167" t="s">
        <v>497</v>
      </c>
      <c r="AT161" s="167" t="s">
        <v>136</v>
      </c>
      <c r="AU161" s="167" t="s">
        <v>74</v>
      </c>
      <c r="AY161" s="16" t="s">
        <v>134</v>
      </c>
      <c r="BE161" s="168">
        <f t="shared" si="24"/>
        <v>0</v>
      </c>
      <c r="BF161" s="168">
        <f t="shared" si="25"/>
        <v>0</v>
      </c>
      <c r="BG161" s="168">
        <f t="shared" si="26"/>
        <v>0</v>
      </c>
      <c r="BH161" s="168">
        <f t="shared" si="27"/>
        <v>0</v>
      </c>
      <c r="BI161" s="168">
        <f t="shared" si="28"/>
        <v>0</v>
      </c>
      <c r="BJ161" s="16" t="s">
        <v>80</v>
      </c>
      <c r="BK161" s="168">
        <f t="shared" si="29"/>
        <v>0</v>
      </c>
      <c r="BL161" s="16" t="s">
        <v>497</v>
      </c>
      <c r="BM161" s="167" t="s">
        <v>457</v>
      </c>
    </row>
    <row r="162" spans="2:65" s="11" customFormat="1" ht="25.95" customHeight="1">
      <c r="B162" s="142"/>
      <c r="D162" s="143" t="s">
        <v>69</v>
      </c>
      <c r="E162" s="144" t="s">
        <v>150</v>
      </c>
      <c r="F162" s="144" t="s">
        <v>194</v>
      </c>
      <c r="I162" s="145"/>
      <c r="J162" s="146">
        <f>BK162</f>
        <v>0</v>
      </c>
      <c r="L162" s="142"/>
      <c r="M162" s="147"/>
      <c r="N162" s="148"/>
      <c r="O162" s="148"/>
      <c r="P162" s="149">
        <f>SUM(P163:P164)</f>
        <v>0</v>
      </c>
      <c r="Q162" s="148"/>
      <c r="R162" s="149">
        <f>SUM(R163:R164)</f>
        <v>0</v>
      </c>
      <c r="S162" s="148"/>
      <c r="T162" s="150">
        <f>SUM(T163:T164)</f>
        <v>0</v>
      </c>
      <c r="AR162" s="143" t="s">
        <v>74</v>
      </c>
      <c r="AT162" s="151" t="s">
        <v>69</v>
      </c>
      <c r="AU162" s="151" t="s">
        <v>70</v>
      </c>
      <c r="AY162" s="143" t="s">
        <v>134</v>
      </c>
      <c r="BK162" s="152">
        <f>SUM(BK163:BK164)</f>
        <v>0</v>
      </c>
    </row>
    <row r="163" spans="2:65" s="1" customFormat="1" ht="24" customHeight="1">
      <c r="B163" s="155"/>
      <c r="C163" s="156" t="s">
        <v>181</v>
      </c>
      <c r="D163" s="156" t="s">
        <v>136</v>
      </c>
      <c r="E163" s="157" t="s">
        <v>2428</v>
      </c>
      <c r="F163" s="158" t="s">
        <v>2429</v>
      </c>
      <c r="G163" s="159" t="s">
        <v>198</v>
      </c>
      <c r="H163" s="160">
        <v>30</v>
      </c>
      <c r="I163" s="161"/>
      <c r="J163" s="162">
        <f>ROUND(I163*H163,2)</f>
        <v>0</v>
      </c>
      <c r="K163" s="158" t="s">
        <v>1</v>
      </c>
      <c r="L163" s="31"/>
      <c r="M163" s="163" t="s">
        <v>1</v>
      </c>
      <c r="N163" s="164" t="s">
        <v>36</v>
      </c>
      <c r="O163" s="54"/>
      <c r="P163" s="165">
        <f>O163*H163</f>
        <v>0</v>
      </c>
      <c r="Q163" s="165">
        <v>0</v>
      </c>
      <c r="R163" s="165">
        <f>Q163*H163</f>
        <v>0</v>
      </c>
      <c r="S163" s="165">
        <v>0</v>
      </c>
      <c r="T163" s="166">
        <f>S163*H163</f>
        <v>0</v>
      </c>
      <c r="AR163" s="167" t="s">
        <v>138</v>
      </c>
      <c r="AT163" s="167" t="s">
        <v>136</v>
      </c>
      <c r="AU163" s="167" t="s">
        <v>74</v>
      </c>
      <c r="AY163" s="16" t="s">
        <v>134</v>
      </c>
      <c r="BE163" s="168">
        <f>IF(N163="základná",J163,0)</f>
        <v>0</v>
      </c>
      <c r="BF163" s="168">
        <f>IF(N163="znížená",J163,0)</f>
        <v>0</v>
      </c>
      <c r="BG163" s="168">
        <f>IF(N163="zákl. prenesená",J163,0)</f>
        <v>0</v>
      </c>
      <c r="BH163" s="168">
        <f>IF(N163="zníž. prenesená",J163,0)</f>
        <v>0</v>
      </c>
      <c r="BI163" s="168">
        <f>IF(N163="nulová",J163,0)</f>
        <v>0</v>
      </c>
      <c r="BJ163" s="16" t="s">
        <v>80</v>
      </c>
      <c r="BK163" s="168">
        <f>ROUND(I163*H163,2)</f>
        <v>0</v>
      </c>
      <c r="BL163" s="16" t="s">
        <v>138</v>
      </c>
      <c r="BM163" s="167" t="s">
        <v>465</v>
      </c>
    </row>
    <row r="164" spans="2:65" s="1" customFormat="1" ht="16.5" customHeight="1">
      <c r="B164" s="155"/>
      <c r="C164" s="156" t="s">
        <v>182</v>
      </c>
      <c r="D164" s="156" t="s">
        <v>136</v>
      </c>
      <c r="E164" s="157" t="s">
        <v>2442</v>
      </c>
      <c r="F164" s="158" t="s">
        <v>2443</v>
      </c>
      <c r="G164" s="159" t="s">
        <v>152</v>
      </c>
      <c r="H164" s="160">
        <v>2.3359999999999999</v>
      </c>
      <c r="I164" s="161"/>
      <c r="J164" s="162">
        <f>ROUND(I164*H164,2)</f>
        <v>0</v>
      </c>
      <c r="K164" s="158" t="s">
        <v>1</v>
      </c>
      <c r="L164" s="31"/>
      <c r="M164" s="206" t="s">
        <v>1</v>
      </c>
      <c r="N164" s="207" t="s">
        <v>36</v>
      </c>
      <c r="O164" s="208"/>
      <c r="P164" s="209">
        <f>O164*H164</f>
        <v>0</v>
      </c>
      <c r="Q164" s="209">
        <v>0</v>
      </c>
      <c r="R164" s="209">
        <f>Q164*H164</f>
        <v>0</v>
      </c>
      <c r="S164" s="209">
        <v>0</v>
      </c>
      <c r="T164" s="210">
        <f>S164*H164</f>
        <v>0</v>
      </c>
      <c r="AR164" s="167" t="s">
        <v>138</v>
      </c>
      <c r="AT164" s="167" t="s">
        <v>136</v>
      </c>
      <c r="AU164" s="167" t="s">
        <v>74</v>
      </c>
      <c r="AY164" s="16" t="s">
        <v>134</v>
      </c>
      <c r="BE164" s="168">
        <f>IF(N164="základná",J164,0)</f>
        <v>0</v>
      </c>
      <c r="BF164" s="168">
        <f>IF(N164="znížená",J164,0)</f>
        <v>0</v>
      </c>
      <c r="BG164" s="168">
        <f>IF(N164="zákl. prenesená",J164,0)</f>
        <v>0</v>
      </c>
      <c r="BH164" s="168">
        <f>IF(N164="zníž. prenesená",J164,0)</f>
        <v>0</v>
      </c>
      <c r="BI164" s="168">
        <f>IF(N164="nulová",J164,0)</f>
        <v>0</v>
      </c>
      <c r="BJ164" s="16" t="s">
        <v>80</v>
      </c>
      <c r="BK164" s="168">
        <f>ROUND(I164*H164,2)</f>
        <v>0</v>
      </c>
      <c r="BL164" s="16" t="s">
        <v>138</v>
      </c>
      <c r="BM164" s="167" t="s">
        <v>477</v>
      </c>
    </row>
    <row r="165" spans="2:65" s="1" customFormat="1" ht="6.9" customHeight="1">
      <c r="B165" s="43"/>
      <c r="C165" s="44"/>
      <c r="D165" s="44"/>
      <c r="E165" s="44"/>
      <c r="F165" s="44"/>
      <c r="G165" s="44"/>
      <c r="H165" s="44"/>
      <c r="I165" s="116"/>
      <c r="J165" s="44"/>
      <c r="K165" s="44"/>
      <c r="L165" s="31"/>
    </row>
  </sheetData>
  <autoFilter ref="C125:K164" xr:uid="{00000000-0009-0000-0000-000006000000}"/>
  <mergeCells count="12">
    <mergeCell ref="E118:H118"/>
    <mergeCell ref="L2:V2"/>
    <mergeCell ref="E85:H85"/>
    <mergeCell ref="E87:H87"/>
    <mergeCell ref="E89:H89"/>
    <mergeCell ref="E114:H114"/>
    <mergeCell ref="E116:H11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14</vt:i4>
      </vt:variant>
    </vt:vector>
  </HeadingPairs>
  <TitlesOfParts>
    <vt:vector size="21" baseType="lpstr">
      <vt:lpstr>Rekapitulácia stavby</vt:lpstr>
      <vt:lpstr>1-2 - Modulová stavba</vt:lpstr>
      <vt:lpstr>1-3 - Zdravotechnika</vt:lpstr>
      <vt:lpstr>1-4 - Vykurovanie</vt:lpstr>
      <vt:lpstr>1-5 - Vzduchotechnika</vt:lpstr>
      <vt:lpstr>1-6 - Elektroinštalácia</vt:lpstr>
      <vt:lpstr>2-4 - HSP</vt:lpstr>
      <vt:lpstr>'1-2 - Modulová stavba'!Názvy_tlače</vt:lpstr>
      <vt:lpstr>'1-3 - Zdravotechnika'!Názvy_tlače</vt:lpstr>
      <vt:lpstr>'1-4 - Vykurovanie'!Názvy_tlače</vt:lpstr>
      <vt:lpstr>'1-5 - Vzduchotechnika'!Názvy_tlače</vt:lpstr>
      <vt:lpstr>'1-6 - Elektroinštalácia'!Názvy_tlače</vt:lpstr>
      <vt:lpstr>'2-4 - HSP'!Názvy_tlače</vt:lpstr>
      <vt:lpstr>'Rekapitulácia stavby'!Názvy_tlače</vt:lpstr>
      <vt:lpstr>'1-2 - Modulová stavba'!Oblasť_tlače</vt:lpstr>
      <vt:lpstr>'1-3 - Zdravotechnika'!Oblasť_tlače</vt:lpstr>
      <vt:lpstr>'1-4 - Vykurovanie'!Oblasť_tlače</vt:lpstr>
      <vt:lpstr>'1-5 - Vzduchotechnika'!Oblasť_tlače</vt:lpstr>
      <vt:lpstr>'1-6 - Elektroinštalácia'!Oblasť_tlače</vt:lpstr>
      <vt:lpstr>'2-4 - HSP'!Oblasť_tlače</vt:lpstr>
      <vt:lpstr>'Rekapitulácia stavby'!Oblasť_tlače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lenka rusnáková</dc:creator>
  <cp:lastModifiedBy>Silvia Jančová</cp:lastModifiedBy>
  <cp:lastPrinted>2020-03-10T16:37:32Z</cp:lastPrinted>
  <dcterms:created xsi:type="dcterms:W3CDTF">2020-03-10T16:32:13Z</dcterms:created>
  <dcterms:modified xsi:type="dcterms:W3CDTF">2020-04-21T13:07:21Z</dcterms:modified>
</cp:coreProperties>
</file>