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okná škola\"/>
    </mc:Choice>
  </mc:AlternateContent>
  <bookViews>
    <workbookView xWindow="0" yWindow="0" windowWidth="24000" windowHeight="9885"/>
  </bookViews>
  <sheets>
    <sheet name="01 - Navrhovaný stav a bú..." sheetId="2" r:id="rId1"/>
  </sheets>
  <definedNames>
    <definedName name="_xlnm.Print_Titles" localSheetId="0">'01 - Navrhovaný stav a bú...'!$121:$121</definedName>
    <definedName name="_xlnm.Print_Area" localSheetId="0">'01 - Navrhovaný stav a bú...'!$C$4:$Q$70,'01 - Navrhovaný stav a bú...'!$C$76:$Q$104,'01 - Navrhovaný stav a bú...'!$C$110:$Q$167</definedName>
  </definedNames>
  <calcPr calcId="162913"/>
</workbook>
</file>

<file path=xl/calcChain.xml><?xml version="1.0" encoding="utf-8"?>
<calcChain xmlns="http://schemas.openxmlformats.org/spreadsheetml/2006/main">
  <c r="BI167" i="2" l="1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W164" i="2" s="1"/>
  <c r="W163" i="2" s="1"/>
  <c r="BK165" i="2"/>
  <c r="N165" i="2"/>
  <c r="BF165" i="2" s="1"/>
  <c r="BI162" i="2"/>
  <c r="BH162" i="2"/>
  <c r="BG162" i="2"/>
  <c r="BE162" i="2"/>
  <c r="AA162" i="2"/>
  <c r="Y162" i="2"/>
  <c r="W162" i="2"/>
  <c r="BK162" i="2"/>
  <c r="N162" i="2"/>
  <c r="BF162" i="2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BK158" i="2" s="1"/>
  <c r="N158" i="2" s="1"/>
  <c r="N98" i="2" s="1"/>
  <c r="N160" i="2"/>
  <c r="BF160" i="2" s="1"/>
  <c r="BI159" i="2"/>
  <c r="BH159" i="2"/>
  <c r="BG159" i="2"/>
  <c r="BE159" i="2"/>
  <c r="AA159" i="2"/>
  <c r="Y159" i="2"/>
  <c r="W159" i="2"/>
  <c r="W158" i="2" s="1"/>
  <c r="BK159" i="2"/>
  <c r="N159" i="2"/>
  <c r="BF159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W152" i="2" s="1"/>
  <c r="BK153" i="2"/>
  <c r="N153" i="2"/>
  <c r="BF153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W146" i="2" s="1"/>
  <c r="BK147" i="2"/>
  <c r="N147" i="2"/>
  <c r="BF147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AA142" i="2" s="1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W142" i="2" s="1"/>
  <c r="BK143" i="2"/>
  <c r="N143" i="2"/>
  <c r="BF143" i="2"/>
  <c r="BI140" i="2"/>
  <c r="BH140" i="2"/>
  <c r="BG140" i="2"/>
  <c r="BE140" i="2"/>
  <c r="AA140" i="2"/>
  <c r="AA139" i="2" s="1"/>
  <c r="Y140" i="2"/>
  <c r="Y139" i="2"/>
  <c r="W140" i="2"/>
  <c r="W139" i="2" s="1"/>
  <c r="BK140" i="2"/>
  <c r="BK139" i="2"/>
  <c r="N139" i="2" s="1"/>
  <c r="N93" i="2" s="1"/>
  <c r="N140" i="2"/>
  <c r="BF140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AA127" i="2"/>
  <c r="Y128" i="2"/>
  <c r="W128" i="2"/>
  <c r="BK128" i="2"/>
  <c r="N128" i="2"/>
  <c r="BF128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AA124" i="2" s="1"/>
  <c r="Y125" i="2"/>
  <c r="W125" i="2"/>
  <c r="BK125" i="2"/>
  <c r="N125" i="2"/>
  <c r="BF125" i="2" s="1"/>
  <c r="M119" i="2"/>
  <c r="M118" i="2"/>
  <c r="F118" i="2"/>
  <c r="F116" i="2"/>
  <c r="F114" i="2"/>
  <c r="M29" i="2"/>
  <c r="M85" i="2"/>
  <c r="M84" i="2"/>
  <c r="F84" i="2"/>
  <c r="F82" i="2"/>
  <c r="F80" i="2"/>
  <c r="F119" i="2"/>
  <c r="M116" i="2"/>
  <c r="F112" i="2"/>
  <c r="Y127" i="2" l="1"/>
  <c r="W141" i="2"/>
  <c r="Y158" i="2"/>
  <c r="AA164" i="2"/>
  <c r="AA163" i="2" s="1"/>
  <c r="BK124" i="2"/>
  <c r="BK123" i="2" s="1"/>
  <c r="N123" i="2" s="1"/>
  <c r="N90" i="2" s="1"/>
  <c r="W127" i="2"/>
  <c r="W123" i="2" s="1"/>
  <c r="W122" i="2" s="1"/>
  <c r="Y146" i="2"/>
  <c r="AA158" i="2"/>
  <c r="W124" i="2"/>
  <c r="Y124" i="2"/>
  <c r="AA146" i="2"/>
  <c r="AA141" i="2" s="1"/>
  <c r="Y152" i="2"/>
  <c r="BK127" i="2"/>
  <c r="N127" i="2" s="1"/>
  <c r="N92" i="2" s="1"/>
  <c r="AA152" i="2"/>
  <c r="BK152" i="2"/>
  <c r="N152" i="2" s="1"/>
  <c r="N97" i="2" s="1"/>
  <c r="BK146" i="2"/>
  <c r="N146" i="2" s="1"/>
  <c r="N96" i="2" s="1"/>
  <c r="H35" i="2"/>
  <c r="H37" i="2"/>
  <c r="N124" i="2"/>
  <c r="N91" i="2" s="1"/>
  <c r="M34" i="2"/>
  <c r="F78" i="2"/>
  <c r="F85" i="2"/>
  <c r="M82" i="2"/>
  <c r="H34" i="2"/>
  <c r="AA123" i="2"/>
  <c r="M33" i="2"/>
  <c r="H33" i="2"/>
  <c r="H36" i="2"/>
  <c r="BK142" i="2"/>
  <c r="Y142" i="2"/>
  <c r="BK164" i="2"/>
  <c r="Y164" i="2"/>
  <c r="Y163" i="2" s="1"/>
  <c r="Y123" i="2" l="1"/>
  <c r="AA122" i="2"/>
  <c r="Y141" i="2"/>
  <c r="Y122" i="2"/>
  <c r="BK163" i="2"/>
  <c r="N163" i="2" s="1"/>
  <c r="N99" i="2" s="1"/>
  <c r="N164" i="2"/>
  <c r="N100" i="2" s="1"/>
  <c r="BK141" i="2"/>
  <c r="N142" i="2"/>
  <c r="N95" i="2" s="1"/>
  <c r="N141" i="2" l="1"/>
  <c r="N94" i="2" s="1"/>
  <c r="BK122" i="2"/>
  <c r="N122" i="2" s="1"/>
  <c r="N89" i="2" s="1"/>
  <c r="M28" i="2" l="1"/>
  <c r="M31" i="2" s="1"/>
  <c r="L104" i="2"/>
  <c r="L39" i="2" l="1"/>
</calcChain>
</file>

<file path=xl/sharedStrings.xml><?xml version="1.0" encoding="utf-8"?>
<sst xmlns="http://schemas.openxmlformats.org/spreadsheetml/2006/main" count="665" uniqueCount="225">
  <si>
    <t>Hárok obsahuje:</t>
  </si>
  <si>
    <t/>
  </si>
  <si>
    <t>False</t>
  </si>
  <si>
    <t>optimalizované pre tlač zostáv vo formáte A4 - na výšku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</si>
  <si>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</si>
  <si>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</si>
  <si>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</si>
  <si>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</si>
  <si>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</si>
  <si>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</si>
  <si>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>Kolpašská 1586/9, Banská Štiavnica</t>
  </si>
  <si>
    <t>Dátum:</t>
  </si>
  <si>
    <t>Objednávateľ:</t>
  </si>
  <si>
    <t>IČO:</t>
  </si>
  <si>
    <t>SOŠ služieb a lesníctva, Banská Štiavnica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</si>
  <si>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</si>
  <si>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</si>
  <si>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</si>
  <si>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</si>
  <si>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</si>
  <si>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</si>
  <si>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</si>
  <si>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</si>
  <si>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</si>
  <si>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</si>
  <si>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</si>
  <si>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</si>
  <si>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</si>
  <si>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</si>
  <si>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</si>
  <si>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</si>
  <si>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</si>
  <si>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</si>
  <si>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</si>
  <si>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</si>
  <si>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</si>
  <si>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</si>
  <si>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</si>
  <si>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</si>
  <si>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</si>
  <si>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</si>
  <si>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</si>
  <si>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{81539d93-18bd-45b1-bbd9-27fdb321b3ae}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</si>
  <si>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</si>
  <si>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</si>
  <si>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</si>
  <si>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</si>
  <si>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</si>
  <si>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</si>
  <si>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</si>
  <si>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</si>
  <si>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SO01 - Objekt A, zlepšenie vzdelávacej a odbornej infraštruktúry</t>
  </si>
  <si>
    <t>Časť:</t>
  </si>
  <si>
    <t>01 - Navrhovaný stav a búracie práce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</si>
  <si>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</si>
  <si>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</si>
  <si>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</si>
  <si>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</si>
  <si>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</si>
  <si>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</si>
  <si>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</si>
  <si>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</si>
  <si>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</si>
  <si>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</si>
  <si>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</si>
  <si>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</si>
  <si>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</si>
  <si>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</si>
  <si>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</si>
  <si>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Dokončovacie práce - maľby</t>
  </si>
  <si>
    <t>VRN - Vedľajšie rozpočtové náklady</t>
  </si>
  <si>
    <t xml:space="preserve">    VRN06 - VRN06 - Zariadenie staveniska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</si>
  <si>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</si>
  <si>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</si>
  <si>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</si>
  <si>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</si>
  <si>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</si>
  <si>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</si>
  <si>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</si>
  <si>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</si>
  <si>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</si>
  <si>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</si>
  <si>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</si>
  <si>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</si>
  <si>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</si>
  <si>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</si>
  <si>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</si>
  <si>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</si>
  <si>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5</t>
  </si>
  <si>
    <t>K</t>
  </si>
  <si>
    <t>612425921</t>
  </si>
  <si>
    <t>Omietka vápenná vnútorného ostenia okenného alebo dverného hladká</t>
  </si>
  <si>
    <t>m2</t>
  </si>
  <si>
    <t>4</t>
  </si>
  <si>
    <t>10</t>
  </si>
  <si>
    <t>15</t>
  </si>
  <si>
    <t>624601151b</t>
  </si>
  <si>
    <t>Tmelenie parapetov okien PUR penou</t>
  </si>
  <si>
    <t>30</t>
  </si>
  <si>
    <t>39</t>
  </si>
  <si>
    <t>952902110</t>
  </si>
  <si>
    <t>Čistenie budov zametaním</t>
  </si>
  <si>
    <t>78</t>
  </si>
  <si>
    <t>47</t>
  </si>
  <si>
    <t>968071115</t>
  </si>
  <si>
    <t>Demontáž okien, 1 bm obvodu - 0,005t</t>
  </si>
  <si>
    <t>m</t>
  </si>
  <si>
    <t>94</t>
  </si>
  <si>
    <t>48</t>
  </si>
  <si>
    <t>968071116</t>
  </si>
  <si>
    <t>Demontáž dverí, 1 bm obvodu - 0,005t</t>
  </si>
  <si>
    <t>96</t>
  </si>
  <si>
    <t>51</t>
  </si>
  <si>
    <t>979011111</t>
  </si>
  <si>
    <t>Zvislá doprava sutiny a vybúraných hmôt za prvé podlažie nad alebo pod základným podlažím</t>
  </si>
  <si>
    <t>t</t>
  </si>
  <si>
    <t>102</t>
  </si>
  <si>
    <t>52</t>
  </si>
  <si>
    <t>979011121</t>
  </si>
  <si>
    <t>Zvislá doprava sutiny a vybúraných hmôt za každé ďalšie podlažie</t>
  </si>
  <si>
    <t>104</t>
  </si>
  <si>
    <t>53</t>
  </si>
  <si>
    <t>979081111</t>
  </si>
  <si>
    <t>Odvoz sutiny a vybúraných hmôt na skládku do 1 km</t>
  </si>
  <si>
    <t>106</t>
  </si>
  <si>
    <t>54</t>
  </si>
  <si>
    <t>979081121</t>
  </si>
  <si>
    <t>Odvoz sutiny a vybúraných hmôt na skládku za každý ďalší 1 km</t>
  </si>
  <si>
    <t>108</t>
  </si>
  <si>
    <t>55</t>
  </si>
  <si>
    <t>979082111</t>
  </si>
  <si>
    <t>Vnútrostavenisková doprava sutiny a vybúraných hmôt do 10 m</t>
  </si>
  <si>
    <t>110</t>
  </si>
  <si>
    <t>56</t>
  </si>
  <si>
    <t>979082121</t>
  </si>
  <si>
    <t>Vnútrostavenisková doprava sutiny a vybúraných hmôt za každých ďalších 5 m</t>
  </si>
  <si>
    <t>112</t>
  </si>
  <si>
    <t>57</t>
  </si>
  <si>
    <t>979089012</t>
  </si>
  <si>
    <t>Poplatok za skladovanie - betón, tehly, dlaždice (17 01 ), ostatné</t>
  </si>
  <si>
    <t>114</t>
  </si>
  <si>
    <t>58</t>
  </si>
  <si>
    <t>979089712</t>
  </si>
  <si>
    <t>Prenájom kontajneru 5 m3</t>
  </si>
  <si>
    <t>ks</t>
  </si>
  <si>
    <t>116</t>
  </si>
  <si>
    <t>59</t>
  </si>
  <si>
    <t>999281111</t>
  </si>
  <si>
    <t>Presun hmôt pre opravy a údržbu objektov vrátane vonkajších plášťov výšky do 25 m</t>
  </si>
  <si>
    <t>118</t>
  </si>
  <si>
    <t>88</t>
  </si>
  <si>
    <t>764410760</t>
  </si>
  <si>
    <t>Oplechovanie parapetov z hliníkového farebného Al plechu, vrátane rohov r.š. 420 mm (det. viď. výkaz)</t>
  </si>
  <si>
    <t>16</t>
  </si>
  <si>
    <t>176</t>
  </si>
  <si>
    <t>89</t>
  </si>
  <si>
    <t>764410850</t>
  </si>
  <si>
    <t>Demontáž oplechovania parapetov rš od 100 do 330 mm,  -0,00135t</t>
  </si>
  <si>
    <t>178</t>
  </si>
  <si>
    <t>115</t>
  </si>
  <si>
    <t>998764203</t>
  </si>
  <si>
    <t>Presun hmôt pre konštrukcie klampiarske v objektoch výšky nad 12 do 24 m</t>
  </si>
  <si>
    <t>%</t>
  </si>
  <si>
    <t>-1279476700</t>
  </si>
  <si>
    <t>93</t>
  </si>
  <si>
    <t>766621400</t>
  </si>
  <si>
    <t>Montáž okien plastových s hydroizolačnými ISO páskami (exteriérová a interiérová)</t>
  </si>
  <si>
    <t>186</t>
  </si>
  <si>
    <t>M</t>
  </si>
  <si>
    <t>2832301210</t>
  </si>
  <si>
    <t>Páska okenná tesniaca exteriér 90 mm, pre okenné konštrukcie</t>
  </si>
  <si>
    <t>32</t>
  </si>
  <si>
    <t>188</t>
  </si>
  <si>
    <t>95</t>
  </si>
  <si>
    <t>2832301250</t>
  </si>
  <si>
    <t>Páska okenná tesniaca interiérová, 90 mm, pre okenné konštrukcie</t>
  </si>
  <si>
    <t>190</t>
  </si>
  <si>
    <t>611412.O</t>
  </si>
  <si>
    <t>Plastové okno a dvere, izolačné trojsklo Ug max.0,5-0,7 W.m-2.K-1, farba biela, klučka kovová biela, vnútorný parapet plastový biely, (resp. podľa výberu investora)</t>
  </si>
  <si>
    <t>súb</t>
  </si>
  <si>
    <t>192</t>
  </si>
  <si>
    <t>998766203</t>
  </si>
  <si>
    <t>Presun hmot pre konštrukcie stolárske v objektoch výšky nad 12 do 24 m</t>
  </si>
  <si>
    <t>-138406336</t>
  </si>
  <si>
    <t>99</t>
  </si>
  <si>
    <t>767640010</t>
  </si>
  <si>
    <t>Montáž hliníkových dverí s hydroizolačnými ISO páskami (exteriérová a interiérová)</t>
  </si>
  <si>
    <t>198</t>
  </si>
  <si>
    <t>100</t>
  </si>
  <si>
    <t>200</t>
  </si>
  <si>
    <t>101</t>
  </si>
  <si>
    <t>202</t>
  </si>
  <si>
    <t>553587.D</t>
  </si>
  <si>
    <t>Hliníkové okno a dvere, izolačné trojsklo Ug max.0,5-0,7 W.m-2.K-1, klučka kovová biela, vnútorný parapet plastový biely, (resp. podľa výberu investora)</t>
  </si>
  <si>
    <t>súb.</t>
  </si>
  <si>
    <t>204</t>
  </si>
  <si>
    <t>117</t>
  </si>
  <si>
    <t>998767203</t>
  </si>
  <si>
    <t>Presun hmôt pre kovové stavebné doplnkové konštrukcie v objektoch výšky nad 12 do 24 m</t>
  </si>
  <si>
    <t>661755033</t>
  </si>
  <si>
    <t>784410100</t>
  </si>
  <si>
    <t>Penetrovanie jednonásobné jemnozrnných podkladov výšky do 3, 80 m</t>
  </si>
  <si>
    <t>216</t>
  </si>
  <si>
    <t>109</t>
  </si>
  <si>
    <t>784410500</t>
  </si>
  <si>
    <t>Prebrúsenie a oprášenie jemnozrnných povrchov výšky do 3, 80 m</t>
  </si>
  <si>
    <t>218</t>
  </si>
  <si>
    <t>784410600</t>
  </si>
  <si>
    <t>Vyrovnanie trhlín a nerovností na jemnozrnných povrchoch výšky do 3, 80 m</t>
  </si>
  <si>
    <t>220</t>
  </si>
  <si>
    <t>111</t>
  </si>
  <si>
    <t>784423271</t>
  </si>
  <si>
    <t>Maľby dvojnásobné, ručne nanášané na jemnozrnný podklad výšky do 3,80 m</t>
  </si>
  <si>
    <t>222</t>
  </si>
  <si>
    <t>000600013</t>
  </si>
  <si>
    <t>Zariadenie staveniska - prevádzkové sklady</t>
  </si>
  <si>
    <t>eur</t>
  </si>
  <si>
    <t>262144</t>
  </si>
  <si>
    <t>224</t>
  </si>
  <si>
    <t>113</t>
  </si>
  <si>
    <t>000600042</t>
  </si>
  <si>
    <t>Zariadenie staveniska - sociálne sociálne zariadenia</t>
  </si>
  <si>
    <t>226</t>
  </si>
  <si>
    <t>00069.poz</t>
  </si>
  <si>
    <t>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</si>
</sst>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/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/>
    <xf numFmtId="166" fontId="20" fillId="0" borderId="11" xfId="0" applyNumberFormat="1" applyFont="1" applyBorder="1" applyAlignment="1"/>
    <xf numFmtId="167" fontId="2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2" xfId="0" applyFont="1" applyBorder="1" applyAlignment="1"/>
    <xf numFmtId="166" fontId="7" fillId="0" borderId="0" xfId="0" applyNumberFormat="1" applyFont="1" applyBorder="1" applyAlignment="1"/>
    <xf numFmtId="166" fontId="7" fillId="0" borderId="13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/>
    <xf numFmtId="167" fontId="5" fillId="0" borderId="10" xfId="0" applyNumberFormat="1" applyFont="1" applyBorder="1" applyAlignment="1">
      <alignment vertical="center"/>
    </xf>
    <xf numFmtId="167" fontId="6" fillId="0" borderId="15" xfId="0" applyNumberFormat="1" applyFont="1" applyBorder="1" applyAlignment="1"/>
    <xf numFmtId="167" fontId="6" fillId="0" borderId="15" xfId="0" applyNumberFormat="1" applyFont="1" applyBorder="1" applyAlignment="1">
      <alignment vertical="center"/>
    </xf>
    <xf numFmtId="167" fontId="6" fillId="0" borderId="21" xfId="0" applyNumberFormat="1" applyFont="1" applyBorder="1" applyAlignment="1"/>
    <xf numFmtId="167" fontId="6" fillId="0" borderId="21" xfId="0" applyNumberFormat="1" applyFont="1" applyBorder="1" applyAlignment="1">
      <alignment vertical="center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7" fillId="4" borderId="0" xfId="0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7" fontId="17" fillId="0" borderId="10" xfId="0" applyNumberFormat="1" applyFont="1" applyBorder="1" applyAlignment="1"/>
    <xf numFmtId="167" fontId="3" fillId="0" borderId="10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0" fontId="9" fillId="2" borderId="0" xfId="1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8"/>
  <sheetViews>
    <sheetView showGridLines="0" tabSelected="1" workbookViewId="0">
      <pane ySplit="1" topLeftCell="A134" activePane="bottomLeft" state="frozen"/>
      <selection pane="bottomLeft" activeCell="C4" sqref="C4:Q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53"/>
      <c r="B1" s="6"/>
      <c r="C1" s="6"/>
      <c r="D1" s="7" t="s">
        <v>0</v>
      </c>
      <c r="E1" s="6"/>
      <c r="F1" s="8" t="s">
        <v>44</v>
      </c>
      <c r="G1" s="8"/>
      <c r="H1" s="149" t="s">
        <v>45</v>
      </c>
      <c r="I1" s="149"/>
      <c r="J1" s="149"/>
      <c r="K1" s="149"/>
      <c r="L1" s="8" t="s">
        <v>46</v>
      </c>
      <c r="M1" s="6"/>
      <c r="N1" s="6"/>
      <c r="O1" s="7" t="s">
        <v>47</v>
      </c>
      <c r="P1" s="6"/>
      <c r="Q1" s="6"/>
      <c r="R1" s="6"/>
      <c r="S1" s="8" t="s">
        <v>48</v>
      </c>
      <c r="T1" s="8"/>
      <c r="U1" s="53"/>
      <c r="V1" s="5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 x14ac:dyDescent="0.3">
      <c r="C2" s="150" t="s">
        <v>3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17" t="s">
        <v>4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11" t="s">
        <v>42</v>
      </c>
    </row>
    <row r="3" spans="1:66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39</v>
      </c>
    </row>
    <row r="4" spans="1:66" ht="36.950000000000003" customHeight="1" x14ac:dyDescent="0.3">
      <c r="B4" s="15"/>
      <c r="C4" s="126" t="s">
        <v>49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6"/>
      <c r="T4" s="10" t="s">
        <v>5</v>
      </c>
      <c r="AT4" s="11" t="s">
        <v>2</v>
      </c>
    </row>
    <row r="5" spans="1:66" ht="6.95" customHeight="1" x14ac:dyDescent="0.3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 x14ac:dyDescent="0.3">
      <c r="B6" s="15"/>
      <c r="C6" s="17"/>
      <c r="D6" s="20" t="s">
        <v>6</v>
      </c>
      <c r="E6" s="17"/>
      <c r="F6" s="128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7"/>
      <c r="R6" s="16"/>
    </row>
    <row r="7" spans="1:66" ht="25.35" customHeight="1" x14ac:dyDescent="0.3">
      <c r="B7" s="15"/>
      <c r="C7" s="17"/>
      <c r="D7" s="20" t="s">
        <v>50</v>
      </c>
      <c r="E7" s="17"/>
      <c r="F7" s="128" t="s">
        <v>51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7"/>
      <c r="R7" s="16"/>
    </row>
    <row r="8" spans="1:66" s="1" customFormat="1" ht="32.85" customHeight="1" x14ac:dyDescent="0.3">
      <c r="B8" s="22"/>
      <c r="C8" s="23"/>
      <c r="D8" s="19" t="s">
        <v>52</v>
      </c>
      <c r="E8" s="23"/>
      <c r="F8" s="152" t="s">
        <v>53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23"/>
      <c r="R8" s="24"/>
    </row>
    <row r="9" spans="1:66" s="1" customFormat="1" ht="14.45" customHeight="1" x14ac:dyDescent="0.3">
      <c r="B9" s="22"/>
      <c r="C9" s="23"/>
      <c r="D9" s="20" t="s">
        <v>7</v>
      </c>
      <c r="E9" s="23"/>
      <c r="F9" s="18" t="s">
        <v>1</v>
      </c>
      <c r="G9" s="23"/>
      <c r="H9" s="23"/>
      <c r="I9" s="23"/>
      <c r="J9" s="23"/>
      <c r="K9" s="23"/>
      <c r="L9" s="23"/>
      <c r="M9" s="20" t="s">
        <v>8</v>
      </c>
      <c r="N9" s="23"/>
      <c r="O9" s="18" t="s">
        <v>1</v>
      </c>
      <c r="P9" s="23"/>
      <c r="Q9" s="23"/>
      <c r="R9" s="24"/>
    </row>
    <row r="10" spans="1:66" s="1" customFormat="1" ht="14.45" customHeight="1" x14ac:dyDescent="0.3">
      <c r="B10" s="22"/>
      <c r="C10" s="23"/>
      <c r="D10" s="20" t="s">
        <v>9</v>
      </c>
      <c r="E10" s="23"/>
      <c r="F10" s="18" t="s">
        <v>10</v>
      </c>
      <c r="G10" s="23"/>
      <c r="H10" s="23"/>
      <c r="I10" s="23"/>
      <c r="J10" s="23"/>
      <c r="K10" s="23"/>
      <c r="L10" s="23"/>
      <c r="M10" s="20" t="s">
        <v>11</v>
      </c>
      <c r="N10" s="23"/>
      <c r="O10" s="132"/>
      <c r="P10" s="132"/>
      <c r="Q10" s="23"/>
      <c r="R10" s="24"/>
    </row>
    <row r="11" spans="1:66" s="1" customFormat="1" ht="10.9" customHeight="1" x14ac:dyDescent="0.3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5" customHeight="1" x14ac:dyDescent="0.3">
      <c r="B12" s="22"/>
      <c r="C12" s="23"/>
      <c r="D12" s="20" t="s">
        <v>12</v>
      </c>
      <c r="E12" s="23"/>
      <c r="F12" s="23"/>
      <c r="G12" s="23"/>
      <c r="H12" s="23"/>
      <c r="I12" s="23"/>
      <c r="J12" s="23"/>
      <c r="K12" s="23"/>
      <c r="L12" s="23"/>
      <c r="M12" s="20" t="s">
        <v>13</v>
      </c>
      <c r="N12" s="23"/>
      <c r="O12" s="123" t="s">
        <v>1</v>
      </c>
      <c r="P12" s="123"/>
      <c r="Q12" s="23"/>
      <c r="R12" s="24"/>
    </row>
    <row r="13" spans="1:66" s="1" customFormat="1" ht="18" customHeight="1" x14ac:dyDescent="0.3">
      <c r="B13" s="22"/>
      <c r="C13" s="23"/>
      <c r="D13" s="23"/>
      <c r="E13" s="18" t="s">
        <v>14</v>
      </c>
      <c r="F13" s="23"/>
      <c r="G13" s="23"/>
      <c r="H13" s="23"/>
      <c r="I13" s="23"/>
      <c r="J13" s="23"/>
      <c r="K13" s="23"/>
      <c r="L13" s="23"/>
      <c r="M13" s="20" t="s">
        <v>15</v>
      </c>
      <c r="N13" s="23"/>
      <c r="O13" s="123" t="s">
        <v>1</v>
      </c>
      <c r="P13" s="123"/>
      <c r="Q13" s="23"/>
      <c r="R13" s="24"/>
    </row>
    <row r="14" spans="1:66" s="1" customFormat="1" ht="6.95" customHeight="1" x14ac:dyDescent="0.3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5" customHeight="1" x14ac:dyDescent="0.3">
      <c r="B15" s="22"/>
      <c r="C15" s="23"/>
      <c r="D15" s="20" t="s">
        <v>16</v>
      </c>
      <c r="E15" s="23"/>
      <c r="F15" s="23"/>
      <c r="G15" s="23"/>
      <c r="H15" s="23"/>
      <c r="I15" s="23"/>
      <c r="J15" s="23"/>
      <c r="K15" s="23"/>
      <c r="L15" s="23"/>
      <c r="M15" s="20" t="s">
        <v>13</v>
      </c>
      <c r="N15" s="23"/>
      <c r="O15" s="123"/>
      <c r="P15" s="123"/>
      <c r="Q15" s="23"/>
      <c r="R15" s="24"/>
    </row>
    <row r="16" spans="1:66" s="1" customFormat="1" ht="18" customHeight="1" x14ac:dyDescent="0.3">
      <c r="B16" s="22"/>
      <c r="C16" s="23"/>
      <c r="D16" s="23"/>
      <c r="E16" s="18"/>
      <c r="F16" s="23"/>
      <c r="G16" s="23"/>
      <c r="H16" s="23"/>
      <c r="I16" s="23"/>
      <c r="J16" s="23"/>
      <c r="K16" s="23"/>
      <c r="L16" s="23"/>
      <c r="M16" s="20" t="s">
        <v>15</v>
      </c>
      <c r="N16" s="23"/>
      <c r="O16" s="123"/>
      <c r="P16" s="123"/>
      <c r="Q16" s="23"/>
      <c r="R16" s="24"/>
    </row>
    <row r="17" spans="2:18" s="1" customFormat="1" ht="6.95" customHeight="1" x14ac:dyDescent="0.3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5" customHeight="1" x14ac:dyDescent="0.3">
      <c r="B18" s="22"/>
      <c r="C18" s="23"/>
      <c r="D18" s="20" t="s">
        <v>17</v>
      </c>
      <c r="E18" s="23"/>
      <c r="F18" s="23"/>
      <c r="G18" s="23"/>
      <c r="H18" s="23"/>
      <c r="I18" s="23"/>
      <c r="J18" s="23"/>
      <c r="K18" s="23"/>
      <c r="L18" s="23"/>
      <c r="M18" s="20" t="s">
        <v>13</v>
      </c>
      <c r="N18" s="23"/>
      <c r="O18" s="123" t="s">
        <v>1</v>
      </c>
      <c r="P18" s="123"/>
      <c r="Q18" s="23"/>
      <c r="R18" s="24"/>
    </row>
    <row r="19" spans="2:18" s="1" customFormat="1" ht="18" customHeight="1" x14ac:dyDescent="0.3">
      <c r="B19" s="22"/>
      <c r="C19" s="23"/>
      <c r="D19" s="23"/>
      <c r="E19" s="18"/>
      <c r="F19" s="23"/>
      <c r="G19" s="23"/>
      <c r="H19" s="23"/>
      <c r="I19" s="23"/>
      <c r="J19" s="23"/>
      <c r="K19" s="23"/>
      <c r="L19" s="23"/>
      <c r="M19" s="20" t="s">
        <v>15</v>
      </c>
      <c r="N19" s="23"/>
      <c r="O19" s="123" t="s">
        <v>1</v>
      </c>
      <c r="P19" s="123"/>
      <c r="Q19" s="23"/>
      <c r="R19" s="24"/>
    </row>
    <row r="20" spans="2:18" s="1" customFormat="1" ht="6.95" customHeight="1" x14ac:dyDescent="0.3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5" customHeight="1" x14ac:dyDescent="0.3">
      <c r="B21" s="22"/>
      <c r="C21" s="23"/>
      <c r="D21" s="20" t="s">
        <v>18</v>
      </c>
      <c r="E21" s="23"/>
      <c r="F21" s="23"/>
      <c r="G21" s="23"/>
      <c r="H21" s="23"/>
      <c r="I21" s="23"/>
      <c r="J21" s="23"/>
      <c r="K21" s="23"/>
      <c r="L21" s="23"/>
      <c r="M21" s="20" t="s">
        <v>13</v>
      </c>
      <c r="N21" s="23"/>
      <c r="O21" s="123" t="s">
        <v>1</v>
      </c>
      <c r="P21" s="123"/>
      <c r="Q21" s="23"/>
      <c r="R21" s="24"/>
    </row>
    <row r="22" spans="2:18" s="1" customFormat="1" ht="18" customHeight="1" x14ac:dyDescent="0.3">
      <c r="B22" s="22"/>
      <c r="C22" s="23"/>
      <c r="D22" s="23"/>
      <c r="E22" s="18"/>
      <c r="F22" s="23"/>
      <c r="G22" s="23"/>
      <c r="H22" s="23"/>
      <c r="I22" s="23"/>
      <c r="J22" s="23"/>
      <c r="K22" s="23"/>
      <c r="L22" s="23"/>
      <c r="M22" s="20" t="s">
        <v>15</v>
      </c>
      <c r="N22" s="23"/>
      <c r="O22" s="123" t="s">
        <v>1</v>
      </c>
      <c r="P22" s="123"/>
      <c r="Q22" s="23"/>
      <c r="R22" s="24"/>
    </row>
    <row r="23" spans="2:18" s="1" customFormat="1" ht="6.95" customHeight="1" x14ac:dyDescent="0.3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5" customHeight="1" x14ac:dyDescent="0.3">
      <c r="B24" s="22"/>
      <c r="C24" s="23"/>
      <c r="D24" s="20" t="s">
        <v>19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16.5" customHeight="1" x14ac:dyDescent="0.3">
      <c r="B25" s="22"/>
      <c r="C25" s="23"/>
      <c r="D25" s="23"/>
      <c r="E25" s="116" t="s">
        <v>1</v>
      </c>
      <c r="F25" s="116"/>
      <c r="G25" s="116"/>
      <c r="H25" s="116"/>
      <c r="I25" s="116"/>
      <c r="J25" s="116"/>
      <c r="K25" s="116"/>
      <c r="L25" s="116"/>
      <c r="M25" s="23"/>
      <c r="N25" s="23"/>
      <c r="O25" s="23"/>
      <c r="P25" s="23"/>
      <c r="Q25" s="23"/>
      <c r="R25" s="24"/>
    </row>
    <row r="26" spans="2:18" s="1" customFormat="1" ht="6.95" customHeight="1" x14ac:dyDescent="0.3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5" customHeight="1" x14ac:dyDescent="0.3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5" customHeight="1" x14ac:dyDescent="0.3">
      <c r="B28" s="22"/>
      <c r="C28" s="23"/>
      <c r="D28" s="54" t="s">
        <v>54</v>
      </c>
      <c r="E28" s="23"/>
      <c r="F28" s="23"/>
      <c r="G28" s="23"/>
      <c r="H28" s="23"/>
      <c r="I28" s="23"/>
      <c r="J28" s="23"/>
      <c r="K28" s="23"/>
      <c r="L28" s="23"/>
      <c r="M28" s="119">
        <f>N89</f>
        <v>0</v>
      </c>
      <c r="N28" s="119"/>
      <c r="O28" s="119"/>
      <c r="P28" s="119"/>
      <c r="Q28" s="23"/>
      <c r="R28" s="24"/>
    </row>
    <row r="29" spans="2:18" s="1" customFormat="1" ht="14.45" customHeight="1" x14ac:dyDescent="0.3">
      <c r="B29" s="22"/>
      <c r="C29" s="23"/>
      <c r="D29" s="21" t="s">
        <v>55</v>
      </c>
      <c r="E29" s="23"/>
      <c r="F29" s="23"/>
      <c r="G29" s="23"/>
      <c r="H29" s="23"/>
      <c r="I29" s="23"/>
      <c r="J29" s="23"/>
      <c r="K29" s="23"/>
      <c r="L29" s="23"/>
      <c r="M29" s="119">
        <f>N102</f>
        <v>0</v>
      </c>
      <c r="N29" s="119"/>
      <c r="O29" s="119"/>
      <c r="P29" s="119"/>
      <c r="Q29" s="23"/>
      <c r="R29" s="24"/>
    </row>
    <row r="30" spans="2:18" s="1" customFormat="1" ht="6.95" customHeight="1" x14ac:dyDescent="0.3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 x14ac:dyDescent="0.3">
      <c r="B31" s="22"/>
      <c r="C31" s="23"/>
      <c r="D31" s="55" t="s">
        <v>20</v>
      </c>
      <c r="E31" s="23"/>
      <c r="F31" s="23"/>
      <c r="G31" s="23"/>
      <c r="H31" s="23"/>
      <c r="I31" s="23"/>
      <c r="J31" s="23"/>
      <c r="K31" s="23"/>
      <c r="L31" s="23"/>
      <c r="M31" s="120">
        <f>ROUND(M28+M29,2)</f>
        <v>0</v>
      </c>
      <c r="N31" s="121"/>
      <c r="O31" s="121"/>
      <c r="P31" s="121"/>
      <c r="Q31" s="23"/>
      <c r="R31" s="24"/>
    </row>
    <row r="32" spans="2:18" s="1" customFormat="1" ht="6.95" customHeight="1" x14ac:dyDescent="0.3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5" customHeight="1" x14ac:dyDescent="0.3">
      <c r="B33" s="22"/>
      <c r="C33" s="23"/>
      <c r="D33" s="25" t="s">
        <v>21</v>
      </c>
      <c r="E33" s="25" t="s">
        <v>22</v>
      </c>
      <c r="F33" s="26">
        <v>0.2</v>
      </c>
      <c r="G33" s="56" t="s">
        <v>23</v>
      </c>
      <c r="H33" s="122">
        <f>ROUND((SUM(BE102:BE103)+SUM(BE122:BE167)), 2)</f>
        <v>0</v>
      </c>
      <c r="I33" s="121"/>
      <c r="J33" s="121"/>
      <c r="K33" s="23"/>
      <c r="L33" s="23"/>
      <c r="M33" s="122">
        <f>ROUND(ROUND((SUM(BE102:BE103)+SUM(BE122:BE167)), 2)*F33, 2)</f>
        <v>0</v>
      </c>
      <c r="N33" s="121"/>
      <c r="O33" s="121"/>
      <c r="P33" s="121"/>
      <c r="Q33" s="23"/>
      <c r="R33" s="24"/>
    </row>
    <row r="34" spans="2:18" s="1" customFormat="1" ht="14.45" customHeight="1" x14ac:dyDescent="0.3">
      <c r="B34" s="22"/>
      <c r="C34" s="23"/>
      <c r="D34" s="23"/>
      <c r="E34" s="25" t="s">
        <v>24</v>
      </c>
      <c r="F34" s="26">
        <v>0.2</v>
      </c>
      <c r="G34" s="56" t="s">
        <v>23</v>
      </c>
      <c r="H34" s="122">
        <f>ROUND((SUM(BF102:BF103)+SUM(BF122:BF167)), 2)</f>
        <v>0</v>
      </c>
      <c r="I34" s="121"/>
      <c r="J34" s="121"/>
      <c r="K34" s="23"/>
      <c r="L34" s="23"/>
      <c r="M34" s="122">
        <f>ROUND(ROUND((SUM(BF102:BF103)+SUM(BF122:BF167)), 2)*F34, 2)</f>
        <v>0</v>
      </c>
      <c r="N34" s="121"/>
      <c r="O34" s="121"/>
      <c r="P34" s="121"/>
      <c r="Q34" s="23"/>
      <c r="R34" s="24"/>
    </row>
    <row r="35" spans="2:18" s="1" customFormat="1" ht="14.45" hidden="1" customHeight="1" x14ac:dyDescent="0.3">
      <c r="B35" s="22"/>
      <c r="C35" s="23"/>
      <c r="D35" s="23"/>
      <c r="E35" s="25" t="s">
        <v>25</v>
      </c>
      <c r="F35" s="26">
        <v>0.2</v>
      </c>
      <c r="G35" s="56" t="s">
        <v>23</v>
      </c>
      <c r="H35" s="122">
        <f>ROUND((SUM(BG102:BG103)+SUM(BG122:BG167)), 2)</f>
        <v>0</v>
      </c>
      <c r="I35" s="121"/>
      <c r="J35" s="121"/>
      <c r="K35" s="23"/>
      <c r="L35" s="23"/>
      <c r="M35" s="122">
        <v>0</v>
      </c>
      <c r="N35" s="121"/>
      <c r="O35" s="121"/>
      <c r="P35" s="121"/>
      <c r="Q35" s="23"/>
      <c r="R35" s="24"/>
    </row>
    <row r="36" spans="2:18" s="1" customFormat="1" ht="14.45" hidden="1" customHeight="1" x14ac:dyDescent="0.3">
      <c r="B36" s="22"/>
      <c r="C36" s="23"/>
      <c r="D36" s="23"/>
      <c r="E36" s="25" t="s">
        <v>26</v>
      </c>
      <c r="F36" s="26">
        <v>0.2</v>
      </c>
      <c r="G36" s="56" t="s">
        <v>23</v>
      </c>
      <c r="H36" s="122">
        <f>ROUND((SUM(BH102:BH103)+SUM(BH122:BH167)), 2)</f>
        <v>0</v>
      </c>
      <c r="I36" s="121"/>
      <c r="J36" s="121"/>
      <c r="K36" s="23"/>
      <c r="L36" s="23"/>
      <c r="M36" s="122">
        <v>0</v>
      </c>
      <c r="N36" s="121"/>
      <c r="O36" s="121"/>
      <c r="P36" s="121"/>
      <c r="Q36" s="23"/>
      <c r="R36" s="24"/>
    </row>
    <row r="37" spans="2:18" s="1" customFormat="1" ht="14.45" hidden="1" customHeight="1" x14ac:dyDescent="0.3">
      <c r="B37" s="22"/>
      <c r="C37" s="23"/>
      <c r="D37" s="23"/>
      <c r="E37" s="25" t="s">
        <v>27</v>
      </c>
      <c r="F37" s="26">
        <v>0</v>
      </c>
      <c r="G37" s="56" t="s">
        <v>23</v>
      </c>
      <c r="H37" s="122">
        <f>ROUND((SUM(BI102:BI103)+SUM(BI122:BI167)), 2)</f>
        <v>0</v>
      </c>
      <c r="I37" s="121"/>
      <c r="J37" s="121"/>
      <c r="K37" s="23"/>
      <c r="L37" s="23"/>
      <c r="M37" s="122">
        <v>0</v>
      </c>
      <c r="N37" s="121"/>
      <c r="O37" s="121"/>
      <c r="P37" s="121"/>
      <c r="Q37" s="23"/>
      <c r="R37" s="24"/>
    </row>
    <row r="38" spans="2:18" s="1" customFormat="1" ht="6.95" customHeight="1" x14ac:dyDescent="0.3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 x14ac:dyDescent="0.3">
      <c r="B39" s="22"/>
      <c r="C39" s="52"/>
      <c r="D39" s="57" t="s">
        <v>28</v>
      </c>
      <c r="E39" s="44"/>
      <c r="F39" s="44"/>
      <c r="G39" s="58" t="s">
        <v>29</v>
      </c>
      <c r="H39" s="59" t="s">
        <v>30</v>
      </c>
      <c r="I39" s="44"/>
      <c r="J39" s="44"/>
      <c r="K39" s="44"/>
      <c r="L39" s="124">
        <f>SUM(M31:M37)</f>
        <v>0</v>
      </c>
      <c r="M39" s="124"/>
      <c r="N39" s="124"/>
      <c r="O39" s="124"/>
      <c r="P39" s="125"/>
      <c r="Q39" s="52"/>
      <c r="R39" s="24"/>
    </row>
    <row r="40" spans="2:18" s="1" customFormat="1" ht="14.45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5" customHeight="1" x14ac:dyDescent="0.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x14ac:dyDescent="0.3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 x14ac:dyDescent="0.3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 x14ac:dyDescent="0.3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 x14ac:dyDescent="0.3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 x14ac:dyDescent="0.3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 x14ac:dyDescent="0.3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 x14ac:dyDescent="0.3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 x14ac:dyDescent="0.3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5" x14ac:dyDescent="0.3">
      <c r="B50" s="22"/>
      <c r="C50" s="23"/>
      <c r="D50" s="28" t="s">
        <v>31</v>
      </c>
      <c r="E50" s="29"/>
      <c r="F50" s="29"/>
      <c r="G50" s="29"/>
      <c r="H50" s="30"/>
      <c r="I50" s="23"/>
      <c r="J50" s="28" t="s">
        <v>32</v>
      </c>
      <c r="K50" s="29"/>
      <c r="L50" s="29"/>
      <c r="M50" s="29"/>
      <c r="N50" s="29"/>
      <c r="O50" s="29"/>
      <c r="P50" s="30"/>
      <c r="Q50" s="23"/>
      <c r="R50" s="24"/>
    </row>
    <row r="51" spans="2:18" x14ac:dyDescent="0.3">
      <c r="B51" s="15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6"/>
    </row>
    <row r="52" spans="2:18" x14ac:dyDescent="0.3">
      <c r="B52" s="15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6"/>
    </row>
    <row r="53" spans="2:18" x14ac:dyDescent="0.3">
      <c r="B53" s="15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6"/>
    </row>
    <row r="54" spans="2:18" x14ac:dyDescent="0.3">
      <c r="B54" s="15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6"/>
    </row>
    <row r="55" spans="2:18" x14ac:dyDescent="0.3">
      <c r="B55" s="15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6"/>
    </row>
    <row r="56" spans="2:18" x14ac:dyDescent="0.3">
      <c r="B56" s="15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6"/>
    </row>
    <row r="57" spans="2:18" x14ac:dyDescent="0.3">
      <c r="B57" s="15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6"/>
    </row>
    <row r="58" spans="2:18" x14ac:dyDescent="0.3">
      <c r="B58" s="15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6"/>
    </row>
    <row r="59" spans="2:18" s="1" customFormat="1" ht="15" x14ac:dyDescent="0.3">
      <c r="B59" s="22"/>
      <c r="C59" s="23"/>
      <c r="D59" s="33" t="s">
        <v>33</v>
      </c>
      <c r="E59" s="34"/>
      <c r="F59" s="34"/>
      <c r="G59" s="35" t="s">
        <v>34</v>
      </c>
      <c r="H59" s="36"/>
      <c r="I59" s="23"/>
      <c r="J59" s="33" t="s">
        <v>33</v>
      </c>
      <c r="K59" s="34"/>
      <c r="L59" s="34"/>
      <c r="M59" s="34"/>
      <c r="N59" s="35" t="s">
        <v>34</v>
      </c>
      <c r="O59" s="34"/>
      <c r="P59" s="36"/>
      <c r="Q59" s="23"/>
      <c r="R59" s="24"/>
    </row>
    <row r="60" spans="2:18" x14ac:dyDescent="0.3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5" x14ac:dyDescent="0.3">
      <c r="B61" s="22"/>
      <c r="C61" s="23"/>
      <c r="D61" s="28" t="s">
        <v>35</v>
      </c>
      <c r="E61" s="29"/>
      <c r="F61" s="29"/>
      <c r="G61" s="29"/>
      <c r="H61" s="30"/>
      <c r="I61" s="23"/>
      <c r="J61" s="28" t="s">
        <v>36</v>
      </c>
      <c r="K61" s="29"/>
      <c r="L61" s="29"/>
      <c r="M61" s="29"/>
      <c r="N61" s="29"/>
      <c r="O61" s="29"/>
      <c r="P61" s="30"/>
      <c r="Q61" s="23"/>
      <c r="R61" s="24"/>
    </row>
    <row r="62" spans="2:18" x14ac:dyDescent="0.3">
      <c r="B62" s="15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6"/>
    </row>
    <row r="63" spans="2:18" x14ac:dyDescent="0.3">
      <c r="B63" s="15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6"/>
    </row>
    <row r="64" spans="2:18" x14ac:dyDescent="0.3">
      <c r="B64" s="15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6"/>
    </row>
    <row r="65" spans="2:18" x14ac:dyDescent="0.3">
      <c r="B65" s="15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6"/>
    </row>
    <row r="66" spans="2:18" x14ac:dyDescent="0.3">
      <c r="B66" s="15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6"/>
    </row>
    <row r="67" spans="2:18" x14ac:dyDescent="0.3">
      <c r="B67" s="15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6"/>
    </row>
    <row r="68" spans="2:18" x14ac:dyDescent="0.3">
      <c r="B68" s="15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6"/>
    </row>
    <row r="69" spans="2:18" x14ac:dyDescent="0.3">
      <c r="B69" s="15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6"/>
    </row>
    <row r="70" spans="2:18" s="1" customFormat="1" ht="15" x14ac:dyDescent="0.3">
      <c r="B70" s="22"/>
      <c r="C70" s="23"/>
      <c r="D70" s="33" t="s">
        <v>33</v>
      </c>
      <c r="E70" s="34"/>
      <c r="F70" s="34"/>
      <c r="G70" s="35" t="s">
        <v>34</v>
      </c>
      <c r="H70" s="36"/>
      <c r="I70" s="23"/>
      <c r="J70" s="33" t="s">
        <v>33</v>
      </c>
      <c r="K70" s="34"/>
      <c r="L70" s="34"/>
      <c r="M70" s="34"/>
      <c r="N70" s="35" t="s">
        <v>34</v>
      </c>
      <c r="O70" s="34"/>
      <c r="P70" s="36"/>
      <c r="Q70" s="23"/>
      <c r="R70" s="24"/>
    </row>
    <row r="71" spans="2:18" s="1" customFormat="1" ht="14.45" customHeight="1" x14ac:dyDescent="0.3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 x14ac:dyDescent="0.3">
      <c r="B76" s="22"/>
      <c r="C76" s="126" t="s">
        <v>56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24"/>
    </row>
    <row r="77" spans="2:18" s="1" customFormat="1" ht="6.95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 x14ac:dyDescent="0.3">
      <c r="B78" s="22"/>
      <c r="C78" s="20" t="s">
        <v>6</v>
      </c>
      <c r="D78" s="23"/>
      <c r="E78" s="23"/>
      <c r="F78" s="128">
        <f>F6</f>
        <v>0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23"/>
      <c r="R78" s="24"/>
    </row>
    <row r="79" spans="2:18" ht="30" customHeight="1" x14ac:dyDescent="0.3">
      <c r="B79" s="15"/>
      <c r="C79" s="20" t="s">
        <v>50</v>
      </c>
      <c r="D79" s="17"/>
      <c r="E79" s="17"/>
      <c r="F79" s="128" t="s">
        <v>51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7"/>
      <c r="R79" s="16"/>
    </row>
    <row r="80" spans="2:18" s="1" customFormat="1" ht="36.950000000000003" customHeight="1" x14ac:dyDescent="0.3">
      <c r="B80" s="22"/>
      <c r="C80" s="43" t="s">
        <v>52</v>
      </c>
      <c r="D80" s="23"/>
      <c r="E80" s="23"/>
      <c r="F80" s="131" t="str">
        <f>F8</f>
        <v>01 - Navrhovaný stav a búracie práce</v>
      </c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23"/>
      <c r="R80" s="24"/>
    </row>
    <row r="81" spans="2:47" s="1" customFormat="1" ht="6.95" customHeight="1" x14ac:dyDescent="0.3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 x14ac:dyDescent="0.3">
      <c r="B82" s="22"/>
      <c r="C82" s="20" t="s">
        <v>9</v>
      </c>
      <c r="D82" s="23"/>
      <c r="E82" s="23"/>
      <c r="F82" s="18" t="str">
        <f>F10</f>
        <v>Kolpašská 1586/9, Banská Štiavnica</v>
      </c>
      <c r="G82" s="23"/>
      <c r="H82" s="23"/>
      <c r="I82" s="23"/>
      <c r="J82" s="23"/>
      <c r="K82" s="20" t="s">
        <v>11</v>
      </c>
      <c r="L82" s="23"/>
      <c r="M82" s="132" t="str">
        <f>IF(O10="","",O10)</f>
        <v/>
      </c>
      <c r="N82" s="132"/>
      <c r="O82" s="132"/>
      <c r="P82" s="132"/>
      <c r="Q82" s="23"/>
      <c r="R82" s="24"/>
    </row>
    <row r="83" spans="2:47" s="1" customFormat="1" ht="6.95" customHeight="1" x14ac:dyDescent="0.3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5" x14ac:dyDescent="0.3">
      <c r="B84" s="22"/>
      <c r="C84" s="20" t="s">
        <v>12</v>
      </c>
      <c r="D84" s="23"/>
      <c r="E84" s="23"/>
      <c r="F84" s="18" t="str">
        <f>E13</f>
        <v>SOŠ služieb a lesníctva, Banská Štiavnica</v>
      </c>
      <c r="G84" s="23"/>
      <c r="H84" s="23"/>
      <c r="I84" s="23"/>
      <c r="J84" s="23"/>
      <c r="K84" s="20" t="s">
        <v>17</v>
      </c>
      <c r="L84" s="23"/>
      <c r="M84" s="123">
        <f>E19</f>
        <v>0</v>
      </c>
      <c r="N84" s="123"/>
      <c r="O84" s="123"/>
      <c r="P84" s="123"/>
      <c r="Q84" s="123"/>
      <c r="R84" s="24"/>
    </row>
    <row r="85" spans="2:47" s="1" customFormat="1" ht="14.45" customHeight="1" x14ac:dyDescent="0.3">
      <c r="B85" s="22"/>
      <c r="C85" s="20" t="s">
        <v>16</v>
      </c>
      <c r="D85" s="23"/>
      <c r="E85" s="23"/>
      <c r="F85" s="18" t="str">
        <f>IF(E16="","",E16)</f>
        <v/>
      </c>
      <c r="G85" s="23"/>
      <c r="H85" s="23"/>
      <c r="I85" s="23"/>
      <c r="J85" s="23"/>
      <c r="K85" s="20" t="s">
        <v>18</v>
      </c>
      <c r="L85" s="23"/>
      <c r="M85" s="123">
        <f>E22</f>
        <v>0</v>
      </c>
      <c r="N85" s="123"/>
      <c r="O85" s="123"/>
      <c r="P85" s="123"/>
      <c r="Q85" s="123"/>
      <c r="R85" s="24"/>
    </row>
    <row r="86" spans="2:47" s="1" customFormat="1" ht="10.35" customHeight="1" x14ac:dyDescent="0.3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 x14ac:dyDescent="0.3">
      <c r="B87" s="22"/>
      <c r="C87" s="133" t="s">
        <v>57</v>
      </c>
      <c r="D87" s="134"/>
      <c r="E87" s="134"/>
      <c r="F87" s="134"/>
      <c r="G87" s="134"/>
      <c r="H87" s="52"/>
      <c r="I87" s="52"/>
      <c r="J87" s="52"/>
      <c r="K87" s="52"/>
      <c r="L87" s="52"/>
      <c r="M87" s="52"/>
      <c r="N87" s="133" t="s">
        <v>58</v>
      </c>
      <c r="O87" s="134"/>
      <c r="P87" s="134"/>
      <c r="Q87" s="134"/>
      <c r="R87" s="24"/>
    </row>
    <row r="88" spans="2:47" s="1" customFormat="1" ht="10.35" customHeight="1" x14ac:dyDescent="0.3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 x14ac:dyDescent="0.3">
      <c r="B89" s="22"/>
      <c r="C89" s="60" t="s">
        <v>59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135">
        <f>N122</f>
        <v>0</v>
      </c>
      <c r="O89" s="136"/>
      <c r="P89" s="136"/>
      <c r="Q89" s="136"/>
      <c r="R89" s="24"/>
      <c r="AU89" s="11" t="s">
        <v>60</v>
      </c>
    </row>
    <row r="90" spans="2:47" s="2" customFormat="1" ht="24.95" customHeight="1" x14ac:dyDescent="0.3">
      <c r="B90" s="61"/>
      <c r="C90" s="62"/>
      <c r="D90" s="63" t="s">
        <v>61</v>
      </c>
      <c r="E90" s="62"/>
      <c r="F90" s="62"/>
      <c r="G90" s="62"/>
      <c r="H90" s="62"/>
      <c r="I90" s="62"/>
      <c r="J90" s="62"/>
      <c r="K90" s="62"/>
      <c r="L90" s="62"/>
      <c r="M90" s="62"/>
      <c r="N90" s="139">
        <f>N123</f>
        <v>0</v>
      </c>
      <c r="O90" s="140"/>
      <c r="P90" s="140"/>
      <c r="Q90" s="140"/>
      <c r="R90" s="64"/>
    </row>
    <row r="91" spans="2:47" s="3" customFormat="1" ht="19.899999999999999" customHeight="1" x14ac:dyDescent="0.3">
      <c r="B91" s="65"/>
      <c r="C91" s="50"/>
      <c r="D91" s="66" t="s">
        <v>62</v>
      </c>
      <c r="E91" s="50"/>
      <c r="F91" s="50"/>
      <c r="G91" s="50"/>
      <c r="H91" s="50"/>
      <c r="I91" s="50"/>
      <c r="J91" s="50"/>
      <c r="K91" s="50"/>
      <c r="L91" s="50"/>
      <c r="M91" s="50"/>
      <c r="N91" s="137">
        <f>N124</f>
        <v>0</v>
      </c>
      <c r="O91" s="138"/>
      <c r="P91" s="138"/>
      <c r="Q91" s="138"/>
      <c r="R91" s="67"/>
    </row>
    <row r="92" spans="2:47" s="3" customFormat="1" ht="19.899999999999999" customHeight="1" x14ac:dyDescent="0.3">
      <c r="B92" s="65"/>
      <c r="C92" s="50"/>
      <c r="D92" s="66" t="s">
        <v>63</v>
      </c>
      <c r="E92" s="50"/>
      <c r="F92" s="50"/>
      <c r="G92" s="50"/>
      <c r="H92" s="50"/>
      <c r="I92" s="50"/>
      <c r="J92" s="50"/>
      <c r="K92" s="50"/>
      <c r="L92" s="50"/>
      <c r="M92" s="50"/>
      <c r="N92" s="137">
        <f>N127</f>
        <v>0</v>
      </c>
      <c r="O92" s="138"/>
      <c r="P92" s="138"/>
      <c r="Q92" s="138"/>
      <c r="R92" s="67"/>
    </row>
    <row r="93" spans="2:47" s="3" customFormat="1" ht="19.899999999999999" customHeight="1" x14ac:dyDescent="0.3">
      <c r="B93" s="65"/>
      <c r="C93" s="50"/>
      <c r="D93" s="66" t="s">
        <v>64</v>
      </c>
      <c r="E93" s="50"/>
      <c r="F93" s="50"/>
      <c r="G93" s="50"/>
      <c r="H93" s="50"/>
      <c r="I93" s="50"/>
      <c r="J93" s="50"/>
      <c r="K93" s="50"/>
      <c r="L93" s="50"/>
      <c r="M93" s="50"/>
      <c r="N93" s="137">
        <f>N139</f>
        <v>0</v>
      </c>
      <c r="O93" s="138"/>
      <c r="P93" s="138"/>
      <c r="Q93" s="138"/>
      <c r="R93" s="67"/>
    </row>
    <row r="94" spans="2:47" s="2" customFormat="1" ht="24.95" customHeight="1" x14ac:dyDescent="0.3">
      <c r="B94" s="61"/>
      <c r="C94" s="62"/>
      <c r="D94" s="63" t="s">
        <v>65</v>
      </c>
      <c r="E94" s="62"/>
      <c r="F94" s="62"/>
      <c r="G94" s="62"/>
      <c r="H94" s="62"/>
      <c r="I94" s="62"/>
      <c r="J94" s="62"/>
      <c r="K94" s="62"/>
      <c r="L94" s="62"/>
      <c r="M94" s="62"/>
      <c r="N94" s="139">
        <f>N141</f>
        <v>0</v>
      </c>
      <c r="O94" s="140"/>
      <c r="P94" s="140"/>
      <c r="Q94" s="140"/>
      <c r="R94" s="64"/>
    </row>
    <row r="95" spans="2:47" s="3" customFormat="1" ht="19.899999999999999" customHeight="1" x14ac:dyDescent="0.3">
      <c r="B95" s="65"/>
      <c r="C95" s="50"/>
      <c r="D95" s="66" t="s">
        <v>66</v>
      </c>
      <c r="E95" s="50"/>
      <c r="F95" s="50"/>
      <c r="G95" s="50"/>
      <c r="H95" s="50"/>
      <c r="I95" s="50"/>
      <c r="J95" s="50"/>
      <c r="K95" s="50"/>
      <c r="L95" s="50"/>
      <c r="M95" s="50"/>
      <c r="N95" s="137">
        <f>N142</f>
        <v>0</v>
      </c>
      <c r="O95" s="138"/>
      <c r="P95" s="138"/>
      <c r="Q95" s="138"/>
      <c r="R95" s="67"/>
    </row>
    <row r="96" spans="2:47" s="3" customFormat="1" ht="19.899999999999999" customHeight="1" x14ac:dyDescent="0.3">
      <c r="B96" s="65"/>
      <c r="C96" s="50"/>
      <c r="D96" s="66" t="s">
        <v>67</v>
      </c>
      <c r="E96" s="50"/>
      <c r="F96" s="50"/>
      <c r="G96" s="50"/>
      <c r="H96" s="50"/>
      <c r="I96" s="50"/>
      <c r="J96" s="50"/>
      <c r="K96" s="50"/>
      <c r="L96" s="50"/>
      <c r="M96" s="50"/>
      <c r="N96" s="137">
        <f>N146</f>
        <v>0</v>
      </c>
      <c r="O96" s="138"/>
      <c r="P96" s="138"/>
      <c r="Q96" s="138"/>
      <c r="R96" s="67"/>
    </row>
    <row r="97" spans="2:21" s="3" customFormat="1" ht="19.899999999999999" customHeight="1" x14ac:dyDescent="0.3">
      <c r="B97" s="65"/>
      <c r="C97" s="50"/>
      <c r="D97" s="66" t="s">
        <v>68</v>
      </c>
      <c r="E97" s="50"/>
      <c r="F97" s="50"/>
      <c r="G97" s="50"/>
      <c r="H97" s="50"/>
      <c r="I97" s="50"/>
      <c r="J97" s="50"/>
      <c r="K97" s="50"/>
      <c r="L97" s="50"/>
      <c r="M97" s="50"/>
      <c r="N97" s="137">
        <f>N152</f>
        <v>0</v>
      </c>
      <c r="O97" s="138"/>
      <c r="P97" s="138"/>
      <c r="Q97" s="138"/>
      <c r="R97" s="67"/>
    </row>
    <row r="98" spans="2:21" s="3" customFormat="1" ht="19.899999999999999" customHeight="1" x14ac:dyDescent="0.3">
      <c r="B98" s="65"/>
      <c r="C98" s="50"/>
      <c r="D98" s="66" t="s">
        <v>69</v>
      </c>
      <c r="E98" s="50"/>
      <c r="F98" s="50"/>
      <c r="G98" s="50"/>
      <c r="H98" s="50"/>
      <c r="I98" s="50"/>
      <c r="J98" s="50"/>
      <c r="K98" s="50"/>
      <c r="L98" s="50"/>
      <c r="M98" s="50"/>
      <c r="N98" s="137">
        <f>N158</f>
        <v>0</v>
      </c>
      <c r="O98" s="138"/>
      <c r="P98" s="138"/>
      <c r="Q98" s="138"/>
      <c r="R98" s="67"/>
    </row>
    <row r="99" spans="2:21" s="2" customFormat="1" ht="24.95" customHeight="1" x14ac:dyDescent="0.3">
      <c r="B99" s="61"/>
      <c r="C99" s="62"/>
      <c r="D99" s="63" t="s">
        <v>70</v>
      </c>
      <c r="E99" s="62"/>
      <c r="F99" s="62"/>
      <c r="G99" s="62"/>
      <c r="H99" s="62"/>
      <c r="I99" s="62"/>
      <c r="J99" s="62"/>
      <c r="K99" s="62"/>
      <c r="L99" s="62"/>
      <c r="M99" s="62"/>
      <c r="N99" s="139">
        <f>N163</f>
        <v>0</v>
      </c>
      <c r="O99" s="140"/>
      <c r="P99" s="140"/>
      <c r="Q99" s="140"/>
      <c r="R99" s="64"/>
    </row>
    <row r="100" spans="2:21" s="3" customFormat="1" ht="19.899999999999999" customHeight="1" x14ac:dyDescent="0.3">
      <c r="B100" s="65"/>
      <c r="C100" s="50"/>
      <c r="D100" s="66" t="s">
        <v>71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137">
        <f>N164</f>
        <v>0</v>
      </c>
      <c r="O100" s="138"/>
      <c r="P100" s="138"/>
      <c r="Q100" s="138"/>
      <c r="R100" s="67"/>
    </row>
    <row r="101" spans="2:21" s="1" customFormat="1" ht="21.75" customHeight="1" x14ac:dyDescent="0.3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2:21" s="1" customFormat="1" ht="29.25" customHeight="1" x14ac:dyDescent="0.3">
      <c r="B102" s="22"/>
      <c r="C102" s="60" t="s">
        <v>72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136">
        <v>0</v>
      </c>
      <c r="O102" s="141"/>
      <c r="P102" s="141"/>
      <c r="Q102" s="141"/>
      <c r="R102" s="24"/>
      <c r="T102" s="68"/>
      <c r="U102" s="69" t="s">
        <v>21</v>
      </c>
    </row>
    <row r="103" spans="2:21" s="1" customFormat="1" ht="18" customHeight="1" x14ac:dyDescent="0.3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2:21" s="1" customFormat="1" ht="29.25" customHeight="1" x14ac:dyDescent="0.3">
      <c r="B104" s="22"/>
      <c r="C104" s="51" t="s">
        <v>43</v>
      </c>
      <c r="D104" s="52"/>
      <c r="E104" s="52"/>
      <c r="F104" s="52"/>
      <c r="G104" s="52"/>
      <c r="H104" s="52"/>
      <c r="I104" s="52"/>
      <c r="J104" s="52"/>
      <c r="K104" s="52"/>
      <c r="L104" s="142">
        <f>ROUND(SUM(N89+N102),2)</f>
        <v>0</v>
      </c>
      <c r="M104" s="142"/>
      <c r="N104" s="142"/>
      <c r="O104" s="142"/>
      <c r="P104" s="142"/>
      <c r="Q104" s="142"/>
      <c r="R104" s="24"/>
    </row>
    <row r="105" spans="2:21" s="1" customFormat="1" ht="6.95" customHeight="1" x14ac:dyDescent="0.3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</row>
    <row r="109" spans="2:21" s="1" customFormat="1" ht="6.95" customHeight="1" x14ac:dyDescent="0.3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2"/>
    </row>
    <row r="110" spans="2:21" s="1" customFormat="1" ht="36.950000000000003" customHeight="1" x14ac:dyDescent="0.3">
      <c r="B110" s="22"/>
      <c r="C110" s="126" t="s">
        <v>73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24"/>
    </row>
    <row r="111" spans="2:21" s="1" customFormat="1" ht="6.95" customHeight="1" x14ac:dyDescent="0.3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21" s="1" customFormat="1" ht="30" customHeight="1" x14ac:dyDescent="0.3">
      <c r="B112" s="22"/>
      <c r="C112" s="20" t="s">
        <v>6</v>
      </c>
      <c r="D112" s="23"/>
      <c r="E112" s="23"/>
      <c r="F112" s="128">
        <f>F6</f>
        <v>0</v>
      </c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23"/>
      <c r="R112" s="24"/>
    </row>
    <row r="113" spans="2:65" ht="30" customHeight="1" x14ac:dyDescent="0.3">
      <c r="B113" s="15"/>
      <c r="C113" s="20" t="s">
        <v>50</v>
      </c>
      <c r="D113" s="17"/>
      <c r="E113" s="17"/>
      <c r="F113" s="128" t="s">
        <v>51</v>
      </c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7"/>
      <c r="R113" s="16"/>
    </row>
    <row r="114" spans="2:65" s="1" customFormat="1" ht="36.950000000000003" customHeight="1" x14ac:dyDescent="0.3">
      <c r="B114" s="22"/>
      <c r="C114" s="43" t="s">
        <v>52</v>
      </c>
      <c r="D114" s="23"/>
      <c r="E114" s="23"/>
      <c r="F114" s="131" t="str">
        <f>F8</f>
        <v>01 - Navrhovaný stav a búracie práce</v>
      </c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23"/>
      <c r="R114" s="24"/>
    </row>
    <row r="115" spans="2:65" s="1" customFormat="1" ht="6.95" customHeight="1" x14ac:dyDescent="0.3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5" s="1" customFormat="1" ht="18" customHeight="1" x14ac:dyDescent="0.3">
      <c r="B116" s="22"/>
      <c r="C116" s="20" t="s">
        <v>9</v>
      </c>
      <c r="D116" s="23"/>
      <c r="E116" s="23"/>
      <c r="F116" s="18" t="str">
        <f>F10</f>
        <v>Kolpašská 1586/9, Banská Štiavnica</v>
      </c>
      <c r="G116" s="23"/>
      <c r="H116" s="23"/>
      <c r="I116" s="23"/>
      <c r="J116" s="23"/>
      <c r="K116" s="20" t="s">
        <v>11</v>
      </c>
      <c r="L116" s="23"/>
      <c r="M116" s="132" t="str">
        <f>IF(O10="","",O10)</f>
        <v/>
      </c>
      <c r="N116" s="132"/>
      <c r="O116" s="132"/>
      <c r="P116" s="132"/>
      <c r="Q116" s="23"/>
      <c r="R116" s="24"/>
    </row>
    <row r="117" spans="2:65" s="1" customFormat="1" ht="6.95" customHeight="1" x14ac:dyDescent="0.3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1" customFormat="1" ht="15" x14ac:dyDescent="0.3">
      <c r="B118" s="22"/>
      <c r="C118" s="20" t="s">
        <v>12</v>
      </c>
      <c r="D118" s="23"/>
      <c r="E118" s="23"/>
      <c r="F118" s="18" t="str">
        <f>E13</f>
        <v>SOŠ služieb a lesníctva, Banská Štiavnica</v>
      </c>
      <c r="G118" s="23"/>
      <c r="H118" s="23"/>
      <c r="I118" s="23"/>
      <c r="J118" s="23"/>
      <c r="K118" s="20" t="s">
        <v>17</v>
      </c>
      <c r="L118" s="23"/>
      <c r="M118" s="123">
        <f>E19</f>
        <v>0</v>
      </c>
      <c r="N118" s="123"/>
      <c r="O118" s="123"/>
      <c r="P118" s="123"/>
      <c r="Q118" s="123"/>
      <c r="R118" s="24"/>
    </row>
    <row r="119" spans="2:65" s="1" customFormat="1" ht="14.45" customHeight="1" x14ac:dyDescent="0.3">
      <c r="B119" s="22"/>
      <c r="C119" s="20" t="s">
        <v>16</v>
      </c>
      <c r="D119" s="23"/>
      <c r="E119" s="23"/>
      <c r="F119" s="18" t="str">
        <f>IF(E16="","",E16)</f>
        <v/>
      </c>
      <c r="G119" s="23"/>
      <c r="H119" s="23"/>
      <c r="I119" s="23"/>
      <c r="J119" s="23"/>
      <c r="K119" s="20" t="s">
        <v>18</v>
      </c>
      <c r="L119" s="23"/>
      <c r="M119" s="123">
        <f>E22</f>
        <v>0</v>
      </c>
      <c r="N119" s="123"/>
      <c r="O119" s="123"/>
      <c r="P119" s="123"/>
      <c r="Q119" s="123"/>
      <c r="R119" s="24"/>
    </row>
    <row r="120" spans="2:65" s="1" customFormat="1" ht="10.35" customHeight="1" x14ac:dyDescent="0.3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2:65" s="4" customFormat="1" ht="29.25" customHeight="1" x14ac:dyDescent="0.3">
      <c r="B121" s="70"/>
      <c r="C121" s="71" t="s">
        <v>74</v>
      </c>
      <c r="D121" s="72" t="s">
        <v>75</v>
      </c>
      <c r="E121" s="72" t="s">
        <v>37</v>
      </c>
      <c r="F121" s="143" t="s">
        <v>76</v>
      </c>
      <c r="G121" s="143"/>
      <c r="H121" s="143"/>
      <c r="I121" s="143"/>
      <c r="J121" s="72" t="s">
        <v>77</v>
      </c>
      <c r="K121" s="72" t="s">
        <v>78</v>
      </c>
      <c r="L121" s="143" t="s">
        <v>79</v>
      </c>
      <c r="M121" s="143"/>
      <c r="N121" s="143" t="s">
        <v>58</v>
      </c>
      <c r="O121" s="143"/>
      <c r="P121" s="143"/>
      <c r="Q121" s="144"/>
      <c r="R121" s="73"/>
      <c r="T121" s="45" t="s">
        <v>80</v>
      </c>
      <c r="U121" s="46" t="s">
        <v>21</v>
      </c>
      <c r="V121" s="46" t="s">
        <v>81</v>
      </c>
      <c r="W121" s="46" t="s">
        <v>82</v>
      </c>
      <c r="X121" s="46" t="s">
        <v>83</v>
      </c>
      <c r="Y121" s="46" t="s">
        <v>84</v>
      </c>
      <c r="Z121" s="46" t="s">
        <v>85</v>
      </c>
      <c r="AA121" s="47" t="s">
        <v>86</v>
      </c>
    </row>
    <row r="122" spans="2:65" s="1" customFormat="1" ht="29.25" customHeight="1" x14ac:dyDescent="0.35">
      <c r="B122" s="22"/>
      <c r="C122" s="49" t="s">
        <v>54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45">
        <f>BK122</f>
        <v>0</v>
      </c>
      <c r="O122" s="146"/>
      <c r="P122" s="146"/>
      <c r="Q122" s="146"/>
      <c r="R122" s="24"/>
      <c r="T122" s="48"/>
      <c r="U122" s="29"/>
      <c r="V122" s="29"/>
      <c r="W122" s="74">
        <f>W123+W141+W163</f>
        <v>0</v>
      </c>
      <c r="X122" s="29"/>
      <c r="Y122" s="74">
        <f>Y123+Y141+Y163</f>
        <v>0</v>
      </c>
      <c r="Z122" s="29"/>
      <c r="AA122" s="75">
        <f>AA123+AA141+AA163</f>
        <v>0</v>
      </c>
      <c r="AT122" s="11" t="s">
        <v>38</v>
      </c>
      <c r="AU122" s="11" t="s">
        <v>60</v>
      </c>
      <c r="BK122" s="76">
        <f>BK123+BK141+BK163</f>
        <v>0</v>
      </c>
    </row>
    <row r="123" spans="2:65" s="5" customFormat="1" ht="37.35" customHeight="1" x14ac:dyDescent="0.35">
      <c r="B123" s="77"/>
      <c r="C123" s="78"/>
      <c r="D123" s="79" t="s">
        <v>61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147">
        <f>BK123</f>
        <v>0</v>
      </c>
      <c r="O123" s="148"/>
      <c r="P123" s="148"/>
      <c r="Q123" s="148"/>
      <c r="R123" s="80"/>
      <c r="T123" s="81"/>
      <c r="U123" s="78"/>
      <c r="V123" s="78"/>
      <c r="W123" s="82">
        <f>W124+W127+W139</f>
        <v>0</v>
      </c>
      <c r="X123" s="78"/>
      <c r="Y123" s="82">
        <f>Y124+Y127+Y139</f>
        <v>0</v>
      </c>
      <c r="Z123" s="78"/>
      <c r="AA123" s="83">
        <f>AA124+AA127+AA139</f>
        <v>0</v>
      </c>
      <c r="AR123" s="84" t="s">
        <v>40</v>
      </c>
      <c r="AT123" s="85" t="s">
        <v>38</v>
      </c>
      <c r="AU123" s="85" t="s">
        <v>39</v>
      </c>
      <c r="AY123" s="84" t="s">
        <v>87</v>
      </c>
      <c r="BK123" s="86">
        <f>BK124+BK127+BK139</f>
        <v>0</v>
      </c>
    </row>
    <row r="124" spans="2:65" s="5" customFormat="1" ht="19.899999999999999" customHeight="1" x14ac:dyDescent="0.3">
      <c r="B124" s="77"/>
      <c r="C124" s="78"/>
      <c r="D124" s="87" t="s">
        <v>62</v>
      </c>
      <c r="E124" s="87"/>
      <c r="F124" s="87"/>
      <c r="G124" s="87"/>
      <c r="H124" s="87"/>
      <c r="I124" s="87"/>
      <c r="J124" s="87"/>
      <c r="K124" s="87"/>
      <c r="L124" s="87"/>
      <c r="M124" s="87"/>
      <c r="N124" s="111">
        <f>BK124</f>
        <v>0</v>
      </c>
      <c r="O124" s="112"/>
      <c r="P124" s="112"/>
      <c r="Q124" s="112"/>
      <c r="R124" s="80"/>
      <c r="T124" s="81"/>
      <c r="U124" s="78"/>
      <c r="V124" s="78"/>
      <c r="W124" s="82">
        <f>SUM(W125:W126)</f>
        <v>0</v>
      </c>
      <c r="X124" s="78"/>
      <c r="Y124" s="82">
        <f>SUM(Y125:Y126)</f>
        <v>0</v>
      </c>
      <c r="Z124" s="78"/>
      <c r="AA124" s="83">
        <f>SUM(AA125:AA126)</f>
        <v>0</v>
      </c>
      <c r="AR124" s="84" t="s">
        <v>40</v>
      </c>
      <c r="AT124" s="85" t="s">
        <v>38</v>
      </c>
      <c r="AU124" s="85" t="s">
        <v>40</v>
      </c>
      <c r="AY124" s="84" t="s">
        <v>87</v>
      </c>
      <c r="BK124" s="86">
        <f>SUM(BK125:BK126)</f>
        <v>0</v>
      </c>
    </row>
    <row r="125" spans="2:65" s="1" customFormat="1" ht="25.5" customHeight="1" x14ac:dyDescent="0.3">
      <c r="B125" s="88"/>
      <c r="C125" s="89" t="s">
        <v>88</v>
      </c>
      <c r="D125" s="89" t="s">
        <v>89</v>
      </c>
      <c r="E125" s="90" t="s">
        <v>90</v>
      </c>
      <c r="F125" s="106" t="s">
        <v>91</v>
      </c>
      <c r="G125" s="106"/>
      <c r="H125" s="106"/>
      <c r="I125" s="106"/>
      <c r="J125" s="91" t="s">
        <v>92</v>
      </c>
      <c r="K125" s="92">
        <v>568.62</v>
      </c>
      <c r="L125" s="107"/>
      <c r="M125" s="107"/>
      <c r="N125" s="107">
        <f>ROUND(L125*K125,3)</f>
        <v>0</v>
      </c>
      <c r="O125" s="107"/>
      <c r="P125" s="107"/>
      <c r="Q125" s="107"/>
      <c r="R125" s="93"/>
      <c r="T125" s="94" t="s">
        <v>1</v>
      </c>
      <c r="U125" s="27" t="s">
        <v>24</v>
      </c>
      <c r="V125" s="95">
        <v>0</v>
      </c>
      <c r="W125" s="95">
        <f>V125*K125</f>
        <v>0</v>
      </c>
      <c r="X125" s="95">
        <v>0</v>
      </c>
      <c r="Y125" s="95">
        <f>X125*K125</f>
        <v>0</v>
      </c>
      <c r="Z125" s="95">
        <v>0</v>
      </c>
      <c r="AA125" s="96">
        <f>Z125*K125</f>
        <v>0</v>
      </c>
      <c r="AR125" s="11" t="s">
        <v>93</v>
      </c>
      <c r="AT125" s="11" t="s">
        <v>89</v>
      </c>
      <c r="AU125" s="11" t="s">
        <v>41</v>
      </c>
      <c r="AY125" s="11" t="s">
        <v>87</v>
      </c>
      <c r="BE125" s="97">
        <f>IF(U125="základná",N125,0)</f>
        <v>0</v>
      </c>
      <c r="BF125" s="97">
        <f>IF(U125="znížená",N125,0)</f>
        <v>0</v>
      </c>
      <c r="BG125" s="97">
        <f>IF(U125="zákl. prenesená",N125,0)</f>
        <v>0</v>
      </c>
      <c r="BH125" s="97">
        <f>IF(U125="zníž. prenesená",N125,0)</f>
        <v>0</v>
      </c>
      <c r="BI125" s="97">
        <f>IF(U125="nulová",N125,0)</f>
        <v>0</v>
      </c>
      <c r="BJ125" s="11" t="s">
        <v>41</v>
      </c>
      <c r="BK125" s="98">
        <f>ROUND(L125*K125,3)</f>
        <v>0</v>
      </c>
      <c r="BL125" s="11" t="s">
        <v>93</v>
      </c>
      <c r="BM125" s="11" t="s">
        <v>94</v>
      </c>
    </row>
    <row r="126" spans="2:65" s="1" customFormat="1" ht="16.5" customHeight="1" x14ac:dyDescent="0.3">
      <c r="B126" s="88"/>
      <c r="C126" s="89" t="s">
        <v>95</v>
      </c>
      <c r="D126" s="89" t="s">
        <v>89</v>
      </c>
      <c r="E126" s="90" t="s">
        <v>96</v>
      </c>
      <c r="F126" s="106" t="s">
        <v>97</v>
      </c>
      <c r="G126" s="106"/>
      <c r="H126" s="106"/>
      <c r="I126" s="106"/>
      <c r="J126" s="91" t="s">
        <v>92</v>
      </c>
      <c r="K126" s="92">
        <v>135.19</v>
      </c>
      <c r="L126" s="107"/>
      <c r="M126" s="107"/>
      <c r="N126" s="107">
        <f>ROUND(L126*K126,3)</f>
        <v>0</v>
      </c>
      <c r="O126" s="107"/>
      <c r="P126" s="107"/>
      <c r="Q126" s="107"/>
      <c r="R126" s="93"/>
      <c r="T126" s="94" t="s">
        <v>1</v>
      </c>
      <c r="U126" s="27" t="s">
        <v>24</v>
      </c>
      <c r="V126" s="95">
        <v>0</v>
      </c>
      <c r="W126" s="95">
        <f>V126*K126</f>
        <v>0</v>
      </c>
      <c r="X126" s="95">
        <v>0</v>
      </c>
      <c r="Y126" s="95">
        <f>X126*K126</f>
        <v>0</v>
      </c>
      <c r="Z126" s="95">
        <v>0</v>
      </c>
      <c r="AA126" s="96">
        <f>Z126*K126</f>
        <v>0</v>
      </c>
      <c r="AR126" s="11" t="s">
        <v>93</v>
      </c>
      <c r="AT126" s="11" t="s">
        <v>89</v>
      </c>
      <c r="AU126" s="11" t="s">
        <v>41</v>
      </c>
      <c r="AY126" s="11" t="s">
        <v>87</v>
      </c>
      <c r="BE126" s="97">
        <f>IF(U126="základná",N126,0)</f>
        <v>0</v>
      </c>
      <c r="BF126" s="97">
        <f>IF(U126="znížená",N126,0)</f>
        <v>0</v>
      </c>
      <c r="BG126" s="97">
        <f>IF(U126="zákl. prenesená",N126,0)</f>
        <v>0</v>
      </c>
      <c r="BH126" s="97">
        <f>IF(U126="zníž. prenesená",N126,0)</f>
        <v>0</v>
      </c>
      <c r="BI126" s="97">
        <f>IF(U126="nulová",N126,0)</f>
        <v>0</v>
      </c>
      <c r="BJ126" s="11" t="s">
        <v>41</v>
      </c>
      <c r="BK126" s="98">
        <f>ROUND(L126*K126,3)</f>
        <v>0</v>
      </c>
      <c r="BL126" s="11" t="s">
        <v>93</v>
      </c>
      <c r="BM126" s="11" t="s">
        <v>98</v>
      </c>
    </row>
    <row r="127" spans="2:65" s="5" customFormat="1" ht="29.85" customHeight="1" x14ac:dyDescent="0.3">
      <c r="B127" s="77"/>
      <c r="C127" s="78"/>
      <c r="D127" s="87" t="s">
        <v>63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113">
        <f>BK127</f>
        <v>0</v>
      </c>
      <c r="O127" s="114"/>
      <c r="P127" s="114"/>
      <c r="Q127" s="114"/>
      <c r="R127" s="80"/>
      <c r="T127" s="81"/>
      <c r="U127" s="78"/>
      <c r="V127" s="78"/>
      <c r="W127" s="82">
        <f>SUM(W128:W138)</f>
        <v>0</v>
      </c>
      <c r="X127" s="78"/>
      <c r="Y127" s="82">
        <f>SUM(Y128:Y138)</f>
        <v>0</v>
      </c>
      <c r="Z127" s="78"/>
      <c r="AA127" s="83">
        <f>SUM(AA128:AA138)</f>
        <v>0</v>
      </c>
      <c r="AR127" s="84" t="s">
        <v>40</v>
      </c>
      <c r="AT127" s="85" t="s">
        <v>38</v>
      </c>
      <c r="AU127" s="85" t="s">
        <v>40</v>
      </c>
      <c r="AY127" s="84" t="s">
        <v>87</v>
      </c>
      <c r="BK127" s="86">
        <f>SUM(BK128:BK138)</f>
        <v>0</v>
      </c>
    </row>
    <row r="128" spans="2:65" s="1" customFormat="1" ht="16.5" customHeight="1" x14ac:dyDescent="0.3">
      <c r="B128" s="88"/>
      <c r="C128" s="89" t="s">
        <v>99</v>
      </c>
      <c r="D128" s="89" t="s">
        <v>89</v>
      </c>
      <c r="E128" s="90" t="s">
        <v>100</v>
      </c>
      <c r="F128" s="106" t="s">
        <v>101</v>
      </c>
      <c r="G128" s="106"/>
      <c r="H128" s="106"/>
      <c r="I128" s="106"/>
      <c r="J128" s="91" t="s">
        <v>92</v>
      </c>
      <c r="K128" s="92">
        <v>510.375</v>
      </c>
      <c r="L128" s="107"/>
      <c r="M128" s="107"/>
      <c r="N128" s="107">
        <f t="shared" ref="N128:N138" si="0">ROUND(L128*K128,3)</f>
        <v>0</v>
      </c>
      <c r="O128" s="107"/>
      <c r="P128" s="107"/>
      <c r="Q128" s="107"/>
      <c r="R128" s="93"/>
      <c r="T128" s="94" t="s">
        <v>1</v>
      </c>
      <c r="U128" s="27" t="s">
        <v>24</v>
      </c>
      <c r="V128" s="95">
        <v>0</v>
      </c>
      <c r="W128" s="95">
        <f t="shared" ref="W128:W138" si="1">V128*K128</f>
        <v>0</v>
      </c>
      <c r="X128" s="95">
        <v>0</v>
      </c>
      <c r="Y128" s="95">
        <f t="shared" ref="Y128:Y138" si="2">X128*K128</f>
        <v>0</v>
      </c>
      <c r="Z128" s="95">
        <v>0</v>
      </c>
      <c r="AA128" s="96">
        <f t="shared" ref="AA128:AA138" si="3">Z128*K128</f>
        <v>0</v>
      </c>
      <c r="AR128" s="11" t="s">
        <v>93</v>
      </c>
      <c r="AT128" s="11" t="s">
        <v>89</v>
      </c>
      <c r="AU128" s="11" t="s">
        <v>41</v>
      </c>
      <c r="AY128" s="11" t="s">
        <v>87</v>
      </c>
      <c r="BE128" s="97">
        <f t="shared" ref="BE128:BE138" si="4">IF(U128="základná",N128,0)</f>
        <v>0</v>
      </c>
      <c r="BF128" s="97">
        <f t="shared" ref="BF128:BF138" si="5">IF(U128="znížená",N128,0)</f>
        <v>0</v>
      </c>
      <c r="BG128" s="97">
        <f t="shared" ref="BG128:BG138" si="6">IF(U128="zákl. prenesená",N128,0)</f>
        <v>0</v>
      </c>
      <c r="BH128" s="97">
        <f t="shared" ref="BH128:BH138" si="7">IF(U128="zníž. prenesená",N128,0)</f>
        <v>0</v>
      </c>
      <c r="BI128" s="97">
        <f t="shared" ref="BI128:BI138" si="8">IF(U128="nulová",N128,0)</f>
        <v>0</v>
      </c>
      <c r="BJ128" s="11" t="s">
        <v>41</v>
      </c>
      <c r="BK128" s="98">
        <f t="shared" ref="BK128:BK138" si="9">ROUND(L128*K128,3)</f>
        <v>0</v>
      </c>
      <c r="BL128" s="11" t="s">
        <v>93</v>
      </c>
      <c r="BM128" s="11" t="s">
        <v>102</v>
      </c>
    </row>
    <row r="129" spans="2:65" s="1" customFormat="1" ht="16.5" customHeight="1" x14ac:dyDescent="0.3">
      <c r="B129" s="88"/>
      <c r="C129" s="89" t="s">
        <v>103</v>
      </c>
      <c r="D129" s="89" t="s">
        <v>89</v>
      </c>
      <c r="E129" s="90" t="s">
        <v>104</v>
      </c>
      <c r="F129" s="106" t="s">
        <v>105</v>
      </c>
      <c r="G129" s="106"/>
      <c r="H129" s="106"/>
      <c r="I129" s="106"/>
      <c r="J129" s="91" t="s">
        <v>106</v>
      </c>
      <c r="K129" s="92">
        <v>1858.2</v>
      </c>
      <c r="L129" s="107"/>
      <c r="M129" s="107"/>
      <c r="N129" s="107">
        <f t="shared" si="0"/>
        <v>0</v>
      </c>
      <c r="O129" s="107"/>
      <c r="P129" s="107"/>
      <c r="Q129" s="107"/>
      <c r="R129" s="93"/>
      <c r="T129" s="94" t="s">
        <v>1</v>
      </c>
      <c r="U129" s="27" t="s">
        <v>24</v>
      </c>
      <c r="V129" s="95">
        <v>0</v>
      </c>
      <c r="W129" s="95">
        <f t="shared" si="1"/>
        <v>0</v>
      </c>
      <c r="X129" s="95">
        <v>0</v>
      </c>
      <c r="Y129" s="95">
        <f t="shared" si="2"/>
        <v>0</v>
      </c>
      <c r="Z129" s="95">
        <v>0</v>
      </c>
      <c r="AA129" s="96">
        <f t="shared" si="3"/>
        <v>0</v>
      </c>
      <c r="AR129" s="11" t="s">
        <v>93</v>
      </c>
      <c r="AT129" s="11" t="s">
        <v>89</v>
      </c>
      <c r="AU129" s="11" t="s">
        <v>41</v>
      </c>
      <c r="AY129" s="11" t="s">
        <v>87</v>
      </c>
      <c r="BE129" s="97">
        <f t="shared" si="4"/>
        <v>0</v>
      </c>
      <c r="BF129" s="97">
        <f t="shared" si="5"/>
        <v>0</v>
      </c>
      <c r="BG129" s="97">
        <f t="shared" si="6"/>
        <v>0</v>
      </c>
      <c r="BH129" s="97">
        <f t="shared" si="7"/>
        <v>0</v>
      </c>
      <c r="BI129" s="97">
        <f t="shared" si="8"/>
        <v>0</v>
      </c>
      <c r="BJ129" s="11" t="s">
        <v>41</v>
      </c>
      <c r="BK129" s="98">
        <f t="shared" si="9"/>
        <v>0</v>
      </c>
      <c r="BL129" s="11" t="s">
        <v>93</v>
      </c>
      <c r="BM129" s="11" t="s">
        <v>107</v>
      </c>
    </row>
    <row r="130" spans="2:65" s="1" customFormat="1" ht="16.5" customHeight="1" x14ac:dyDescent="0.3">
      <c r="B130" s="88"/>
      <c r="C130" s="89" t="s">
        <v>108</v>
      </c>
      <c r="D130" s="89" t="s">
        <v>89</v>
      </c>
      <c r="E130" s="90" t="s">
        <v>109</v>
      </c>
      <c r="F130" s="106" t="s">
        <v>110</v>
      </c>
      <c r="G130" s="106"/>
      <c r="H130" s="106"/>
      <c r="I130" s="106"/>
      <c r="J130" s="91" t="s">
        <v>106</v>
      </c>
      <c r="K130" s="92">
        <v>72</v>
      </c>
      <c r="L130" s="107"/>
      <c r="M130" s="107"/>
      <c r="N130" s="107">
        <f t="shared" si="0"/>
        <v>0</v>
      </c>
      <c r="O130" s="107"/>
      <c r="P130" s="107"/>
      <c r="Q130" s="107"/>
      <c r="R130" s="93"/>
      <c r="T130" s="94" t="s">
        <v>1</v>
      </c>
      <c r="U130" s="27" t="s">
        <v>24</v>
      </c>
      <c r="V130" s="95">
        <v>0</v>
      </c>
      <c r="W130" s="95">
        <f t="shared" si="1"/>
        <v>0</v>
      </c>
      <c r="X130" s="95">
        <v>0</v>
      </c>
      <c r="Y130" s="95">
        <f t="shared" si="2"/>
        <v>0</v>
      </c>
      <c r="Z130" s="95">
        <v>0</v>
      </c>
      <c r="AA130" s="96">
        <f t="shared" si="3"/>
        <v>0</v>
      </c>
      <c r="AR130" s="11" t="s">
        <v>93</v>
      </c>
      <c r="AT130" s="11" t="s">
        <v>89</v>
      </c>
      <c r="AU130" s="11" t="s">
        <v>41</v>
      </c>
      <c r="AY130" s="11" t="s">
        <v>87</v>
      </c>
      <c r="BE130" s="97">
        <f t="shared" si="4"/>
        <v>0</v>
      </c>
      <c r="BF130" s="97">
        <f t="shared" si="5"/>
        <v>0</v>
      </c>
      <c r="BG130" s="97">
        <f t="shared" si="6"/>
        <v>0</v>
      </c>
      <c r="BH130" s="97">
        <f t="shared" si="7"/>
        <v>0</v>
      </c>
      <c r="BI130" s="97">
        <f t="shared" si="8"/>
        <v>0</v>
      </c>
      <c r="BJ130" s="11" t="s">
        <v>41</v>
      </c>
      <c r="BK130" s="98">
        <f t="shared" si="9"/>
        <v>0</v>
      </c>
      <c r="BL130" s="11" t="s">
        <v>93</v>
      </c>
      <c r="BM130" s="11" t="s">
        <v>111</v>
      </c>
    </row>
    <row r="131" spans="2:65" s="1" customFormat="1" ht="38.25" customHeight="1" x14ac:dyDescent="0.3">
      <c r="B131" s="88"/>
      <c r="C131" s="89" t="s">
        <v>112</v>
      </c>
      <c r="D131" s="89" t="s">
        <v>89</v>
      </c>
      <c r="E131" s="90" t="s">
        <v>113</v>
      </c>
      <c r="F131" s="106" t="s">
        <v>114</v>
      </c>
      <c r="G131" s="106"/>
      <c r="H131" s="106"/>
      <c r="I131" s="106"/>
      <c r="J131" s="91" t="s">
        <v>115</v>
      </c>
      <c r="K131" s="92">
        <v>62</v>
      </c>
      <c r="L131" s="107"/>
      <c r="M131" s="107"/>
      <c r="N131" s="107">
        <f t="shared" si="0"/>
        <v>0</v>
      </c>
      <c r="O131" s="107"/>
      <c r="P131" s="107"/>
      <c r="Q131" s="107"/>
      <c r="R131" s="93"/>
      <c r="T131" s="94" t="s">
        <v>1</v>
      </c>
      <c r="U131" s="27" t="s">
        <v>24</v>
      </c>
      <c r="V131" s="95">
        <v>0</v>
      </c>
      <c r="W131" s="95">
        <f t="shared" si="1"/>
        <v>0</v>
      </c>
      <c r="X131" s="95">
        <v>0</v>
      </c>
      <c r="Y131" s="95">
        <f t="shared" si="2"/>
        <v>0</v>
      </c>
      <c r="Z131" s="95">
        <v>0</v>
      </c>
      <c r="AA131" s="96">
        <f t="shared" si="3"/>
        <v>0</v>
      </c>
      <c r="AR131" s="11" t="s">
        <v>93</v>
      </c>
      <c r="AT131" s="11" t="s">
        <v>89</v>
      </c>
      <c r="AU131" s="11" t="s">
        <v>41</v>
      </c>
      <c r="AY131" s="11" t="s">
        <v>87</v>
      </c>
      <c r="BE131" s="97">
        <f t="shared" si="4"/>
        <v>0</v>
      </c>
      <c r="BF131" s="97">
        <f t="shared" si="5"/>
        <v>0</v>
      </c>
      <c r="BG131" s="97">
        <f t="shared" si="6"/>
        <v>0</v>
      </c>
      <c r="BH131" s="97">
        <f t="shared" si="7"/>
        <v>0</v>
      </c>
      <c r="BI131" s="97">
        <f t="shared" si="8"/>
        <v>0</v>
      </c>
      <c r="BJ131" s="11" t="s">
        <v>41</v>
      </c>
      <c r="BK131" s="98">
        <f t="shared" si="9"/>
        <v>0</v>
      </c>
      <c r="BL131" s="11" t="s">
        <v>93</v>
      </c>
      <c r="BM131" s="11" t="s">
        <v>116</v>
      </c>
    </row>
    <row r="132" spans="2:65" s="1" customFormat="1" ht="25.5" customHeight="1" x14ac:dyDescent="0.3">
      <c r="B132" s="88"/>
      <c r="C132" s="89" t="s">
        <v>117</v>
      </c>
      <c r="D132" s="89" t="s">
        <v>89</v>
      </c>
      <c r="E132" s="90" t="s">
        <v>118</v>
      </c>
      <c r="F132" s="106" t="s">
        <v>119</v>
      </c>
      <c r="G132" s="106"/>
      <c r="H132" s="106"/>
      <c r="I132" s="106"/>
      <c r="J132" s="91" t="s">
        <v>115</v>
      </c>
      <c r="K132" s="92">
        <v>248</v>
      </c>
      <c r="L132" s="107"/>
      <c r="M132" s="107"/>
      <c r="N132" s="107">
        <f t="shared" si="0"/>
        <v>0</v>
      </c>
      <c r="O132" s="107"/>
      <c r="P132" s="107"/>
      <c r="Q132" s="107"/>
      <c r="R132" s="93"/>
      <c r="T132" s="94" t="s">
        <v>1</v>
      </c>
      <c r="U132" s="27" t="s">
        <v>24</v>
      </c>
      <c r="V132" s="95">
        <v>0</v>
      </c>
      <c r="W132" s="95">
        <f t="shared" si="1"/>
        <v>0</v>
      </c>
      <c r="X132" s="95">
        <v>0</v>
      </c>
      <c r="Y132" s="95">
        <f t="shared" si="2"/>
        <v>0</v>
      </c>
      <c r="Z132" s="95">
        <v>0</v>
      </c>
      <c r="AA132" s="96">
        <f t="shared" si="3"/>
        <v>0</v>
      </c>
      <c r="AR132" s="11" t="s">
        <v>93</v>
      </c>
      <c r="AT132" s="11" t="s">
        <v>89</v>
      </c>
      <c r="AU132" s="11" t="s">
        <v>41</v>
      </c>
      <c r="AY132" s="11" t="s">
        <v>87</v>
      </c>
      <c r="BE132" s="97">
        <f t="shared" si="4"/>
        <v>0</v>
      </c>
      <c r="BF132" s="97">
        <f t="shared" si="5"/>
        <v>0</v>
      </c>
      <c r="BG132" s="97">
        <f t="shared" si="6"/>
        <v>0</v>
      </c>
      <c r="BH132" s="97">
        <f t="shared" si="7"/>
        <v>0</v>
      </c>
      <c r="BI132" s="97">
        <f t="shared" si="8"/>
        <v>0</v>
      </c>
      <c r="BJ132" s="11" t="s">
        <v>41</v>
      </c>
      <c r="BK132" s="98">
        <f t="shared" si="9"/>
        <v>0</v>
      </c>
      <c r="BL132" s="11" t="s">
        <v>93</v>
      </c>
      <c r="BM132" s="11" t="s">
        <v>120</v>
      </c>
    </row>
    <row r="133" spans="2:65" s="1" customFormat="1" ht="25.5" customHeight="1" x14ac:dyDescent="0.3">
      <c r="B133" s="88"/>
      <c r="C133" s="89" t="s">
        <v>121</v>
      </c>
      <c r="D133" s="89" t="s">
        <v>89</v>
      </c>
      <c r="E133" s="90" t="s">
        <v>122</v>
      </c>
      <c r="F133" s="106" t="s">
        <v>123</v>
      </c>
      <c r="G133" s="106"/>
      <c r="H133" s="106"/>
      <c r="I133" s="106"/>
      <c r="J133" s="91" t="s">
        <v>115</v>
      </c>
      <c r="K133" s="92">
        <v>62</v>
      </c>
      <c r="L133" s="107"/>
      <c r="M133" s="107"/>
      <c r="N133" s="107">
        <f t="shared" si="0"/>
        <v>0</v>
      </c>
      <c r="O133" s="107"/>
      <c r="P133" s="107"/>
      <c r="Q133" s="107"/>
      <c r="R133" s="93"/>
      <c r="T133" s="94" t="s">
        <v>1</v>
      </c>
      <c r="U133" s="27" t="s">
        <v>24</v>
      </c>
      <c r="V133" s="95">
        <v>0</v>
      </c>
      <c r="W133" s="95">
        <f t="shared" si="1"/>
        <v>0</v>
      </c>
      <c r="X133" s="95">
        <v>0</v>
      </c>
      <c r="Y133" s="95">
        <f t="shared" si="2"/>
        <v>0</v>
      </c>
      <c r="Z133" s="95">
        <v>0</v>
      </c>
      <c r="AA133" s="96">
        <f t="shared" si="3"/>
        <v>0</v>
      </c>
      <c r="AR133" s="11" t="s">
        <v>93</v>
      </c>
      <c r="AT133" s="11" t="s">
        <v>89</v>
      </c>
      <c r="AU133" s="11" t="s">
        <v>41</v>
      </c>
      <c r="AY133" s="11" t="s">
        <v>87</v>
      </c>
      <c r="BE133" s="97">
        <f t="shared" si="4"/>
        <v>0</v>
      </c>
      <c r="BF133" s="97">
        <f t="shared" si="5"/>
        <v>0</v>
      </c>
      <c r="BG133" s="97">
        <f t="shared" si="6"/>
        <v>0</v>
      </c>
      <c r="BH133" s="97">
        <f t="shared" si="7"/>
        <v>0</v>
      </c>
      <c r="BI133" s="97">
        <f t="shared" si="8"/>
        <v>0</v>
      </c>
      <c r="BJ133" s="11" t="s">
        <v>41</v>
      </c>
      <c r="BK133" s="98">
        <f t="shared" si="9"/>
        <v>0</v>
      </c>
      <c r="BL133" s="11" t="s">
        <v>93</v>
      </c>
      <c r="BM133" s="11" t="s">
        <v>124</v>
      </c>
    </row>
    <row r="134" spans="2:65" s="1" customFormat="1" ht="25.5" customHeight="1" x14ac:dyDescent="0.3">
      <c r="B134" s="88"/>
      <c r="C134" s="89" t="s">
        <v>125</v>
      </c>
      <c r="D134" s="89" t="s">
        <v>89</v>
      </c>
      <c r="E134" s="90" t="s">
        <v>126</v>
      </c>
      <c r="F134" s="106" t="s">
        <v>127</v>
      </c>
      <c r="G134" s="106"/>
      <c r="H134" s="106"/>
      <c r="I134" s="106"/>
      <c r="J134" s="91" t="s">
        <v>115</v>
      </c>
      <c r="K134" s="92">
        <v>620</v>
      </c>
      <c r="L134" s="107"/>
      <c r="M134" s="107"/>
      <c r="N134" s="107">
        <f t="shared" si="0"/>
        <v>0</v>
      </c>
      <c r="O134" s="107"/>
      <c r="P134" s="107"/>
      <c r="Q134" s="107"/>
      <c r="R134" s="93"/>
      <c r="T134" s="94" t="s">
        <v>1</v>
      </c>
      <c r="U134" s="27" t="s">
        <v>24</v>
      </c>
      <c r="V134" s="95">
        <v>0</v>
      </c>
      <c r="W134" s="95">
        <f t="shared" si="1"/>
        <v>0</v>
      </c>
      <c r="X134" s="95">
        <v>0</v>
      </c>
      <c r="Y134" s="95">
        <f t="shared" si="2"/>
        <v>0</v>
      </c>
      <c r="Z134" s="95">
        <v>0</v>
      </c>
      <c r="AA134" s="96">
        <f t="shared" si="3"/>
        <v>0</v>
      </c>
      <c r="AR134" s="11" t="s">
        <v>93</v>
      </c>
      <c r="AT134" s="11" t="s">
        <v>89</v>
      </c>
      <c r="AU134" s="11" t="s">
        <v>41</v>
      </c>
      <c r="AY134" s="11" t="s">
        <v>87</v>
      </c>
      <c r="BE134" s="97">
        <f t="shared" si="4"/>
        <v>0</v>
      </c>
      <c r="BF134" s="97">
        <f t="shared" si="5"/>
        <v>0</v>
      </c>
      <c r="BG134" s="97">
        <f t="shared" si="6"/>
        <v>0</v>
      </c>
      <c r="BH134" s="97">
        <f t="shared" si="7"/>
        <v>0</v>
      </c>
      <c r="BI134" s="97">
        <f t="shared" si="8"/>
        <v>0</v>
      </c>
      <c r="BJ134" s="11" t="s">
        <v>41</v>
      </c>
      <c r="BK134" s="98">
        <f t="shared" si="9"/>
        <v>0</v>
      </c>
      <c r="BL134" s="11" t="s">
        <v>93</v>
      </c>
      <c r="BM134" s="11" t="s">
        <v>128</v>
      </c>
    </row>
    <row r="135" spans="2:65" s="1" customFormat="1" ht="25.5" customHeight="1" x14ac:dyDescent="0.3">
      <c r="B135" s="88"/>
      <c r="C135" s="89" t="s">
        <v>129</v>
      </c>
      <c r="D135" s="89" t="s">
        <v>89</v>
      </c>
      <c r="E135" s="90" t="s">
        <v>130</v>
      </c>
      <c r="F135" s="106" t="s">
        <v>131</v>
      </c>
      <c r="G135" s="106"/>
      <c r="H135" s="106"/>
      <c r="I135" s="106"/>
      <c r="J135" s="91" t="s">
        <v>115</v>
      </c>
      <c r="K135" s="92">
        <v>62</v>
      </c>
      <c r="L135" s="107"/>
      <c r="M135" s="107"/>
      <c r="N135" s="107">
        <f t="shared" si="0"/>
        <v>0</v>
      </c>
      <c r="O135" s="107"/>
      <c r="P135" s="107"/>
      <c r="Q135" s="107"/>
      <c r="R135" s="93"/>
      <c r="T135" s="94" t="s">
        <v>1</v>
      </c>
      <c r="U135" s="27" t="s">
        <v>24</v>
      </c>
      <c r="V135" s="95">
        <v>0</v>
      </c>
      <c r="W135" s="95">
        <f t="shared" si="1"/>
        <v>0</v>
      </c>
      <c r="X135" s="95">
        <v>0</v>
      </c>
      <c r="Y135" s="95">
        <f t="shared" si="2"/>
        <v>0</v>
      </c>
      <c r="Z135" s="95">
        <v>0</v>
      </c>
      <c r="AA135" s="96">
        <f t="shared" si="3"/>
        <v>0</v>
      </c>
      <c r="AR135" s="11" t="s">
        <v>93</v>
      </c>
      <c r="AT135" s="11" t="s">
        <v>89</v>
      </c>
      <c r="AU135" s="11" t="s">
        <v>41</v>
      </c>
      <c r="AY135" s="11" t="s">
        <v>87</v>
      </c>
      <c r="BE135" s="97">
        <f t="shared" si="4"/>
        <v>0</v>
      </c>
      <c r="BF135" s="97">
        <f t="shared" si="5"/>
        <v>0</v>
      </c>
      <c r="BG135" s="97">
        <f t="shared" si="6"/>
        <v>0</v>
      </c>
      <c r="BH135" s="97">
        <f t="shared" si="7"/>
        <v>0</v>
      </c>
      <c r="BI135" s="97">
        <f t="shared" si="8"/>
        <v>0</v>
      </c>
      <c r="BJ135" s="11" t="s">
        <v>41</v>
      </c>
      <c r="BK135" s="98">
        <f t="shared" si="9"/>
        <v>0</v>
      </c>
      <c r="BL135" s="11" t="s">
        <v>93</v>
      </c>
      <c r="BM135" s="11" t="s">
        <v>132</v>
      </c>
    </row>
    <row r="136" spans="2:65" s="1" customFormat="1" ht="25.5" customHeight="1" x14ac:dyDescent="0.3">
      <c r="B136" s="88"/>
      <c r="C136" s="89" t="s">
        <v>133</v>
      </c>
      <c r="D136" s="89" t="s">
        <v>89</v>
      </c>
      <c r="E136" s="90" t="s">
        <v>134</v>
      </c>
      <c r="F136" s="106" t="s">
        <v>135</v>
      </c>
      <c r="G136" s="106"/>
      <c r="H136" s="106"/>
      <c r="I136" s="106"/>
      <c r="J136" s="91" t="s">
        <v>115</v>
      </c>
      <c r="K136" s="92">
        <v>310</v>
      </c>
      <c r="L136" s="107"/>
      <c r="M136" s="107"/>
      <c r="N136" s="107">
        <f t="shared" si="0"/>
        <v>0</v>
      </c>
      <c r="O136" s="107"/>
      <c r="P136" s="107"/>
      <c r="Q136" s="107"/>
      <c r="R136" s="93"/>
      <c r="T136" s="94" t="s">
        <v>1</v>
      </c>
      <c r="U136" s="27" t="s">
        <v>24</v>
      </c>
      <c r="V136" s="95">
        <v>0</v>
      </c>
      <c r="W136" s="95">
        <f t="shared" si="1"/>
        <v>0</v>
      </c>
      <c r="X136" s="95">
        <v>0</v>
      </c>
      <c r="Y136" s="95">
        <f t="shared" si="2"/>
        <v>0</v>
      </c>
      <c r="Z136" s="95">
        <v>0</v>
      </c>
      <c r="AA136" s="96">
        <f t="shared" si="3"/>
        <v>0</v>
      </c>
      <c r="AR136" s="11" t="s">
        <v>93</v>
      </c>
      <c r="AT136" s="11" t="s">
        <v>89</v>
      </c>
      <c r="AU136" s="11" t="s">
        <v>41</v>
      </c>
      <c r="AY136" s="11" t="s">
        <v>87</v>
      </c>
      <c r="BE136" s="97">
        <f t="shared" si="4"/>
        <v>0</v>
      </c>
      <c r="BF136" s="97">
        <f t="shared" si="5"/>
        <v>0</v>
      </c>
      <c r="BG136" s="97">
        <f t="shared" si="6"/>
        <v>0</v>
      </c>
      <c r="BH136" s="97">
        <f t="shared" si="7"/>
        <v>0</v>
      </c>
      <c r="BI136" s="97">
        <f t="shared" si="8"/>
        <v>0</v>
      </c>
      <c r="BJ136" s="11" t="s">
        <v>41</v>
      </c>
      <c r="BK136" s="98">
        <f t="shared" si="9"/>
        <v>0</v>
      </c>
      <c r="BL136" s="11" t="s">
        <v>93</v>
      </c>
      <c r="BM136" s="11" t="s">
        <v>136</v>
      </c>
    </row>
    <row r="137" spans="2:65" s="1" customFormat="1" ht="25.5" customHeight="1" x14ac:dyDescent="0.3">
      <c r="B137" s="88"/>
      <c r="C137" s="89" t="s">
        <v>137</v>
      </c>
      <c r="D137" s="89" t="s">
        <v>89</v>
      </c>
      <c r="E137" s="90" t="s">
        <v>138</v>
      </c>
      <c r="F137" s="106" t="s">
        <v>139</v>
      </c>
      <c r="G137" s="106"/>
      <c r="H137" s="106"/>
      <c r="I137" s="106"/>
      <c r="J137" s="91" t="s">
        <v>115</v>
      </c>
      <c r="K137" s="92">
        <v>62</v>
      </c>
      <c r="L137" s="107"/>
      <c r="M137" s="107"/>
      <c r="N137" s="107">
        <f t="shared" si="0"/>
        <v>0</v>
      </c>
      <c r="O137" s="107"/>
      <c r="P137" s="107"/>
      <c r="Q137" s="107"/>
      <c r="R137" s="93"/>
      <c r="T137" s="94" t="s">
        <v>1</v>
      </c>
      <c r="U137" s="27" t="s">
        <v>24</v>
      </c>
      <c r="V137" s="95">
        <v>0</v>
      </c>
      <c r="W137" s="95">
        <f t="shared" si="1"/>
        <v>0</v>
      </c>
      <c r="X137" s="95">
        <v>0</v>
      </c>
      <c r="Y137" s="95">
        <f t="shared" si="2"/>
        <v>0</v>
      </c>
      <c r="Z137" s="95">
        <v>0</v>
      </c>
      <c r="AA137" s="96">
        <f t="shared" si="3"/>
        <v>0</v>
      </c>
      <c r="AR137" s="11" t="s">
        <v>93</v>
      </c>
      <c r="AT137" s="11" t="s">
        <v>89</v>
      </c>
      <c r="AU137" s="11" t="s">
        <v>41</v>
      </c>
      <c r="AY137" s="11" t="s">
        <v>87</v>
      </c>
      <c r="BE137" s="97">
        <f t="shared" si="4"/>
        <v>0</v>
      </c>
      <c r="BF137" s="97">
        <f t="shared" si="5"/>
        <v>0</v>
      </c>
      <c r="BG137" s="97">
        <f t="shared" si="6"/>
        <v>0</v>
      </c>
      <c r="BH137" s="97">
        <f t="shared" si="7"/>
        <v>0</v>
      </c>
      <c r="BI137" s="97">
        <f t="shared" si="8"/>
        <v>0</v>
      </c>
      <c r="BJ137" s="11" t="s">
        <v>41</v>
      </c>
      <c r="BK137" s="98">
        <f t="shared" si="9"/>
        <v>0</v>
      </c>
      <c r="BL137" s="11" t="s">
        <v>93</v>
      </c>
      <c r="BM137" s="11" t="s">
        <v>140</v>
      </c>
    </row>
    <row r="138" spans="2:65" s="1" customFormat="1" ht="16.5" customHeight="1" x14ac:dyDescent="0.3">
      <c r="B138" s="88"/>
      <c r="C138" s="89" t="s">
        <v>141</v>
      </c>
      <c r="D138" s="89" t="s">
        <v>89</v>
      </c>
      <c r="E138" s="90" t="s">
        <v>142</v>
      </c>
      <c r="F138" s="106" t="s">
        <v>143</v>
      </c>
      <c r="G138" s="106"/>
      <c r="H138" s="106"/>
      <c r="I138" s="106"/>
      <c r="J138" s="91" t="s">
        <v>144</v>
      </c>
      <c r="K138" s="92">
        <v>10</v>
      </c>
      <c r="L138" s="107"/>
      <c r="M138" s="107"/>
      <c r="N138" s="107">
        <f t="shared" si="0"/>
        <v>0</v>
      </c>
      <c r="O138" s="107"/>
      <c r="P138" s="107"/>
      <c r="Q138" s="107"/>
      <c r="R138" s="93"/>
      <c r="T138" s="94" t="s">
        <v>1</v>
      </c>
      <c r="U138" s="27" t="s">
        <v>24</v>
      </c>
      <c r="V138" s="95">
        <v>0</v>
      </c>
      <c r="W138" s="95">
        <f t="shared" si="1"/>
        <v>0</v>
      </c>
      <c r="X138" s="95">
        <v>0</v>
      </c>
      <c r="Y138" s="95">
        <f t="shared" si="2"/>
        <v>0</v>
      </c>
      <c r="Z138" s="95">
        <v>0</v>
      </c>
      <c r="AA138" s="96">
        <f t="shared" si="3"/>
        <v>0</v>
      </c>
      <c r="AR138" s="11" t="s">
        <v>93</v>
      </c>
      <c r="AT138" s="11" t="s">
        <v>89</v>
      </c>
      <c r="AU138" s="11" t="s">
        <v>41</v>
      </c>
      <c r="AY138" s="11" t="s">
        <v>87</v>
      </c>
      <c r="BE138" s="97">
        <f t="shared" si="4"/>
        <v>0</v>
      </c>
      <c r="BF138" s="97">
        <f t="shared" si="5"/>
        <v>0</v>
      </c>
      <c r="BG138" s="97">
        <f t="shared" si="6"/>
        <v>0</v>
      </c>
      <c r="BH138" s="97">
        <f t="shared" si="7"/>
        <v>0</v>
      </c>
      <c r="BI138" s="97">
        <f t="shared" si="8"/>
        <v>0</v>
      </c>
      <c r="BJ138" s="11" t="s">
        <v>41</v>
      </c>
      <c r="BK138" s="98">
        <f t="shared" si="9"/>
        <v>0</v>
      </c>
      <c r="BL138" s="11" t="s">
        <v>93</v>
      </c>
      <c r="BM138" s="11" t="s">
        <v>145</v>
      </c>
    </row>
    <row r="139" spans="2:65" s="5" customFormat="1" ht="29.85" customHeight="1" x14ac:dyDescent="0.3">
      <c r="B139" s="77"/>
      <c r="C139" s="78"/>
      <c r="D139" s="87" t="s">
        <v>64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113">
        <f>BK139</f>
        <v>0</v>
      </c>
      <c r="O139" s="114"/>
      <c r="P139" s="114"/>
      <c r="Q139" s="114"/>
      <c r="R139" s="80"/>
      <c r="T139" s="81"/>
      <c r="U139" s="78"/>
      <c r="V139" s="78"/>
      <c r="W139" s="82">
        <f>W140</f>
        <v>0</v>
      </c>
      <c r="X139" s="78"/>
      <c r="Y139" s="82">
        <f>Y140</f>
        <v>0</v>
      </c>
      <c r="Z139" s="78"/>
      <c r="AA139" s="83">
        <f>AA140</f>
        <v>0</v>
      </c>
      <c r="AR139" s="84" t="s">
        <v>40</v>
      </c>
      <c r="AT139" s="85" t="s">
        <v>38</v>
      </c>
      <c r="AU139" s="85" t="s">
        <v>40</v>
      </c>
      <c r="AY139" s="84" t="s">
        <v>87</v>
      </c>
      <c r="BK139" s="86">
        <f>BK140</f>
        <v>0</v>
      </c>
    </row>
    <row r="140" spans="2:65" s="1" customFormat="1" ht="38.25" customHeight="1" x14ac:dyDescent="0.3">
      <c r="B140" s="88"/>
      <c r="C140" s="89" t="s">
        <v>146</v>
      </c>
      <c r="D140" s="89" t="s">
        <v>89</v>
      </c>
      <c r="E140" s="90" t="s">
        <v>147</v>
      </c>
      <c r="F140" s="106" t="s">
        <v>148</v>
      </c>
      <c r="G140" s="106"/>
      <c r="H140" s="106"/>
      <c r="I140" s="106"/>
      <c r="J140" s="91" t="s">
        <v>115</v>
      </c>
      <c r="K140" s="92">
        <v>20.32</v>
      </c>
      <c r="L140" s="107"/>
      <c r="M140" s="107"/>
      <c r="N140" s="107">
        <f>ROUND(L140*K140,3)</f>
        <v>0</v>
      </c>
      <c r="O140" s="107"/>
      <c r="P140" s="107"/>
      <c r="Q140" s="107"/>
      <c r="R140" s="93"/>
      <c r="T140" s="94" t="s">
        <v>1</v>
      </c>
      <c r="U140" s="27" t="s">
        <v>24</v>
      </c>
      <c r="V140" s="95">
        <v>0</v>
      </c>
      <c r="W140" s="95">
        <f>V140*K140</f>
        <v>0</v>
      </c>
      <c r="X140" s="95">
        <v>0</v>
      </c>
      <c r="Y140" s="95">
        <f>X140*K140</f>
        <v>0</v>
      </c>
      <c r="Z140" s="95">
        <v>0</v>
      </c>
      <c r="AA140" s="96">
        <f>Z140*K140</f>
        <v>0</v>
      </c>
      <c r="AR140" s="11" t="s">
        <v>93</v>
      </c>
      <c r="AT140" s="11" t="s">
        <v>89</v>
      </c>
      <c r="AU140" s="11" t="s">
        <v>41</v>
      </c>
      <c r="AY140" s="11" t="s">
        <v>87</v>
      </c>
      <c r="BE140" s="97">
        <f>IF(U140="základná",N140,0)</f>
        <v>0</v>
      </c>
      <c r="BF140" s="97">
        <f>IF(U140="znížená",N140,0)</f>
        <v>0</v>
      </c>
      <c r="BG140" s="97">
        <f>IF(U140="zákl. prenesená",N140,0)</f>
        <v>0</v>
      </c>
      <c r="BH140" s="97">
        <f>IF(U140="zníž. prenesená",N140,0)</f>
        <v>0</v>
      </c>
      <c r="BI140" s="97">
        <f>IF(U140="nulová",N140,0)</f>
        <v>0</v>
      </c>
      <c r="BJ140" s="11" t="s">
        <v>41</v>
      </c>
      <c r="BK140" s="98">
        <f>ROUND(L140*K140,3)</f>
        <v>0</v>
      </c>
      <c r="BL140" s="11" t="s">
        <v>93</v>
      </c>
      <c r="BM140" s="11" t="s">
        <v>149</v>
      </c>
    </row>
    <row r="141" spans="2:65" s="5" customFormat="1" ht="37.35" customHeight="1" x14ac:dyDescent="0.35">
      <c r="B141" s="77"/>
      <c r="C141" s="78"/>
      <c r="D141" s="79" t="s">
        <v>65</v>
      </c>
      <c r="E141" s="79"/>
      <c r="F141" s="79"/>
      <c r="G141" s="79"/>
      <c r="H141" s="79"/>
      <c r="I141" s="79"/>
      <c r="J141" s="79"/>
      <c r="K141" s="79"/>
      <c r="L141" s="79"/>
      <c r="M141" s="79"/>
      <c r="N141" s="109">
        <f>BK141</f>
        <v>0</v>
      </c>
      <c r="O141" s="110"/>
      <c r="P141" s="110"/>
      <c r="Q141" s="110"/>
      <c r="R141" s="80"/>
      <c r="T141" s="81"/>
      <c r="U141" s="78"/>
      <c r="V141" s="78"/>
      <c r="W141" s="82">
        <f>W142+W146+W152+W158</f>
        <v>0</v>
      </c>
      <c r="X141" s="78"/>
      <c r="Y141" s="82">
        <f>Y142+Y146+Y152+Y158</f>
        <v>0</v>
      </c>
      <c r="Z141" s="78"/>
      <c r="AA141" s="83">
        <f>AA142+AA146+AA152+AA158</f>
        <v>0</v>
      </c>
      <c r="AR141" s="84" t="s">
        <v>41</v>
      </c>
      <c r="AT141" s="85" t="s">
        <v>38</v>
      </c>
      <c r="AU141" s="85" t="s">
        <v>39</v>
      </c>
      <c r="AY141" s="84" t="s">
        <v>87</v>
      </c>
      <c r="BK141" s="86">
        <f>BK142+BK146+BK152+BK158</f>
        <v>0</v>
      </c>
    </row>
    <row r="142" spans="2:65" s="5" customFormat="1" ht="19.899999999999999" customHeight="1" x14ac:dyDescent="0.3">
      <c r="B142" s="77"/>
      <c r="C142" s="78"/>
      <c r="D142" s="87" t="s">
        <v>66</v>
      </c>
      <c r="E142" s="87"/>
      <c r="F142" s="87"/>
      <c r="G142" s="87"/>
      <c r="H142" s="87"/>
      <c r="I142" s="87"/>
      <c r="J142" s="87"/>
      <c r="K142" s="87"/>
      <c r="L142" s="87"/>
      <c r="M142" s="87"/>
      <c r="N142" s="111">
        <f>BK142</f>
        <v>0</v>
      </c>
      <c r="O142" s="112"/>
      <c r="P142" s="112"/>
      <c r="Q142" s="112"/>
      <c r="R142" s="80"/>
      <c r="T142" s="81"/>
      <c r="U142" s="78"/>
      <c r="V142" s="78"/>
      <c r="W142" s="82">
        <f>SUM(W143:W145)</f>
        <v>0</v>
      </c>
      <c r="X142" s="78"/>
      <c r="Y142" s="82">
        <f>SUM(Y143:Y145)</f>
        <v>0</v>
      </c>
      <c r="Z142" s="78"/>
      <c r="AA142" s="83">
        <f>SUM(AA143:AA145)</f>
        <v>0</v>
      </c>
      <c r="AR142" s="84" t="s">
        <v>41</v>
      </c>
      <c r="AT142" s="85" t="s">
        <v>38</v>
      </c>
      <c r="AU142" s="85" t="s">
        <v>40</v>
      </c>
      <c r="AY142" s="84" t="s">
        <v>87</v>
      </c>
      <c r="BK142" s="86">
        <f>SUM(BK143:BK145)</f>
        <v>0</v>
      </c>
    </row>
    <row r="143" spans="2:65" s="1" customFormat="1" ht="38.25" customHeight="1" x14ac:dyDescent="0.3">
      <c r="B143" s="88"/>
      <c r="C143" s="89" t="s">
        <v>150</v>
      </c>
      <c r="D143" s="89" t="s">
        <v>89</v>
      </c>
      <c r="E143" s="90" t="s">
        <v>151</v>
      </c>
      <c r="F143" s="106" t="s">
        <v>152</v>
      </c>
      <c r="G143" s="106"/>
      <c r="H143" s="106"/>
      <c r="I143" s="106"/>
      <c r="J143" s="91" t="s">
        <v>106</v>
      </c>
      <c r="K143" s="92">
        <v>493.25</v>
      </c>
      <c r="L143" s="107"/>
      <c r="M143" s="107"/>
      <c r="N143" s="107">
        <f>ROUND(L143*K143,3)</f>
        <v>0</v>
      </c>
      <c r="O143" s="107"/>
      <c r="P143" s="107"/>
      <c r="Q143" s="107"/>
      <c r="R143" s="93"/>
      <c r="T143" s="94" t="s">
        <v>1</v>
      </c>
      <c r="U143" s="27" t="s">
        <v>24</v>
      </c>
      <c r="V143" s="95">
        <v>0</v>
      </c>
      <c r="W143" s="95">
        <f>V143*K143</f>
        <v>0</v>
      </c>
      <c r="X143" s="95">
        <v>0</v>
      </c>
      <c r="Y143" s="95">
        <f>X143*K143</f>
        <v>0</v>
      </c>
      <c r="Z143" s="95">
        <v>0</v>
      </c>
      <c r="AA143" s="96">
        <f>Z143*K143</f>
        <v>0</v>
      </c>
      <c r="AR143" s="11" t="s">
        <v>153</v>
      </c>
      <c r="AT143" s="11" t="s">
        <v>89</v>
      </c>
      <c r="AU143" s="11" t="s">
        <v>41</v>
      </c>
      <c r="AY143" s="11" t="s">
        <v>87</v>
      </c>
      <c r="BE143" s="97">
        <f>IF(U143="základná",N143,0)</f>
        <v>0</v>
      </c>
      <c r="BF143" s="97">
        <f>IF(U143="znížená",N143,0)</f>
        <v>0</v>
      </c>
      <c r="BG143" s="97">
        <f>IF(U143="zákl. prenesená",N143,0)</f>
        <v>0</v>
      </c>
      <c r="BH143" s="97">
        <f>IF(U143="zníž. prenesená",N143,0)</f>
        <v>0</v>
      </c>
      <c r="BI143" s="97">
        <f>IF(U143="nulová",N143,0)</f>
        <v>0</v>
      </c>
      <c r="BJ143" s="11" t="s">
        <v>41</v>
      </c>
      <c r="BK143" s="98">
        <f>ROUND(L143*K143,3)</f>
        <v>0</v>
      </c>
      <c r="BL143" s="11" t="s">
        <v>153</v>
      </c>
      <c r="BM143" s="11" t="s">
        <v>154</v>
      </c>
    </row>
    <row r="144" spans="2:65" s="1" customFormat="1" ht="25.5" customHeight="1" x14ac:dyDescent="0.3">
      <c r="B144" s="88"/>
      <c r="C144" s="89" t="s">
        <v>155</v>
      </c>
      <c r="D144" s="89" t="s">
        <v>89</v>
      </c>
      <c r="E144" s="90" t="s">
        <v>156</v>
      </c>
      <c r="F144" s="106" t="s">
        <v>157</v>
      </c>
      <c r="G144" s="106"/>
      <c r="H144" s="106"/>
      <c r="I144" s="106"/>
      <c r="J144" s="91" t="s">
        <v>106</v>
      </c>
      <c r="K144" s="92">
        <v>493.25</v>
      </c>
      <c r="L144" s="107"/>
      <c r="M144" s="107"/>
      <c r="N144" s="107">
        <f>ROUND(L144*K144,3)</f>
        <v>0</v>
      </c>
      <c r="O144" s="107"/>
      <c r="P144" s="107"/>
      <c r="Q144" s="107"/>
      <c r="R144" s="93"/>
      <c r="T144" s="94" t="s">
        <v>1</v>
      </c>
      <c r="U144" s="27" t="s">
        <v>24</v>
      </c>
      <c r="V144" s="95">
        <v>0</v>
      </c>
      <c r="W144" s="95">
        <f>V144*K144</f>
        <v>0</v>
      </c>
      <c r="X144" s="95">
        <v>0</v>
      </c>
      <c r="Y144" s="95">
        <f>X144*K144</f>
        <v>0</v>
      </c>
      <c r="Z144" s="95">
        <v>0</v>
      </c>
      <c r="AA144" s="96">
        <f>Z144*K144</f>
        <v>0</v>
      </c>
      <c r="AR144" s="11" t="s">
        <v>153</v>
      </c>
      <c r="AT144" s="11" t="s">
        <v>89</v>
      </c>
      <c r="AU144" s="11" t="s">
        <v>41</v>
      </c>
      <c r="AY144" s="11" t="s">
        <v>87</v>
      </c>
      <c r="BE144" s="97">
        <f>IF(U144="základná",N144,0)</f>
        <v>0</v>
      </c>
      <c r="BF144" s="97">
        <f>IF(U144="znížená",N144,0)</f>
        <v>0</v>
      </c>
      <c r="BG144" s="97">
        <f>IF(U144="zákl. prenesená",N144,0)</f>
        <v>0</v>
      </c>
      <c r="BH144" s="97">
        <f>IF(U144="zníž. prenesená",N144,0)</f>
        <v>0</v>
      </c>
      <c r="BI144" s="97">
        <f>IF(U144="nulová",N144,0)</f>
        <v>0</v>
      </c>
      <c r="BJ144" s="11" t="s">
        <v>41</v>
      </c>
      <c r="BK144" s="98">
        <f>ROUND(L144*K144,3)</f>
        <v>0</v>
      </c>
      <c r="BL144" s="11" t="s">
        <v>153</v>
      </c>
      <c r="BM144" s="11" t="s">
        <v>158</v>
      </c>
    </row>
    <row r="145" spans="2:65" s="1" customFormat="1" ht="25.5" customHeight="1" x14ac:dyDescent="0.3">
      <c r="B145" s="88"/>
      <c r="C145" s="89" t="s">
        <v>159</v>
      </c>
      <c r="D145" s="89" t="s">
        <v>89</v>
      </c>
      <c r="E145" s="90" t="s">
        <v>160</v>
      </c>
      <c r="F145" s="106" t="s">
        <v>161</v>
      </c>
      <c r="G145" s="106"/>
      <c r="H145" s="106"/>
      <c r="I145" s="106"/>
      <c r="J145" s="91" t="s">
        <v>162</v>
      </c>
      <c r="K145" s="92">
        <v>89.614000000000004</v>
      </c>
      <c r="L145" s="107"/>
      <c r="M145" s="107"/>
      <c r="N145" s="107">
        <f>ROUND(L145*K145,3)</f>
        <v>0</v>
      </c>
      <c r="O145" s="107"/>
      <c r="P145" s="107"/>
      <c r="Q145" s="107"/>
      <c r="R145" s="93"/>
      <c r="T145" s="94" t="s">
        <v>1</v>
      </c>
      <c r="U145" s="27" t="s">
        <v>24</v>
      </c>
      <c r="V145" s="95">
        <v>0</v>
      </c>
      <c r="W145" s="95">
        <f>V145*K145</f>
        <v>0</v>
      </c>
      <c r="X145" s="95">
        <v>0</v>
      </c>
      <c r="Y145" s="95">
        <f>X145*K145</f>
        <v>0</v>
      </c>
      <c r="Z145" s="95">
        <v>0</v>
      </c>
      <c r="AA145" s="96">
        <f>Z145*K145</f>
        <v>0</v>
      </c>
      <c r="AR145" s="11" t="s">
        <v>153</v>
      </c>
      <c r="AT145" s="11" t="s">
        <v>89</v>
      </c>
      <c r="AU145" s="11" t="s">
        <v>41</v>
      </c>
      <c r="AY145" s="11" t="s">
        <v>87</v>
      </c>
      <c r="BE145" s="97">
        <f>IF(U145="základná",N145,0)</f>
        <v>0</v>
      </c>
      <c r="BF145" s="97">
        <f>IF(U145="znížená",N145,0)</f>
        <v>0</v>
      </c>
      <c r="BG145" s="97">
        <f>IF(U145="zákl. prenesená",N145,0)</f>
        <v>0</v>
      </c>
      <c r="BH145" s="97">
        <f>IF(U145="zníž. prenesená",N145,0)</f>
        <v>0</v>
      </c>
      <c r="BI145" s="97">
        <f>IF(U145="nulová",N145,0)</f>
        <v>0</v>
      </c>
      <c r="BJ145" s="11" t="s">
        <v>41</v>
      </c>
      <c r="BK145" s="98">
        <f>ROUND(L145*K145,3)</f>
        <v>0</v>
      </c>
      <c r="BL145" s="11" t="s">
        <v>153</v>
      </c>
      <c r="BM145" s="11" t="s">
        <v>163</v>
      </c>
    </row>
    <row r="146" spans="2:65" s="5" customFormat="1" ht="29.85" customHeight="1" x14ac:dyDescent="0.3">
      <c r="B146" s="77"/>
      <c r="C146" s="78"/>
      <c r="D146" s="87" t="s">
        <v>67</v>
      </c>
      <c r="E146" s="87"/>
      <c r="F146" s="87"/>
      <c r="G146" s="87"/>
      <c r="H146" s="87"/>
      <c r="I146" s="87"/>
      <c r="J146" s="87"/>
      <c r="K146" s="87"/>
      <c r="L146" s="87"/>
      <c r="M146" s="87"/>
      <c r="N146" s="113">
        <f>BK146</f>
        <v>0</v>
      </c>
      <c r="O146" s="114"/>
      <c r="P146" s="114"/>
      <c r="Q146" s="114"/>
      <c r="R146" s="80"/>
      <c r="T146" s="81"/>
      <c r="U146" s="78"/>
      <c r="V146" s="78"/>
      <c r="W146" s="82">
        <f>SUM(W147:W151)</f>
        <v>0</v>
      </c>
      <c r="X146" s="78"/>
      <c r="Y146" s="82">
        <f>SUM(Y147:Y151)</f>
        <v>0</v>
      </c>
      <c r="Z146" s="78"/>
      <c r="AA146" s="83">
        <f>SUM(AA147:AA151)</f>
        <v>0</v>
      </c>
      <c r="AR146" s="84" t="s">
        <v>41</v>
      </c>
      <c r="AT146" s="85" t="s">
        <v>38</v>
      </c>
      <c r="AU146" s="85" t="s">
        <v>40</v>
      </c>
      <c r="AY146" s="84" t="s">
        <v>87</v>
      </c>
      <c r="BK146" s="86">
        <f>SUM(BK147:BK151)</f>
        <v>0</v>
      </c>
    </row>
    <row r="147" spans="2:65" s="1" customFormat="1" ht="25.5" customHeight="1" x14ac:dyDescent="0.3">
      <c r="B147" s="88"/>
      <c r="C147" s="89" t="s">
        <v>164</v>
      </c>
      <c r="D147" s="89" t="s">
        <v>89</v>
      </c>
      <c r="E147" s="90" t="s">
        <v>165</v>
      </c>
      <c r="F147" s="106" t="s">
        <v>166</v>
      </c>
      <c r="G147" s="106"/>
      <c r="H147" s="106"/>
      <c r="I147" s="106"/>
      <c r="J147" s="91" t="s">
        <v>106</v>
      </c>
      <c r="K147" s="92">
        <v>1858.2</v>
      </c>
      <c r="L147" s="107"/>
      <c r="M147" s="107"/>
      <c r="N147" s="107">
        <f>ROUND(L147*K147,3)</f>
        <v>0</v>
      </c>
      <c r="O147" s="107"/>
      <c r="P147" s="107"/>
      <c r="Q147" s="107"/>
      <c r="R147" s="93"/>
      <c r="T147" s="94" t="s">
        <v>1</v>
      </c>
      <c r="U147" s="27" t="s">
        <v>24</v>
      </c>
      <c r="V147" s="95">
        <v>0</v>
      </c>
      <c r="W147" s="95">
        <f>V147*K147</f>
        <v>0</v>
      </c>
      <c r="X147" s="95">
        <v>0</v>
      </c>
      <c r="Y147" s="95">
        <f>X147*K147</f>
        <v>0</v>
      </c>
      <c r="Z147" s="95">
        <v>0</v>
      </c>
      <c r="AA147" s="96">
        <f>Z147*K147</f>
        <v>0</v>
      </c>
      <c r="AR147" s="11" t="s">
        <v>153</v>
      </c>
      <c r="AT147" s="11" t="s">
        <v>89</v>
      </c>
      <c r="AU147" s="11" t="s">
        <v>41</v>
      </c>
      <c r="AY147" s="11" t="s">
        <v>87</v>
      </c>
      <c r="BE147" s="97">
        <f>IF(U147="základná",N147,0)</f>
        <v>0</v>
      </c>
      <c r="BF147" s="97">
        <f>IF(U147="znížená",N147,0)</f>
        <v>0</v>
      </c>
      <c r="BG147" s="97">
        <f>IF(U147="zákl. prenesená",N147,0)</f>
        <v>0</v>
      </c>
      <c r="BH147" s="97">
        <f>IF(U147="zníž. prenesená",N147,0)</f>
        <v>0</v>
      </c>
      <c r="BI147" s="97">
        <f>IF(U147="nulová",N147,0)</f>
        <v>0</v>
      </c>
      <c r="BJ147" s="11" t="s">
        <v>41</v>
      </c>
      <c r="BK147" s="98">
        <f>ROUND(L147*K147,3)</f>
        <v>0</v>
      </c>
      <c r="BL147" s="11" t="s">
        <v>153</v>
      </c>
      <c r="BM147" s="11" t="s">
        <v>167</v>
      </c>
    </row>
    <row r="148" spans="2:65" s="1" customFormat="1" ht="25.5" customHeight="1" x14ac:dyDescent="0.3">
      <c r="B148" s="88"/>
      <c r="C148" s="99" t="s">
        <v>107</v>
      </c>
      <c r="D148" s="99" t="s">
        <v>168</v>
      </c>
      <c r="E148" s="100" t="s">
        <v>169</v>
      </c>
      <c r="F148" s="115" t="s">
        <v>170</v>
      </c>
      <c r="G148" s="115"/>
      <c r="H148" s="115"/>
      <c r="I148" s="115"/>
      <c r="J148" s="101" t="s">
        <v>106</v>
      </c>
      <c r="K148" s="102">
        <v>1951.11</v>
      </c>
      <c r="L148" s="108"/>
      <c r="M148" s="108"/>
      <c r="N148" s="108">
        <f>ROUND(L148*K148,3)</f>
        <v>0</v>
      </c>
      <c r="O148" s="107"/>
      <c r="P148" s="107"/>
      <c r="Q148" s="107"/>
      <c r="R148" s="93"/>
      <c r="T148" s="94" t="s">
        <v>1</v>
      </c>
      <c r="U148" s="27" t="s">
        <v>24</v>
      </c>
      <c r="V148" s="95">
        <v>0</v>
      </c>
      <c r="W148" s="95">
        <f>V148*K148</f>
        <v>0</v>
      </c>
      <c r="X148" s="95">
        <v>0</v>
      </c>
      <c r="Y148" s="95">
        <f>X148*K148</f>
        <v>0</v>
      </c>
      <c r="Z148" s="95">
        <v>0</v>
      </c>
      <c r="AA148" s="96">
        <f>Z148*K148</f>
        <v>0</v>
      </c>
      <c r="AR148" s="11" t="s">
        <v>171</v>
      </c>
      <c r="AT148" s="11" t="s">
        <v>168</v>
      </c>
      <c r="AU148" s="11" t="s">
        <v>41</v>
      </c>
      <c r="AY148" s="11" t="s">
        <v>87</v>
      </c>
      <c r="BE148" s="97">
        <f>IF(U148="základná",N148,0)</f>
        <v>0</v>
      </c>
      <c r="BF148" s="97">
        <f>IF(U148="znížená",N148,0)</f>
        <v>0</v>
      </c>
      <c r="BG148" s="97">
        <f>IF(U148="zákl. prenesená",N148,0)</f>
        <v>0</v>
      </c>
      <c r="BH148" s="97">
        <f>IF(U148="zníž. prenesená",N148,0)</f>
        <v>0</v>
      </c>
      <c r="BI148" s="97">
        <f>IF(U148="nulová",N148,0)</f>
        <v>0</v>
      </c>
      <c r="BJ148" s="11" t="s">
        <v>41</v>
      </c>
      <c r="BK148" s="98">
        <f>ROUND(L148*K148,3)</f>
        <v>0</v>
      </c>
      <c r="BL148" s="11" t="s">
        <v>153</v>
      </c>
      <c r="BM148" s="11" t="s">
        <v>172</v>
      </c>
    </row>
    <row r="149" spans="2:65" s="1" customFormat="1" ht="25.5" customHeight="1" x14ac:dyDescent="0.3">
      <c r="B149" s="88"/>
      <c r="C149" s="99" t="s">
        <v>173</v>
      </c>
      <c r="D149" s="99" t="s">
        <v>168</v>
      </c>
      <c r="E149" s="100" t="s">
        <v>174</v>
      </c>
      <c r="F149" s="115" t="s">
        <v>175</v>
      </c>
      <c r="G149" s="115"/>
      <c r="H149" s="115"/>
      <c r="I149" s="115"/>
      <c r="J149" s="101" t="s">
        <v>106</v>
      </c>
      <c r="K149" s="102">
        <v>1951.11</v>
      </c>
      <c r="L149" s="108"/>
      <c r="M149" s="108"/>
      <c r="N149" s="108">
        <f>ROUND(L149*K149,3)</f>
        <v>0</v>
      </c>
      <c r="O149" s="107"/>
      <c r="P149" s="107"/>
      <c r="Q149" s="107"/>
      <c r="R149" s="93"/>
      <c r="T149" s="94" t="s">
        <v>1</v>
      </c>
      <c r="U149" s="27" t="s">
        <v>24</v>
      </c>
      <c r="V149" s="95">
        <v>0</v>
      </c>
      <c r="W149" s="95">
        <f>V149*K149</f>
        <v>0</v>
      </c>
      <c r="X149" s="95">
        <v>0</v>
      </c>
      <c r="Y149" s="95">
        <f>X149*K149</f>
        <v>0</v>
      </c>
      <c r="Z149" s="95">
        <v>0</v>
      </c>
      <c r="AA149" s="96">
        <f>Z149*K149</f>
        <v>0</v>
      </c>
      <c r="AR149" s="11" t="s">
        <v>171</v>
      </c>
      <c r="AT149" s="11" t="s">
        <v>168</v>
      </c>
      <c r="AU149" s="11" t="s">
        <v>41</v>
      </c>
      <c r="AY149" s="11" t="s">
        <v>87</v>
      </c>
      <c r="BE149" s="97">
        <f>IF(U149="základná",N149,0)</f>
        <v>0</v>
      </c>
      <c r="BF149" s="97">
        <f>IF(U149="znížená",N149,0)</f>
        <v>0</v>
      </c>
      <c r="BG149" s="97">
        <f>IF(U149="zákl. prenesená",N149,0)</f>
        <v>0</v>
      </c>
      <c r="BH149" s="97">
        <f>IF(U149="zníž. prenesená",N149,0)</f>
        <v>0</v>
      </c>
      <c r="BI149" s="97">
        <f>IF(U149="nulová",N149,0)</f>
        <v>0</v>
      </c>
      <c r="BJ149" s="11" t="s">
        <v>41</v>
      </c>
      <c r="BK149" s="98">
        <f>ROUND(L149*K149,3)</f>
        <v>0</v>
      </c>
      <c r="BL149" s="11" t="s">
        <v>153</v>
      </c>
      <c r="BM149" s="11" t="s">
        <v>176</v>
      </c>
    </row>
    <row r="150" spans="2:65" s="1" customFormat="1" ht="63.75" customHeight="1" x14ac:dyDescent="0.3">
      <c r="B150" s="88"/>
      <c r="C150" s="99" t="s">
        <v>111</v>
      </c>
      <c r="D150" s="99" t="s">
        <v>168</v>
      </c>
      <c r="E150" s="100" t="s">
        <v>177</v>
      </c>
      <c r="F150" s="115" t="s">
        <v>178</v>
      </c>
      <c r="G150" s="115"/>
      <c r="H150" s="115"/>
      <c r="I150" s="115"/>
      <c r="J150" s="101" t="s">
        <v>179</v>
      </c>
      <c r="K150" s="102">
        <v>1</v>
      </c>
      <c r="L150" s="108"/>
      <c r="M150" s="108"/>
      <c r="N150" s="108">
        <f>ROUND(L150*K150,3)</f>
        <v>0</v>
      </c>
      <c r="O150" s="107"/>
      <c r="P150" s="107"/>
      <c r="Q150" s="107"/>
      <c r="R150" s="93"/>
      <c r="T150" s="94" t="s">
        <v>1</v>
      </c>
      <c r="U150" s="27" t="s">
        <v>24</v>
      </c>
      <c r="V150" s="95">
        <v>0</v>
      </c>
      <c r="W150" s="95">
        <f>V150*K150</f>
        <v>0</v>
      </c>
      <c r="X150" s="95">
        <v>0</v>
      </c>
      <c r="Y150" s="95">
        <f>X150*K150</f>
        <v>0</v>
      </c>
      <c r="Z150" s="95">
        <v>0</v>
      </c>
      <c r="AA150" s="96">
        <f>Z150*K150</f>
        <v>0</v>
      </c>
      <c r="AR150" s="11" t="s">
        <v>171</v>
      </c>
      <c r="AT150" s="11" t="s">
        <v>168</v>
      </c>
      <c r="AU150" s="11" t="s">
        <v>41</v>
      </c>
      <c r="AY150" s="11" t="s">
        <v>87</v>
      </c>
      <c r="BE150" s="97">
        <f>IF(U150="základná",N150,0)</f>
        <v>0</v>
      </c>
      <c r="BF150" s="97">
        <f>IF(U150="znížená",N150,0)</f>
        <v>0</v>
      </c>
      <c r="BG150" s="97">
        <f>IF(U150="zákl. prenesená",N150,0)</f>
        <v>0</v>
      </c>
      <c r="BH150" s="97">
        <f>IF(U150="zníž. prenesená",N150,0)</f>
        <v>0</v>
      </c>
      <c r="BI150" s="97">
        <f>IF(U150="nulová",N150,0)</f>
        <v>0</v>
      </c>
      <c r="BJ150" s="11" t="s">
        <v>41</v>
      </c>
      <c r="BK150" s="98">
        <f>ROUND(L150*K150,3)</f>
        <v>0</v>
      </c>
      <c r="BL150" s="11" t="s">
        <v>153</v>
      </c>
      <c r="BM150" s="11" t="s">
        <v>180</v>
      </c>
    </row>
    <row r="151" spans="2:65" s="1" customFormat="1" ht="25.5" customHeight="1" x14ac:dyDescent="0.3">
      <c r="B151" s="88"/>
      <c r="C151" s="89" t="s">
        <v>145</v>
      </c>
      <c r="D151" s="89" t="s">
        <v>89</v>
      </c>
      <c r="E151" s="90" t="s">
        <v>181</v>
      </c>
      <c r="F151" s="106" t="s">
        <v>182</v>
      </c>
      <c r="G151" s="106"/>
      <c r="H151" s="106"/>
      <c r="I151" s="106"/>
      <c r="J151" s="91" t="s">
        <v>162</v>
      </c>
      <c r="K151" s="92">
        <v>2066.2020000000002</v>
      </c>
      <c r="L151" s="107"/>
      <c r="M151" s="107"/>
      <c r="N151" s="107">
        <f>ROUND(L151*K151,3)</f>
        <v>0</v>
      </c>
      <c r="O151" s="107"/>
      <c r="P151" s="107"/>
      <c r="Q151" s="107"/>
      <c r="R151" s="93"/>
      <c r="T151" s="94" t="s">
        <v>1</v>
      </c>
      <c r="U151" s="27" t="s">
        <v>24</v>
      </c>
      <c r="V151" s="95">
        <v>0</v>
      </c>
      <c r="W151" s="95">
        <f>V151*K151</f>
        <v>0</v>
      </c>
      <c r="X151" s="95">
        <v>0</v>
      </c>
      <c r="Y151" s="95">
        <f>X151*K151</f>
        <v>0</v>
      </c>
      <c r="Z151" s="95">
        <v>0</v>
      </c>
      <c r="AA151" s="96">
        <f>Z151*K151</f>
        <v>0</v>
      </c>
      <c r="AR151" s="11" t="s">
        <v>153</v>
      </c>
      <c r="AT151" s="11" t="s">
        <v>89</v>
      </c>
      <c r="AU151" s="11" t="s">
        <v>41</v>
      </c>
      <c r="AY151" s="11" t="s">
        <v>87</v>
      </c>
      <c r="BE151" s="97">
        <f>IF(U151="základná",N151,0)</f>
        <v>0</v>
      </c>
      <c r="BF151" s="97">
        <f>IF(U151="znížená",N151,0)</f>
        <v>0</v>
      </c>
      <c r="BG151" s="97">
        <f>IF(U151="zákl. prenesená",N151,0)</f>
        <v>0</v>
      </c>
      <c r="BH151" s="97">
        <f>IF(U151="zníž. prenesená",N151,0)</f>
        <v>0</v>
      </c>
      <c r="BI151" s="97">
        <f>IF(U151="nulová",N151,0)</f>
        <v>0</v>
      </c>
      <c r="BJ151" s="11" t="s">
        <v>41</v>
      </c>
      <c r="BK151" s="98">
        <f>ROUND(L151*K151,3)</f>
        <v>0</v>
      </c>
      <c r="BL151" s="11" t="s">
        <v>153</v>
      </c>
      <c r="BM151" s="11" t="s">
        <v>183</v>
      </c>
    </row>
    <row r="152" spans="2:65" s="5" customFormat="1" ht="29.85" customHeight="1" x14ac:dyDescent="0.3">
      <c r="B152" s="77"/>
      <c r="C152" s="78"/>
      <c r="D152" s="87" t="s">
        <v>68</v>
      </c>
      <c r="E152" s="87"/>
      <c r="F152" s="87"/>
      <c r="G152" s="87"/>
      <c r="H152" s="87"/>
      <c r="I152" s="87"/>
      <c r="J152" s="87"/>
      <c r="K152" s="87"/>
      <c r="L152" s="87"/>
      <c r="M152" s="87"/>
      <c r="N152" s="113">
        <f>BK152</f>
        <v>0</v>
      </c>
      <c r="O152" s="114"/>
      <c r="P152" s="114"/>
      <c r="Q152" s="114"/>
      <c r="R152" s="80"/>
      <c r="T152" s="81"/>
      <c r="U152" s="78"/>
      <c r="V152" s="78"/>
      <c r="W152" s="82">
        <f>SUM(W153:W157)</f>
        <v>0</v>
      </c>
      <c r="X152" s="78"/>
      <c r="Y152" s="82">
        <f>SUM(Y153:Y157)</f>
        <v>0</v>
      </c>
      <c r="Z152" s="78"/>
      <c r="AA152" s="83">
        <f>SUM(AA153:AA157)</f>
        <v>0</v>
      </c>
      <c r="AR152" s="84" t="s">
        <v>41</v>
      </c>
      <c r="AT152" s="85" t="s">
        <v>38</v>
      </c>
      <c r="AU152" s="85" t="s">
        <v>40</v>
      </c>
      <c r="AY152" s="84" t="s">
        <v>87</v>
      </c>
      <c r="BK152" s="86">
        <f>SUM(BK153:BK157)</f>
        <v>0</v>
      </c>
    </row>
    <row r="153" spans="2:65" s="1" customFormat="1" ht="25.5" customHeight="1" x14ac:dyDescent="0.3">
      <c r="B153" s="88"/>
      <c r="C153" s="89" t="s">
        <v>184</v>
      </c>
      <c r="D153" s="89" t="s">
        <v>89</v>
      </c>
      <c r="E153" s="90" t="s">
        <v>185</v>
      </c>
      <c r="F153" s="106" t="s">
        <v>186</v>
      </c>
      <c r="G153" s="106"/>
      <c r="H153" s="106"/>
      <c r="I153" s="106"/>
      <c r="J153" s="91" t="s">
        <v>106</v>
      </c>
      <c r="K153" s="92">
        <v>72</v>
      </c>
      <c r="L153" s="107"/>
      <c r="M153" s="107"/>
      <c r="N153" s="107">
        <f>ROUND(L153*K153,3)</f>
        <v>0</v>
      </c>
      <c r="O153" s="107"/>
      <c r="P153" s="107"/>
      <c r="Q153" s="107"/>
      <c r="R153" s="93"/>
      <c r="T153" s="94" t="s">
        <v>1</v>
      </c>
      <c r="U153" s="27" t="s">
        <v>24</v>
      </c>
      <c r="V153" s="95">
        <v>0</v>
      </c>
      <c r="W153" s="95">
        <f>V153*K153</f>
        <v>0</v>
      </c>
      <c r="X153" s="95">
        <v>0</v>
      </c>
      <c r="Y153" s="95">
        <f>X153*K153</f>
        <v>0</v>
      </c>
      <c r="Z153" s="95">
        <v>0</v>
      </c>
      <c r="AA153" s="96">
        <f>Z153*K153</f>
        <v>0</v>
      </c>
      <c r="AR153" s="11" t="s">
        <v>153</v>
      </c>
      <c r="AT153" s="11" t="s">
        <v>89</v>
      </c>
      <c r="AU153" s="11" t="s">
        <v>41</v>
      </c>
      <c r="AY153" s="11" t="s">
        <v>87</v>
      </c>
      <c r="BE153" s="97">
        <f>IF(U153="základná",N153,0)</f>
        <v>0</v>
      </c>
      <c r="BF153" s="97">
        <f>IF(U153="znížená",N153,0)</f>
        <v>0</v>
      </c>
      <c r="BG153" s="97">
        <f>IF(U153="zákl. prenesená",N153,0)</f>
        <v>0</v>
      </c>
      <c r="BH153" s="97">
        <f>IF(U153="zníž. prenesená",N153,0)</f>
        <v>0</v>
      </c>
      <c r="BI153" s="97">
        <f>IF(U153="nulová",N153,0)</f>
        <v>0</v>
      </c>
      <c r="BJ153" s="11" t="s">
        <v>41</v>
      </c>
      <c r="BK153" s="98">
        <f>ROUND(L153*K153,3)</f>
        <v>0</v>
      </c>
      <c r="BL153" s="11" t="s">
        <v>153</v>
      </c>
      <c r="BM153" s="11" t="s">
        <v>187</v>
      </c>
    </row>
    <row r="154" spans="2:65" s="1" customFormat="1" ht="25.5" customHeight="1" x14ac:dyDescent="0.3">
      <c r="B154" s="88"/>
      <c r="C154" s="99" t="s">
        <v>188</v>
      </c>
      <c r="D154" s="99" t="s">
        <v>168</v>
      </c>
      <c r="E154" s="100" t="s">
        <v>169</v>
      </c>
      <c r="F154" s="115" t="s">
        <v>170</v>
      </c>
      <c r="G154" s="115"/>
      <c r="H154" s="115"/>
      <c r="I154" s="115"/>
      <c r="J154" s="101" t="s">
        <v>106</v>
      </c>
      <c r="K154" s="102">
        <v>75.599999999999994</v>
      </c>
      <c r="L154" s="108"/>
      <c r="M154" s="108"/>
      <c r="N154" s="108">
        <f>ROUND(L154*K154,3)</f>
        <v>0</v>
      </c>
      <c r="O154" s="107"/>
      <c r="P154" s="107"/>
      <c r="Q154" s="107"/>
      <c r="R154" s="93"/>
      <c r="T154" s="94" t="s">
        <v>1</v>
      </c>
      <c r="U154" s="27" t="s">
        <v>24</v>
      </c>
      <c r="V154" s="95">
        <v>0</v>
      </c>
      <c r="W154" s="95">
        <f>V154*K154</f>
        <v>0</v>
      </c>
      <c r="X154" s="95">
        <v>0</v>
      </c>
      <c r="Y154" s="95">
        <f>X154*K154</f>
        <v>0</v>
      </c>
      <c r="Z154" s="95">
        <v>0</v>
      </c>
      <c r="AA154" s="96">
        <f>Z154*K154</f>
        <v>0</v>
      </c>
      <c r="AR154" s="11" t="s">
        <v>171</v>
      </c>
      <c r="AT154" s="11" t="s">
        <v>168</v>
      </c>
      <c r="AU154" s="11" t="s">
        <v>41</v>
      </c>
      <c r="AY154" s="11" t="s">
        <v>87</v>
      </c>
      <c r="BE154" s="97">
        <f>IF(U154="základná",N154,0)</f>
        <v>0</v>
      </c>
      <c r="BF154" s="97">
        <f>IF(U154="znížená",N154,0)</f>
        <v>0</v>
      </c>
      <c r="BG154" s="97">
        <f>IF(U154="zákl. prenesená",N154,0)</f>
        <v>0</v>
      </c>
      <c r="BH154" s="97">
        <f>IF(U154="zníž. prenesená",N154,0)</f>
        <v>0</v>
      </c>
      <c r="BI154" s="97">
        <f>IF(U154="nulová",N154,0)</f>
        <v>0</v>
      </c>
      <c r="BJ154" s="11" t="s">
        <v>41</v>
      </c>
      <c r="BK154" s="98">
        <f>ROUND(L154*K154,3)</f>
        <v>0</v>
      </c>
      <c r="BL154" s="11" t="s">
        <v>153</v>
      </c>
      <c r="BM154" s="11" t="s">
        <v>189</v>
      </c>
    </row>
    <row r="155" spans="2:65" s="1" customFormat="1" ht="25.5" customHeight="1" x14ac:dyDescent="0.3">
      <c r="B155" s="88"/>
      <c r="C155" s="99" t="s">
        <v>190</v>
      </c>
      <c r="D155" s="99" t="s">
        <v>168</v>
      </c>
      <c r="E155" s="100" t="s">
        <v>174</v>
      </c>
      <c r="F155" s="115" t="s">
        <v>175</v>
      </c>
      <c r="G155" s="115"/>
      <c r="H155" s="115"/>
      <c r="I155" s="115"/>
      <c r="J155" s="101" t="s">
        <v>106</v>
      </c>
      <c r="K155" s="102">
        <v>75.599999999999994</v>
      </c>
      <c r="L155" s="108"/>
      <c r="M155" s="108"/>
      <c r="N155" s="108">
        <f>ROUND(L155*K155,3)</f>
        <v>0</v>
      </c>
      <c r="O155" s="107"/>
      <c r="P155" s="107"/>
      <c r="Q155" s="107"/>
      <c r="R155" s="93"/>
      <c r="T155" s="94" t="s">
        <v>1</v>
      </c>
      <c r="U155" s="27" t="s">
        <v>24</v>
      </c>
      <c r="V155" s="95">
        <v>0</v>
      </c>
      <c r="W155" s="95">
        <f>V155*K155</f>
        <v>0</v>
      </c>
      <c r="X155" s="95">
        <v>0</v>
      </c>
      <c r="Y155" s="95">
        <f>X155*K155</f>
        <v>0</v>
      </c>
      <c r="Z155" s="95">
        <v>0</v>
      </c>
      <c r="AA155" s="96">
        <f>Z155*K155</f>
        <v>0</v>
      </c>
      <c r="AR155" s="11" t="s">
        <v>171</v>
      </c>
      <c r="AT155" s="11" t="s">
        <v>168</v>
      </c>
      <c r="AU155" s="11" t="s">
        <v>41</v>
      </c>
      <c r="AY155" s="11" t="s">
        <v>87</v>
      </c>
      <c r="BE155" s="97">
        <f>IF(U155="základná",N155,0)</f>
        <v>0</v>
      </c>
      <c r="BF155" s="97">
        <f>IF(U155="znížená",N155,0)</f>
        <v>0</v>
      </c>
      <c r="BG155" s="97">
        <f>IF(U155="zákl. prenesená",N155,0)</f>
        <v>0</v>
      </c>
      <c r="BH155" s="97">
        <f>IF(U155="zníž. prenesená",N155,0)</f>
        <v>0</v>
      </c>
      <c r="BI155" s="97">
        <f>IF(U155="nulová",N155,0)</f>
        <v>0</v>
      </c>
      <c r="BJ155" s="11" t="s">
        <v>41</v>
      </c>
      <c r="BK155" s="98">
        <f>ROUND(L155*K155,3)</f>
        <v>0</v>
      </c>
      <c r="BL155" s="11" t="s">
        <v>153</v>
      </c>
      <c r="BM155" s="11" t="s">
        <v>191</v>
      </c>
    </row>
    <row r="156" spans="2:65" s="1" customFormat="1" ht="51" customHeight="1" x14ac:dyDescent="0.3">
      <c r="B156" s="88"/>
      <c r="C156" s="99" t="s">
        <v>116</v>
      </c>
      <c r="D156" s="99" t="s">
        <v>168</v>
      </c>
      <c r="E156" s="100" t="s">
        <v>192</v>
      </c>
      <c r="F156" s="115" t="s">
        <v>193</v>
      </c>
      <c r="G156" s="115"/>
      <c r="H156" s="115"/>
      <c r="I156" s="115"/>
      <c r="J156" s="101" t="s">
        <v>194</v>
      </c>
      <c r="K156" s="102">
        <v>1</v>
      </c>
      <c r="L156" s="108"/>
      <c r="M156" s="108"/>
      <c r="N156" s="108">
        <f>ROUND(L156*K156,3)</f>
        <v>0</v>
      </c>
      <c r="O156" s="107"/>
      <c r="P156" s="107"/>
      <c r="Q156" s="107"/>
      <c r="R156" s="93"/>
      <c r="T156" s="94" t="s">
        <v>1</v>
      </c>
      <c r="U156" s="27" t="s">
        <v>24</v>
      </c>
      <c r="V156" s="95">
        <v>0</v>
      </c>
      <c r="W156" s="95">
        <f>V156*K156</f>
        <v>0</v>
      </c>
      <c r="X156" s="95">
        <v>0</v>
      </c>
      <c r="Y156" s="95">
        <f>X156*K156</f>
        <v>0</v>
      </c>
      <c r="Z156" s="95">
        <v>0</v>
      </c>
      <c r="AA156" s="96">
        <f>Z156*K156</f>
        <v>0</v>
      </c>
      <c r="AR156" s="11" t="s">
        <v>171</v>
      </c>
      <c r="AT156" s="11" t="s">
        <v>168</v>
      </c>
      <c r="AU156" s="11" t="s">
        <v>41</v>
      </c>
      <c r="AY156" s="11" t="s">
        <v>87</v>
      </c>
      <c r="BE156" s="97">
        <f>IF(U156="základná",N156,0)</f>
        <v>0</v>
      </c>
      <c r="BF156" s="97">
        <f>IF(U156="znížená",N156,0)</f>
        <v>0</v>
      </c>
      <c r="BG156" s="97">
        <f>IF(U156="zákl. prenesená",N156,0)</f>
        <v>0</v>
      </c>
      <c r="BH156" s="97">
        <f>IF(U156="zníž. prenesená",N156,0)</f>
        <v>0</v>
      </c>
      <c r="BI156" s="97">
        <f>IF(U156="nulová",N156,0)</f>
        <v>0</v>
      </c>
      <c r="BJ156" s="11" t="s">
        <v>41</v>
      </c>
      <c r="BK156" s="98">
        <f>ROUND(L156*K156,3)</f>
        <v>0</v>
      </c>
      <c r="BL156" s="11" t="s">
        <v>153</v>
      </c>
      <c r="BM156" s="11" t="s">
        <v>195</v>
      </c>
    </row>
    <row r="157" spans="2:65" s="1" customFormat="1" ht="38.25" customHeight="1" x14ac:dyDescent="0.3">
      <c r="B157" s="88"/>
      <c r="C157" s="89" t="s">
        <v>196</v>
      </c>
      <c r="D157" s="89" t="s">
        <v>89</v>
      </c>
      <c r="E157" s="90" t="s">
        <v>197</v>
      </c>
      <c r="F157" s="106" t="s">
        <v>198</v>
      </c>
      <c r="G157" s="106"/>
      <c r="H157" s="106"/>
      <c r="I157" s="106"/>
      <c r="J157" s="91" t="s">
        <v>162</v>
      </c>
      <c r="K157" s="92">
        <v>146.892</v>
      </c>
      <c r="L157" s="107"/>
      <c r="M157" s="107"/>
      <c r="N157" s="107">
        <f>ROUND(L157*K157,3)</f>
        <v>0</v>
      </c>
      <c r="O157" s="107"/>
      <c r="P157" s="107"/>
      <c r="Q157" s="107"/>
      <c r="R157" s="93"/>
      <c r="T157" s="94" t="s">
        <v>1</v>
      </c>
      <c r="U157" s="27" t="s">
        <v>24</v>
      </c>
      <c r="V157" s="95">
        <v>0</v>
      </c>
      <c r="W157" s="95">
        <f>V157*K157</f>
        <v>0</v>
      </c>
      <c r="X157" s="95">
        <v>0</v>
      </c>
      <c r="Y157" s="95">
        <f>X157*K157</f>
        <v>0</v>
      </c>
      <c r="Z157" s="95">
        <v>0</v>
      </c>
      <c r="AA157" s="96">
        <f>Z157*K157</f>
        <v>0</v>
      </c>
      <c r="AR157" s="11" t="s">
        <v>153</v>
      </c>
      <c r="AT157" s="11" t="s">
        <v>89</v>
      </c>
      <c r="AU157" s="11" t="s">
        <v>41</v>
      </c>
      <c r="AY157" s="11" t="s">
        <v>87</v>
      </c>
      <c r="BE157" s="97">
        <f>IF(U157="základná",N157,0)</f>
        <v>0</v>
      </c>
      <c r="BF157" s="97">
        <f>IF(U157="znížená",N157,0)</f>
        <v>0</v>
      </c>
      <c r="BG157" s="97">
        <f>IF(U157="zákl. prenesená",N157,0)</f>
        <v>0</v>
      </c>
      <c r="BH157" s="97">
        <f>IF(U157="zníž. prenesená",N157,0)</f>
        <v>0</v>
      </c>
      <c r="BI157" s="97">
        <f>IF(U157="nulová",N157,0)</f>
        <v>0</v>
      </c>
      <c r="BJ157" s="11" t="s">
        <v>41</v>
      </c>
      <c r="BK157" s="98">
        <f>ROUND(L157*K157,3)</f>
        <v>0</v>
      </c>
      <c r="BL157" s="11" t="s">
        <v>153</v>
      </c>
      <c r="BM157" s="11" t="s">
        <v>199</v>
      </c>
    </row>
    <row r="158" spans="2:65" s="5" customFormat="1" ht="29.85" customHeight="1" x14ac:dyDescent="0.3">
      <c r="B158" s="77"/>
      <c r="C158" s="78"/>
      <c r="D158" s="87" t="s">
        <v>69</v>
      </c>
      <c r="E158" s="87"/>
      <c r="F158" s="87"/>
      <c r="G158" s="87"/>
      <c r="H158" s="87"/>
      <c r="I158" s="87"/>
      <c r="J158" s="87"/>
      <c r="K158" s="87"/>
      <c r="L158" s="87"/>
      <c r="M158" s="87"/>
      <c r="N158" s="113">
        <f>BK158</f>
        <v>0</v>
      </c>
      <c r="O158" s="114"/>
      <c r="P158" s="114"/>
      <c r="Q158" s="114"/>
      <c r="R158" s="80"/>
      <c r="T158" s="81"/>
      <c r="U158" s="78"/>
      <c r="V158" s="78"/>
      <c r="W158" s="82">
        <f>SUM(W159:W162)</f>
        <v>0</v>
      </c>
      <c r="X158" s="78"/>
      <c r="Y158" s="82">
        <f>SUM(Y159:Y162)</f>
        <v>0</v>
      </c>
      <c r="Z158" s="78"/>
      <c r="AA158" s="83">
        <f>SUM(AA159:AA162)</f>
        <v>0</v>
      </c>
      <c r="AR158" s="84" t="s">
        <v>41</v>
      </c>
      <c r="AT158" s="85" t="s">
        <v>38</v>
      </c>
      <c r="AU158" s="85" t="s">
        <v>40</v>
      </c>
      <c r="AY158" s="84" t="s">
        <v>87</v>
      </c>
      <c r="BK158" s="86">
        <f>SUM(BK159:BK162)</f>
        <v>0</v>
      </c>
    </row>
    <row r="159" spans="2:65" s="1" customFormat="1" ht="25.5" customHeight="1" x14ac:dyDescent="0.3">
      <c r="B159" s="88"/>
      <c r="C159" s="89" t="s">
        <v>128</v>
      </c>
      <c r="D159" s="89" t="s">
        <v>89</v>
      </c>
      <c r="E159" s="90" t="s">
        <v>200</v>
      </c>
      <c r="F159" s="106" t="s">
        <v>201</v>
      </c>
      <c r="G159" s="106"/>
      <c r="H159" s="106"/>
      <c r="I159" s="106"/>
      <c r="J159" s="91" t="s">
        <v>92</v>
      </c>
      <c r="K159" s="92">
        <v>568.62</v>
      </c>
      <c r="L159" s="107"/>
      <c r="M159" s="107"/>
      <c r="N159" s="107">
        <f>ROUND(L159*K159,3)</f>
        <v>0</v>
      </c>
      <c r="O159" s="107"/>
      <c r="P159" s="107"/>
      <c r="Q159" s="107"/>
      <c r="R159" s="93"/>
      <c r="T159" s="94" t="s">
        <v>1</v>
      </c>
      <c r="U159" s="27" t="s">
        <v>24</v>
      </c>
      <c r="V159" s="95">
        <v>0</v>
      </c>
      <c r="W159" s="95">
        <f>V159*K159</f>
        <v>0</v>
      </c>
      <c r="X159" s="95">
        <v>0</v>
      </c>
      <c r="Y159" s="95">
        <f>X159*K159</f>
        <v>0</v>
      </c>
      <c r="Z159" s="95">
        <v>0</v>
      </c>
      <c r="AA159" s="96">
        <f>Z159*K159</f>
        <v>0</v>
      </c>
      <c r="AR159" s="11" t="s">
        <v>153</v>
      </c>
      <c r="AT159" s="11" t="s">
        <v>89</v>
      </c>
      <c r="AU159" s="11" t="s">
        <v>41</v>
      </c>
      <c r="AY159" s="11" t="s">
        <v>87</v>
      </c>
      <c r="BE159" s="97">
        <f>IF(U159="základná",N159,0)</f>
        <v>0</v>
      </c>
      <c r="BF159" s="97">
        <f>IF(U159="znížená",N159,0)</f>
        <v>0</v>
      </c>
      <c r="BG159" s="97">
        <f>IF(U159="zákl. prenesená",N159,0)</f>
        <v>0</v>
      </c>
      <c r="BH159" s="97">
        <f>IF(U159="zníž. prenesená",N159,0)</f>
        <v>0</v>
      </c>
      <c r="BI159" s="97">
        <f>IF(U159="nulová",N159,0)</f>
        <v>0</v>
      </c>
      <c r="BJ159" s="11" t="s">
        <v>41</v>
      </c>
      <c r="BK159" s="98">
        <f>ROUND(L159*K159,3)</f>
        <v>0</v>
      </c>
      <c r="BL159" s="11" t="s">
        <v>153</v>
      </c>
      <c r="BM159" s="11" t="s">
        <v>202</v>
      </c>
    </row>
    <row r="160" spans="2:65" s="1" customFormat="1" ht="25.5" customHeight="1" x14ac:dyDescent="0.3">
      <c r="B160" s="88"/>
      <c r="C160" s="89" t="s">
        <v>203</v>
      </c>
      <c r="D160" s="89" t="s">
        <v>89</v>
      </c>
      <c r="E160" s="90" t="s">
        <v>204</v>
      </c>
      <c r="F160" s="106" t="s">
        <v>205</v>
      </c>
      <c r="G160" s="106"/>
      <c r="H160" s="106"/>
      <c r="I160" s="106"/>
      <c r="J160" s="91" t="s">
        <v>92</v>
      </c>
      <c r="K160" s="92">
        <v>568.62</v>
      </c>
      <c r="L160" s="107"/>
      <c r="M160" s="107"/>
      <c r="N160" s="107">
        <f>ROUND(L160*K160,3)</f>
        <v>0</v>
      </c>
      <c r="O160" s="107"/>
      <c r="P160" s="107"/>
      <c r="Q160" s="107"/>
      <c r="R160" s="93"/>
      <c r="T160" s="94" t="s">
        <v>1</v>
      </c>
      <c r="U160" s="27" t="s">
        <v>24</v>
      </c>
      <c r="V160" s="95">
        <v>0</v>
      </c>
      <c r="W160" s="95">
        <f>V160*K160</f>
        <v>0</v>
      </c>
      <c r="X160" s="95">
        <v>0</v>
      </c>
      <c r="Y160" s="95">
        <f>X160*K160</f>
        <v>0</v>
      </c>
      <c r="Z160" s="95">
        <v>0</v>
      </c>
      <c r="AA160" s="96">
        <f>Z160*K160</f>
        <v>0</v>
      </c>
      <c r="AR160" s="11" t="s">
        <v>153</v>
      </c>
      <c r="AT160" s="11" t="s">
        <v>89</v>
      </c>
      <c r="AU160" s="11" t="s">
        <v>41</v>
      </c>
      <c r="AY160" s="11" t="s">
        <v>87</v>
      </c>
      <c r="BE160" s="97">
        <f>IF(U160="základná",N160,0)</f>
        <v>0</v>
      </c>
      <c r="BF160" s="97">
        <f>IF(U160="znížená",N160,0)</f>
        <v>0</v>
      </c>
      <c r="BG160" s="97">
        <f>IF(U160="zákl. prenesená",N160,0)</f>
        <v>0</v>
      </c>
      <c r="BH160" s="97">
        <f>IF(U160="zníž. prenesená",N160,0)</f>
        <v>0</v>
      </c>
      <c r="BI160" s="97">
        <f>IF(U160="nulová",N160,0)</f>
        <v>0</v>
      </c>
      <c r="BJ160" s="11" t="s">
        <v>41</v>
      </c>
      <c r="BK160" s="98">
        <f>ROUND(L160*K160,3)</f>
        <v>0</v>
      </c>
      <c r="BL160" s="11" t="s">
        <v>153</v>
      </c>
      <c r="BM160" s="11" t="s">
        <v>206</v>
      </c>
    </row>
    <row r="161" spans="2:65" s="1" customFormat="1" ht="38.25" customHeight="1" x14ac:dyDescent="0.3">
      <c r="B161" s="88"/>
      <c r="C161" s="89" t="s">
        <v>132</v>
      </c>
      <c r="D161" s="89" t="s">
        <v>89</v>
      </c>
      <c r="E161" s="90" t="s">
        <v>207</v>
      </c>
      <c r="F161" s="106" t="s">
        <v>208</v>
      </c>
      <c r="G161" s="106"/>
      <c r="H161" s="106"/>
      <c r="I161" s="106"/>
      <c r="J161" s="91" t="s">
        <v>92</v>
      </c>
      <c r="K161" s="92">
        <v>568.62</v>
      </c>
      <c r="L161" s="107"/>
      <c r="M161" s="107"/>
      <c r="N161" s="107">
        <f>ROUND(L161*K161,3)</f>
        <v>0</v>
      </c>
      <c r="O161" s="107"/>
      <c r="P161" s="107"/>
      <c r="Q161" s="107"/>
      <c r="R161" s="93"/>
      <c r="T161" s="94" t="s">
        <v>1</v>
      </c>
      <c r="U161" s="27" t="s">
        <v>24</v>
      </c>
      <c r="V161" s="95">
        <v>0</v>
      </c>
      <c r="W161" s="95">
        <f>V161*K161</f>
        <v>0</v>
      </c>
      <c r="X161" s="95">
        <v>0</v>
      </c>
      <c r="Y161" s="95">
        <f>X161*K161</f>
        <v>0</v>
      </c>
      <c r="Z161" s="95">
        <v>0</v>
      </c>
      <c r="AA161" s="96">
        <f>Z161*K161</f>
        <v>0</v>
      </c>
      <c r="AR161" s="11" t="s">
        <v>153</v>
      </c>
      <c r="AT161" s="11" t="s">
        <v>89</v>
      </c>
      <c r="AU161" s="11" t="s">
        <v>41</v>
      </c>
      <c r="AY161" s="11" t="s">
        <v>87</v>
      </c>
      <c r="BE161" s="97">
        <f>IF(U161="základná",N161,0)</f>
        <v>0</v>
      </c>
      <c r="BF161" s="97">
        <f>IF(U161="znížená",N161,0)</f>
        <v>0</v>
      </c>
      <c r="BG161" s="97">
        <f>IF(U161="zákl. prenesená",N161,0)</f>
        <v>0</v>
      </c>
      <c r="BH161" s="97">
        <f>IF(U161="zníž. prenesená",N161,0)</f>
        <v>0</v>
      </c>
      <c r="BI161" s="97">
        <f>IF(U161="nulová",N161,0)</f>
        <v>0</v>
      </c>
      <c r="BJ161" s="11" t="s">
        <v>41</v>
      </c>
      <c r="BK161" s="98">
        <f>ROUND(L161*K161,3)</f>
        <v>0</v>
      </c>
      <c r="BL161" s="11" t="s">
        <v>153</v>
      </c>
      <c r="BM161" s="11" t="s">
        <v>209</v>
      </c>
    </row>
    <row r="162" spans="2:65" s="1" customFormat="1" ht="25.5" customHeight="1" x14ac:dyDescent="0.3">
      <c r="B162" s="88"/>
      <c r="C162" s="89" t="s">
        <v>210</v>
      </c>
      <c r="D162" s="89" t="s">
        <v>89</v>
      </c>
      <c r="E162" s="90" t="s">
        <v>211</v>
      </c>
      <c r="F162" s="106" t="s">
        <v>212</v>
      </c>
      <c r="G162" s="106"/>
      <c r="H162" s="106"/>
      <c r="I162" s="106"/>
      <c r="J162" s="91" t="s">
        <v>92</v>
      </c>
      <c r="K162" s="92">
        <v>568.62</v>
      </c>
      <c r="L162" s="107"/>
      <c r="M162" s="107"/>
      <c r="N162" s="107">
        <f>ROUND(L162*K162,3)</f>
        <v>0</v>
      </c>
      <c r="O162" s="107"/>
      <c r="P162" s="107"/>
      <c r="Q162" s="107"/>
      <c r="R162" s="93"/>
      <c r="T162" s="94" t="s">
        <v>1</v>
      </c>
      <c r="U162" s="27" t="s">
        <v>24</v>
      </c>
      <c r="V162" s="95">
        <v>0</v>
      </c>
      <c r="W162" s="95">
        <f>V162*K162</f>
        <v>0</v>
      </c>
      <c r="X162" s="95">
        <v>0</v>
      </c>
      <c r="Y162" s="95">
        <f>X162*K162</f>
        <v>0</v>
      </c>
      <c r="Z162" s="95">
        <v>0</v>
      </c>
      <c r="AA162" s="96">
        <f>Z162*K162</f>
        <v>0</v>
      </c>
      <c r="AR162" s="11" t="s">
        <v>153</v>
      </c>
      <c r="AT162" s="11" t="s">
        <v>89</v>
      </c>
      <c r="AU162" s="11" t="s">
        <v>41</v>
      </c>
      <c r="AY162" s="11" t="s">
        <v>87</v>
      </c>
      <c r="BE162" s="97">
        <f>IF(U162="základná",N162,0)</f>
        <v>0</v>
      </c>
      <c r="BF162" s="97">
        <f>IF(U162="znížená",N162,0)</f>
        <v>0</v>
      </c>
      <c r="BG162" s="97">
        <f>IF(U162="zákl. prenesená",N162,0)</f>
        <v>0</v>
      </c>
      <c r="BH162" s="97">
        <f>IF(U162="zníž. prenesená",N162,0)</f>
        <v>0</v>
      </c>
      <c r="BI162" s="97">
        <f>IF(U162="nulová",N162,0)</f>
        <v>0</v>
      </c>
      <c r="BJ162" s="11" t="s">
        <v>41</v>
      </c>
      <c r="BK162" s="98">
        <f>ROUND(L162*K162,3)</f>
        <v>0</v>
      </c>
      <c r="BL162" s="11" t="s">
        <v>153</v>
      </c>
      <c r="BM162" s="11" t="s">
        <v>213</v>
      </c>
    </row>
    <row r="163" spans="2:65" s="5" customFormat="1" ht="37.35" customHeight="1" x14ac:dyDescent="0.35">
      <c r="B163" s="77"/>
      <c r="C163" s="78"/>
      <c r="D163" s="79" t="s">
        <v>70</v>
      </c>
      <c r="E163" s="79"/>
      <c r="F163" s="79"/>
      <c r="G163" s="79"/>
      <c r="H163" s="79"/>
      <c r="I163" s="79"/>
      <c r="J163" s="79"/>
      <c r="K163" s="79"/>
      <c r="L163" s="79"/>
      <c r="M163" s="79"/>
      <c r="N163" s="109">
        <f>BK163</f>
        <v>0</v>
      </c>
      <c r="O163" s="110"/>
      <c r="P163" s="110"/>
      <c r="Q163" s="110"/>
      <c r="R163" s="80"/>
      <c r="T163" s="81"/>
      <c r="U163" s="78"/>
      <c r="V163" s="78"/>
      <c r="W163" s="82">
        <f>W164</f>
        <v>0</v>
      </c>
      <c r="X163" s="78"/>
      <c r="Y163" s="82">
        <f>Y164</f>
        <v>0</v>
      </c>
      <c r="Z163" s="78"/>
      <c r="AA163" s="83">
        <f>AA164</f>
        <v>0</v>
      </c>
      <c r="AR163" s="84" t="s">
        <v>93</v>
      </c>
      <c r="AT163" s="85" t="s">
        <v>38</v>
      </c>
      <c r="AU163" s="85" t="s">
        <v>39</v>
      </c>
      <c r="AY163" s="84" t="s">
        <v>87</v>
      </c>
      <c r="BK163" s="86">
        <f>BK164</f>
        <v>0</v>
      </c>
    </row>
    <row r="164" spans="2:65" s="5" customFormat="1" ht="19.899999999999999" customHeight="1" x14ac:dyDescent="0.3">
      <c r="B164" s="77"/>
      <c r="C164" s="78"/>
      <c r="D164" s="87" t="s">
        <v>71</v>
      </c>
      <c r="E164" s="87"/>
      <c r="F164" s="87"/>
      <c r="G164" s="87"/>
      <c r="H164" s="87"/>
      <c r="I164" s="87"/>
      <c r="J164" s="87"/>
      <c r="K164" s="87"/>
      <c r="L164" s="87"/>
      <c r="M164" s="87"/>
      <c r="N164" s="111">
        <f>BK164</f>
        <v>0</v>
      </c>
      <c r="O164" s="112"/>
      <c r="P164" s="112"/>
      <c r="Q164" s="112"/>
      <c r="R164" s="80"/>
      <c r="T164" s="81"/>
      <c r="U164" s="78"/>
      <c r="V164" s="78"/>
      <c r="W164" s="82">
        <f>SUM(W165:W167)</f>
        <v>0</v>
      </c>
      <c r="X164" s="78"/>
      <c r="Y164" s="82">
        <f>SUM(Y165:Y167)</f>
        <v>0</v>
      </c>
      <c r="Z164" s="78"/>
      <c r="AA164" s="83">
        <f>SUM(AA165:AA167)</f>
        <v>0</v>
      </c>
      <c r="AR164" s="84" t="s">
        <v>93</v>
      </c>
      <c r="AT164" s="85" t="s">
        <v>38</v>
      </c>
      <c r="AU164" s="85" t="s">
        <v>40</v>
      </c>
      <c r="AY164" s="84" t="s">
        <v>87</v>
      </c>
      <c r="BK164" s="86">
        <f>SUM(BK165:BK167)</f>
        <v>0</v>
      </c>
    </row>
    <row r="165" spans="2:65" s="1" customFormat="1" ht="16.5" customHeight="1" x14ac:dyDescent="0.3">
      <c r="B165" s="88"/>
      <c r="C165" s="89" t="s">
        <v>136</v>
      </c>
      <c r="D165" s="89" t="s">
        <v>89</v>
      </c>
      <c r="E165" s="90" t="s">
        <v>214</v>
      </c>
      <c r="F165" s="106" t="s">
        <v>215</v>
      </c>
      <c r="G165" s="106"/>
      <c r="H165" s="106"/>
      <c r="I165" s="106"/>
      <c r="J165" s="91" t="s">
        <v>216</v>
      </c>
      <c r="K165" s="92">
        <v>0</v>
      </c>
      <c r="L165" s="107">
        <v>0</v>
      </c>
      <c r="M165" s="107"/>
      <c r="N165" s="107">
        <f>ROUND(L165*K165,3)</f>
        <v>0</v>
      </c>
      <c r="O165" s="107"/>
      <c r="P165" s="107"/>
      <c r="Q165" s="107"/>
      <c r="R165" s="93"/>
      <c r="T165" s="94" t="s">
        <v>1</v>
      </c>
      <c r="U165" s="27" t="s">
        <v>24</v>
      </c>
      <c r="V165" s="95">
        <v>0</v>
      </c>
      <c r="W165" s="95">
        <f>V165*K165</f>
        <v>0</v>
      </c>
      <c r="X165" s="95">
        <v>0</v>
      </c>
      <c r="Y165" s="95">
        <f>X165*K165</f>
        <v>0</v>
      </c>
      <c r="Z165" s="95">
        <v>0</v>
      </c>
      <c r="AA165" s="96">
        <f>Z165*K165</f>
        <v>0</v>
      </c>
      <c r="AR165" s="11" t="s">
        <v>217</v>
      </c>
      <c r="AT165" s="11" t="s">
        <v>89</v>
      </c>
      <c r="AU165" s="11" t="s">
        <v>41</v>
      </c>
      <c r="AY165" s="11" t="s">
        <v>87</v>
      </c>
      <c r="BE165" s="97">
        <f>IF(U165="základná",N165,0)</f>
        <v>0</v>
      </c>
      <c r="BF165" s="97">
        <f>IF(U165="znížená",N165,0)</f>
        <v>0</v>
      </c>
      <c r="BG165" s="97">
        <f>IF(U165="zákl. prenesená",N165,0)</f>
        <v>0</v>
      </c>
      <c r="BH165" s="97">
        <f>IF(U165="zníž. prenesená",N165,0)</f>
        <v>0</v>
      </c>
      <c r="BI165" s="97">
        <f>IF(U165="nulová",N165,0)</f>
        <v>0</v>
      </c>
      <c r="BJ165" s="11" t="s">
        <v>41</v>
      </c>
      <c r="BK165" s="98">
        <f>ROUND(L165*K165,3)</f>
        <v>0</v>
      </c>
      <c r="BL165" s="11" t="s">
        <v>217</v>
      </c>
      <c r="BM165" s="11" t="s">
        <v>218</v>
      </c>
    </row>
    <row r="166" spans="2:65" s="1" customFormat="1" ht="25.5" customHeight="1" x14ac:dyDescent="0.3">
      <c r="B166" s="88"/>
      <c r="C166" s="89" t="s">
        <v>219</v>
      </c>
      <c r="D166" s="89" t="s">
        <v>89</v>
      </c>
      <c r="E166" s="90" t="s">
        <v>220</v>
      </c>
      <c r="F166" s="106" t="s">
        <v>221</v>
      </c>
      <c r="G166" s="106"/>
      <c r="H166" s="106"/>
      <c r="I166" s="106"/>
      <c r="J166" s="91" t="s">
        <v>216</v>
      </c>
      <c r="K166" s="92">
        <v>0</v>
      </c>
      <c r="L166" s="107">
        <v>0</v>
      </c>
      <c r="M166" s="107"/>
      <c r="N166" s="107">
        <f>ROUND(L166*K166,3)</f>
        <v>0</v>
      </c>
      <c r="O166" s="107"/>
      <c r="P166" s="107"/>
      <c r="Q166" s="107"/>
      <c r="R166" s="93"/>
      <c r="T166" s="94" t="s">
        <v>1</v>
      </c>
      <c r="U166" s="27" t="s">
        <v>24</v>
      </c>
      <c r="V166" s="95">
        <v>0</v>
      </c>
      <c r="W166" s="95">
        <f>V166*K166</f>
        <v>0</v>
      </c>
      <c r="X166" s="95">
        <v>0</v>
      </c>
      <c r="Y166" s="95">
        <f>X166*K166</f>
        <v>0</v>
      </c>
      <c r="Z166" s="95">
        <v>0</v>
      </c>
      <c r="AA166" s="96">
        <f>Z166*K166</f>
        <v>0</v>
      </c>
      <c r="AR166" s="11" t="s">
        <v>217</v>
      </c>
      <c r="AT166" s="11" t="s">
        <v>89</v>
      </c>
      <c r="AU166" s="11" t="s">
        <v>41</v>
      </c>
      <c r="AY166" s="11" t="s">
        <v>87</v>
      </c>
      <c r="BE166" s="97">
        <f>IF(U166="základná",N166,0)</f>
        <v>0</v>
      </c>
      <c r="BF166" s="97">
        <f>IF(U166="znížená",N166,0)</f>
        <v>0</v>
      </c>
      <c r="BG166" s="97">
        <f>IF(U166="zákl. prenesená",N166,0)</f>
        <v>0</v>
      </c>
      <c r="BH166" s="97">
        <f>IF(U166="zníž. prenesená",N166,0)</f>
        <v>0</v>
      </c>
      <c r="BI166" s="97">
        <f>IF(U166="nulová",N166,0)</f>
        <v>0</v>
      </c>
      <c r="BJ166" s="11" t="s">
        <v>41</v>
      </c>
      <c r="BK166" s="98">
        <f>ROUND(L166*K166,3)</f>
        <v>0</v>
      </c>
      <c r="BL166" s="11" t="s">
        <v>217</v>
      </c>
      <c r="BM166" s="11" t="s">
        <v>222</v>
      </c>
    </row>
    <row r="167" spans="2:65" s="1" customFormat="1" ht="16.5" customHeight="1" x14ac:dyDescent="0.3">
      <c r="B167" s="88"/>
      <c r="C167" s="89" t="s">
        <v>140</v>
      </c>
      <c r="D167" s="89" t="s">
        <v>89</v>
      </c>
      <c r="E167" s="90" t="s">
        <v>223</v>
      </c>
      <c r="F167" s="106" t="s">
        <v>80</v>
      </c>
      <c r="G167" s="106"/>
      <c r="H167" s="106"/>
      <c r="I167" s="106"/>
      <c r="J167" s="91" t="s">
        <v>216</v>
      </c>
      <c r="K167" s="92">
        <v>0</v>
      </c>
      <c r="L167" s="107">
        <v>0</v>
      </c>
      <c r="M167" s="107"/>
      <c r="N167" s="107">
        <f>ROUND(L167*K167,3)</f>
        <v>0</v>
      </c>
      <c r="O167" s="107"/>
      <c r="P167" s="107"/>
      <c r="Q167" s="107"/>
      <c r="R167" s="93"/>
      <c r="T167" s="94" t="s">
        <v>1</v>
      </c>
      <c r="U167" s="103" t="s">
        <v>24</v>
      </c>
      <c r="V167" s="104">
        <v>0</v>
      </c>
      <c r="W167" s="104">
        <f>V167*K167</f>
        <v>0</v>
      </c>
      <c r="X167" s="104">
        <v>0</v>
      </c>
      <c r="Y167" s="104">
        <f>X167*K167</f>
        <v>0</v>
      </c>
      <c r="Z167" s="104">
        <v>0</v>
      </c>
      <c r="AA167" s="105">
        <f>Z167*K167</f>
        <v>0</v>
      </c>
      <c r="AR167" s="11" t="s">
        <v>217</v>
      </c>
      <c r="AT167" s="11" t="s">
        <v>89</v>
      </c>
      <c r="AU167" s="11" t="s">
        <v>41</v>
      </c>
      <c r="AY167" s="11" t="s">
        <v>87</v>
      </c>
      <c r="BE167" s="97">
        <f>IF(U167="základná",N167,0)</f>
        <v>0</v>
      </c>
      <c r="BF167" s="97">
        <f>IF(U167="znížená",N167,0)</f>
        <v>0</v>
      </c>
      <c r="BG167" s="97">
        <f>IF(U167="zákl. prenesená",N167,0)</f>
        <v>0</v>
      </c>
      <c r="BH167" s="97">
        <f>IF(U167="zníž. prenesená",N167,0)</f>
        <v>0</v>
      </c>
      <c r="BI167" s="97">
        <f>IF(U167="nulová",N167,0)</f>
        <v>0</v>
      </c>
      <c r="BJ167" s="11" t="s">
        <v>41</v>
      </c>
      <c r="BK167" s="98">
        <f>ROUND(L167*K167,3)</f>
        <v>0</v>
      </c>
      <c r="BL167" s="11" t="s">
        <v>217</v>
      </c>
      <c r="BM167" s="11" t="s">
        <v>224</v>
      </c>
    </row>
    <row r="168" spans="2:65" s="1" customFormat="1" ht="6.95" customHeight="1" x14ac:dyDescent="0.3">
      <c r="B168" s="3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9"/>
    </row>
  </sheetData>
  <mergeCells count="178"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N139:Q139"/>
    <mergeCell ref="N140:Q140"/>
    <mergeCell ref="N144:Q144"/>
    <mergeCell ref="N143:Q143"/>
    <mergeCell ref="N145:Q145"/>
    <mergeCell ref="N147:Q147"/>
    <mergeCell ref="N148:Q148"/>
    <mergeCell ref="N149:Q149"/>
    <mergeCell ref="N150:Q150"/>
    <mergeCell ref="N141:Q141"/>
    <mergeCell ref="N142:Q142"/>
    <mergeCell ref="N146:Q146"/>
    <mergeCell ref="F138:I138"/>
    <mergeCell ref="F140:I140"/>
    <mergeCell ref="F143:I143"/>
    <mergeCell ref="F144:I144"/>
    <mergeCell ref="F145:I145"/>
    <mergeCell ref="L132:M132"/>
    <mergeCell ref="L136:M136"/>
    <mergeCell ref="L133:M133"/>
    <mergeCell ref="L134:M134"/>
    <mergeCell ref="L135:M135"/>
    <mergeCell ref="L137:M137"/>
    <mergeCell ref="L138:M138"/>
    <mergeCell ref="L140:M140"/>
    <mergeCell ref="L143:M143"/>
    <mergeCell ref="L144:M144"/>
    <mergeCell ref="L145:M145"/>
    <mergeCell ref="F129:I129"/>
    <mergeCell ref="F134:I134"/>
    <mergeCell ref="F131:I131"/>
    <mergeCell ref="F130:I130"/>
    <mergeCell ref="F132:I132"/>
    <mergeCell ref="F133:I133"/>
    <mergeCell ref="F135:I135"/>
    <mergeCell ref="F136:I136"/>
    <mergeCell ref="F137:I137"/>
    <mergeCell ref="L131:M131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F114:P114"/>
    <mergeCell ref="M116:P116"/>
    <mergeCell ref="M118:Q118"/>
    <mergeCell ref="M119:Q119"/>
    <mergeCell ref="L121:M121"/>
    <mergeCell ref="N121:Q121"/>
    <mergeCell ref="F121:I121"/>
    <mergeCell ref="N130:Q130"/>
    <mergeCell ref="N122:Q122"/>
    <mergeCell ref="N123:Q123"/>
    <mergeCell ref="N124:Q124"/>
    <mergeCell ref="F125:I125"/>
    <mergeCell ref="L125:M125"/>
    <mergeCell ref="N125:Q125"/>
    <mergeCell ref="L126:M126"/>
    <mergeCell ref="N126:Q126"/>
    <mergeCell ref="N128:Q128"/>
    <mergeCell ref="N129:Q129"/>
    <mergeCell ref="N127:Q127"/>
    <mergeCell ref="F126:I126"/>
    <mergeCell ref="F128:I128"/>
    <mergeCell ref="L128:M128"/>
    <mergeCell ref="L129:M129"/>
    <mergeCell ref="L130:M130"/>
    <mergeCell ref="N97:Q97"/>
    <mergeCell ref="N98:Q98"/>
    <mergeCell ref="N99:Q99"/>
    <mergeCell ref="N100:Q100"/>
    <mergeCell ref="N102:Q102"/>
    <mergeCell ref="L104:Q104"/>
    <mergeCell ref="C110:Q110"/>
    <mergeCell ref="F113:P113"/>
    <mergeCell ref="F112:P112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O15:P15"/>
    <mergeCell ref="O16:P16"/>
    <mergeCell ref="O18:P18"/>
    <mergeCell ref="O19:P19"/>
    <mergeCell ref="O21:P21"/>
    <mergeCell ref="O22:P22"/>
    <mergeCell ref="N157:Q157"/>
    <mergeCell ref="N156:Q156"/>
    <mergeCell ref="N158:Q158"/>
    <mergeCell ref="F147:I147"/>
    <mergeCell ref="F149:I149"/>
    <mergeCell ref="F148:I148"/>
    <mergeCell ref="F150:I150"/>
    <mergeCell ref="F151:I151"/>
    <mergeCell ref="F153:I153"/>
    <mergeCell ref="F154:I154"/>
    <mergeCell ref="F155:I155"/>
    <mergeCell ref="F156:I156"/>
    <mergeCell ref="F157:I157"/>
    <mergeCell ref="N155:Q155"/>
    <mergeCell ref="N153:Q153"/>
    <mergeCell ref="N154:Q154"/>
    <mergeCell ref="N152:Q152"/>
    <mergeCell ref="L147:M147"/>
    <mergeCell ref="L148:M148"/>
    <mergeCell ref="L149:M149"/>
    <mergeCell ref="L150:M150"/>
    <mergeCell ref="N151:Q151"/>
    <mergeCell ref="N161:Q161"/>
    <mergeCell ref="N159:Q159"/>
    <mergeCell ref="N160:Q160"/>
    <mergeCell ref="N162:Q162"/>
    <mergeCell ref="N165:Q165"/>
    <mergeCell ref="N166:Q166"/>
    <mergeCell ref="N167:Q167"/>
    <mergeCell ref="N163:Q163"/>
    <mergeCell ref="N164:Q164"/>
    <mergeCell ref="F167:I167"/>
    <mergeCell ref="F165:I165"/>
    <mergeCell ref="F166:I166"/>
    <mergeCell ref="L153:M153"/>
    <mergeCell ref="L151:M151"/>
    <mergeCell ref="L154:M154"/>
    <mergeCell ref="L155:M155"/>
    <mergeCell ref="L156:M156"/>
    <mergeCell ref="L157:M157"/>
    <mergeCell ref="L159:M159"/>
    <mergeCell ref="L160:M160"/>
    <mergeCell ref="L161:M161"/>
    <mergeCell ref="L162:M162"/>
    <mergeCell ref="L165:M165"/>
    <mergeCell ref="L166:M166"/>
    <mergeCell ref="L167:M167"/>
    <mergeCell ref="F159:I159"/>
    <mergeCell ref="F160:I160"/>
    <mergeCell ref="F161:I161"/>
    <mergeCell ref="F162:I162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01 - Navrhovaný stav a bú...</vt:lpstr>
      <vt:lpstr>'01 - Navrhovaný stav a bú...'!Názvy_tlače</vt:lpstr>
      <vt:lpstr>'01 - Navrhovaný stav a bú...'!Oblasť_tlače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SOPA\Šopa</dc:creator>
  <cp:lastModifiedBy>Kapustová Ľubica</cp:lastModifiedBy>
  <cp:lastPrinted>2020-01-22T09:27:16Z</cp:lastPrinted>
  <dcterms:created xsi:type="dcterms:W3CDTF">2019-06-13T15:04:29Z</dcterms:created>
  <dcterms:modified xsi:type="dcterms:W3CDTF">2020-06-16T05:15:02Z</dcterms:modified>
</cp:coreProperties>
</file>