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VO\rekonštrukcia kúpelne 3a e4 posch\"/>
    </mc:Choice>
  </mc:AlternateContent>
  <bookViews>
    <workbookView xWindow="0" yWindow="0" windowWidth="19170" windowHeight="11130"/>
  </bookViews>
  <sheets>
    <sheet name="Rekapitulácia stavby" sheetId="1" r:id="rId1"/>
    <sheet name="1 - Kúpelňa, WC muži - 3B" sheetId="2" r:id="rId2"/>
    <sheet name="2 - Kúpeľna, WC ženy - 3B" sheetId="3" r:id="rId3"/>
    <sheet name="3 - Kúpeľna, wc ženy 4B" sheetId="4" r:id="rId4"/>
  </sheets>
  <definedNames>
    <definedName name="_xlnm._FilterDatabase" localSheetId="1" hidden="1">'1 - Kúpelňa, WC muži - 3B'!$C$136:$K$247</definedName>
    <definedName name="_xlnm._FilterDatabase" localSheetId="2" hidden="1">'2 - Kúpeľna, WC ženy - 3B'!$C$138:$K$237</definedName>
    <definedName name="_xlnm._FilterDatabase" localSheetId="3" hidden="1">'3 - Kúpeľna, wc ženy 4B'!$C$137:$K$236</definedName>
    <definedName name="_xlnm.Print_Titles" localSheetId="1">'1 - Kúpelňa, WC muži - 3B'!$136:$136</definedName>
    <definedName name="_xlnm.Print_Titles" localSheetId="2">'2 - Kúpeľna, WC ženy - 3B'!$138:$138</definedName>
    <definedName name="_xlnm.Print_Titles" localSheetId="3">'3 - Kúpeľna, wc ženy 4B'!$137:$137</definedName>
    <definedName name="_xlnm.Print_Titles" localSheetId="0">'Rekapitulácia stavby'!$92:$92</definedName>
    <definedName name="_xlnm.Print_Area" localSheetId="1">'1 - Kúpelňa, WC muži - 3B'!$C$4:$J$76,'1 - Kúpelňa, WC muži - 3B'!$C$82:$J$118,'1 - Kúpelňa, WC muži - 3B'!$C$124:$K$247</definedName>
    <definedName name="_xlnm.Print_Area" localSheetId="2">'2 - Kúpeľna, WC ženy - 3B'!$C$4:$J$76,'2 - Kúpeľna, WC ženy - 3B'!$C$82:$J$120,'2 - Kúpeľna, WC ženy - 3B'!$C$126:$K$237</definedName>
    <definedName name="_xlnm.Print_Area" localSheetId="3">'3 - Kúpeľna, wc ženy 4B'!$C$4:$J$76,'3 - Kúpeľna, wc ženy 4B'!$C$82:$J$119,'3 - Kúpeľna, wc ženy 4B'!$C$125:$K$236</definedName>
    <definedName name="_xlnm.Print_Area" localSheetId="0">'Rekapitulácia stavby'!$D$4:$AO$76,'Rekapitulácia stavby'!$C$82:$AQ$98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47" i="2" l="1"/>
  <c r="J246" i="2"/>
  <c r="J245" i="2"/>
  <c r="J244" i="2"/>
  <c r="J243" i="2"/>
  <c r="J242" i="2" l="1"/>
  <c r="J233" i="4"/>
  <c r="J234" i="4"/>
  <c r="J235" i="4"/>
  <c r="J236" i="4"/>
  <c r="J232" i="4"/>
  <c r="J234" i="3"/>
  <c r="J235" i="3"/>
  <c r="J236" i="3"/>
  <c r="J237" i="3"/>
  <c r="J233" i="3"/>
  <c r="J231" i="4" l="1"/>
  <c r="J232" i="3"/>
  <c r="J230" i="4"/>
  <c r="J117" i="4" s="1"/>
  <c r="J215" i="4"/>
  <c r="J216" i="4"/>
  <c r="J217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185" i="4"/>
  <c r="J186" i="4"/>
  <c r="J187" i="4"/>
  <c r="J188" i="4"/>
  <c r="J176" i="4"/>
  <c r="J177" i="4"/>
  <c r="J178" i="4"/>
  <c r="J179" i="4"/>
  <c r="J180" i="4"/>
  <c r="J181" i="4"/>
  <c r="J171" i="4"/>
  <c r="J17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42" i="4"/>
  <c r="J143" i="4"/>
  <c r="J144" i="4"/>
  <c r="J145" i="4"/>
  <c r="J141" i="4"/>
  <c r="J221" i="4"/>
  <c r="J222" i="4"/>
  <c r="J222" i="3"/>
  <c r="J213" i="3"/>
  <c r="J212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177" i="3"/>
  <c r="J178" i="3"/>
  <c r="J179" i="3"/>
  <c r="J180" i="3"/>
  <c r="J181" i="3"/>
  <c r="J182" i="3"/>
  <c r="J183" i="3"/>
  <c r="J172" i="3"/>
  <c r="J173" i="3"/>
  <c r="J171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53" i="3"/>
  <c r="J149" i="3"/>
  <c r="J150" i="3"/>
  <c r="J151" i="3"/>
  <c r="J148" i="3"/>
  <c r="J143" i="3"/>
  <c r="J144" i="3"/>
  <c r="J145" i="3"/>
  <c r="J146" i="3"/>
  <c r="J142" i="3"/>
  <c r="J237" i="2"/>
  <c r="J238" i="2"/>
  <c r="J236" i="2"/>
  <c r="J232" i="2"/>
  <c r="J233" i="2"/>
  <c r="J231" i="2"/>
  <c r="J226" i="2"/>
  <c r="J227" i="2"/>
  <c r="J228" i="2"/>
  <c r="J225" i="2"/>
  <c r="J223" i="2"/>
  <c r="J222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193" i="2"/>
  <c r="J191" i="2"/>
  <c r="J190" i="2" s="1"/>
  <c r="J186" i="2"/>
  <c r="J187" i="2"/>
  <c r="J188" i="2"/>
  <c r="J189" i="2"/>
  <c r="J185" i="2"/>
  <c r="J177" i="2"/>
  <c r="J178" i="2"/>
  <c r="J179" i="2"/>
  <c r="J180" i="2"/>
  <c r="J181" i="2"/>
  <c r="J182" i="2"/>
  <c r="J183" i="2"/>
  <c r="J176" i="2"/>
  <c r="J172" i="2"/>
  <c r="J173" i="2"/>
  <c r="J171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53" i="2"/>
  <c r="J147" i="2"/>
  <c r="J148" i="2"/>
  <c r="J149" i="2"/>
  <c r="J150" i="2"/>
  <c r="J151" i="2"/>
  <c r="J146" i="2"/>
  <c r="J141" i="2"/>
  <c r="J142" i="2"/>
  <c r="J143" i="2"/>
  <c r="J144" i="2"/>
  <c r="J140" i="2"/>
  <c r="J216" i="3"/>
  <c r="J229" i="4"/>
  <c r="J227" i="4"/>
  <c r="J226" i="4"/>
  <c r="J225" i="4"/>
  <c r="J220" i="4"/>
  <c r="J214" i="4"/>
  <c r="J212" i="4"/>
  <c r="J211" i="4"/>
  <c r="J192" i="4"/>
  <c r="J190" i="4"/>
  <c r="J189" i="4" s="1"/>
  <c r="J107" i="4" s="1"/>
  <c r="J184" i="4"/>
  <c r="J182" i="4"/>
  <c r="J175" i="4"/>
  <c r="J170" i="4"/>
  <c r="J152" i="4"/>
  <c r="J150" i="4"/>
  <c r="J149" i="4"/>
  <c r="J148" i="4"/>
  <c r="J147" i="4"/>
  <c r="J147" i="3" l="1"/>
  <c r="J152" i="3"/>
  <c r="J211" i="3"/>
  <c r="J145" i="2"/>
  <c r="J175" i="2"/>
  <c r="J184" i="2"/>
  <c r="J192" i="2"/>
  <c r="J230" i="2"/>
  <c r="J146" i="4"/>
  <c r="J183" i="4"/>
  <c r="J106" i="4" s="1"/>
  <c r="J219" i="4"/>
  <c r="J113" i="4" s="1"/>
  <c r="J210" i="4"/>
  <c r="J110" i="4" s="1"/>
  <c r="J224" i="4"/>
  <c r="J115" i="4" s="1"/>
  <c r="J235" i="2"/>
  <c r="J140" i="4"/>
  <c r="J169" i="4"/>
  <c r="J103" i="4" s="1"/>
  <c r="J139" i="2"/>
  <c r="J152" i="2"/>
  <c r="J170" i="2"/>
  <c r="J169" i="2" s="1"/>
  <c r="J221" i="2"/>
  <c r="J224" i="2"/>
  <c r="J151" i="4"/>
  <c r="J100" i="4" s="1"/>
  <c r="J191" i="4"/>
  <c r="J108" i="4" s="1"/>
  <c r="J228" i="4"/>
  <c r="J116" i="4" s="1"/>
  <c r="J174" i="4"/>
  <c r="J105" i="4" s="1"/>
  <c r="J213" i="4"/>
  <c r="J99" i="4"/>
  <c r="J218" i="4"/>
  <c r="J112" i="4" s="1"/>
  <c r="J141" i="3"/>
  <c r="J140" i="3" s="1"/>
  <c r="J170" i="3"/>
  <c r="J98" i="4"/>
  <c r="J118" i="4"/>
  <c r="AZ216" i="3"/>
  <c r="AT149" i="2"/>
  <c r="J209" i="4" l="1"/>
  <c r="J109" i="4" s="1"/>
  <c r="J168" i="4"/>
  <c r="J174" i="2"/>
  <c r="J139" i="4"/>
  <c r="J97" i="4" s="1"/>
  <c r="J223" i="4"/>
  <c r="J114" i="4" s="1"/>
  <c r="J138" i="2"/>
  <c r="J220" i="2"/>
  <c r="J102" i="4"/>
  <c r="J111" i="4"/>
  <c r="J173" i="4"/>
  <c r="J104" i="4" s="1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5" i="2"/>
  <c r="D106" i="2"/>
  <c r="D104" i="2"/>
  <c r="D103" i="2"/>
  <c r="D102" i="2"/>
  <c r="D101" i="2"/>
  <c r="D100" i="2"/>
  <c r="D99" i="2"/>
  <c r="D98" i="2"/>
  <c r="F97" i="2"/>
  <c r="D97" i="2"/>
  <c r="J230" i="3"/>
  <c r="J229" i="3" s="1"/>
  <c r="AU229" i="3" s="1"/>
  <c r="J228" i="3"/>
  <c r="AU228" i="3" s="1"/>
  <c r="J227" i="3"/>
  <c r="AU227" i="3" s="1"/>
  <c r="J226" i="3"/>
  <c r="J223" i="3"/>
  <c r="AU223" i="3" s="1"/>
  <c r="J221" i="3"/>
  <c r="J218" i="3"/>
  <c r="J217" i="3"/>
  <c r="J215" i="3"/>
  <c r="AU213" i="3"/>
  <c r="AU209" i="3"/>
  <c r="AU208" i="3"/>
  <c r="J193" i="3"/>
  <c r="J192" i="3" s="1"/>
  <c r="J191" i="3"/>
  <c r="J190" i="3" s="1"/>
  <c r="J107" i="3" s="1"/>
  <c r="J189" i="3"/>
  <c r="J188" i="3"/>
  <c r="J187" i="3"/>
  <c r="J186" i="3"/>
  <c r="J185" i="3"/>
  <c r="J176" i="3"/>
  <c r="J175" i="3" s="1"/>
  <c r="AZ229" i="3"/>
  <c r="AX229" i="3"/>
  <c r="AW229" i="3"/>
  <c r="AV229" i="3"/>
  <c r="AT229" i="3"/>
  <c r="AZ228" i="3"/>
  <c r="AX228" i="3"/>
  <c r="AW228" i="3"/>
  <c r="AV228" i="3"/>
  <c r="AT228" i="3"/>
  <c r="AZ227" i="3"/>
  <c r="AX227" i="3"/>
  <c r="AW227" i="3"/>
  <c r="AV227" i="3"/>
  <c r="AT227" i="3"/>
  <c r="AZ226" i="3"/>
  <c r="AX226" i="3"/>
  <c r="AW226" i="3"/>
  <c r="AV226" i="3"/>
  <c r="AT226" i="3"/>
  <c r="AZ225" i="3"/>
  <c r="AX225" i="3"/>
  <c r="AW225" i="3"/>
  <c r="AV225" i="3"/>
  <c r="AT225" i="3"/>
  <c r="AZ224" i="3"/>
  <c r="AX224" i="3"/>
  <c r="AW224" i="3"/>
  <c r="AV224" i="3"/>
  <c r="AT224" i="3"/>
  <c r="AZ223" i="3"/>
  <c r="AX223" i="3"/>
  <c r="AW223" i="3"/>
  <c r="AV223" i="3"/>
  <c r="AT223" i="3"/>
  <c r="AZ221" i="3"/>
  <c r="AX221" i="3"/>
  <c r="AW221" i="3"/>
  <c r="AV221" i="3"/>
  <c r="AT221" i="3"/>
  <c r="AZ220" i="3"/>
  <c r="AX220" i="3"/>
  <c r="AW220" i="3"/>
  <c r="AV220" i="3"/>
  <c r="AT220" i="3"/>
  <c r="AZ219" i="3"/>
  <c r="AX219" i="3"/>
  <c r="AW219" i="3"/>
  <c r="AV219" i="3"/>
  <c r="AT219" i="3"/>
  <c r="AZ215" i="3"/>
  <c r="AZ214" i="3" s="1"/>
  <c r="AX215" i="3"/>
  <c r="AW215" i="3"/>
  <c r="AV215" i="3"/>
  <c r="AT215" i="3"/>
  <c r="AU215" i="3"/>
  <c r="AZ213" i="3"/>
  <c r="AX213" i="3"/>
  <c r="AW213" i="3"/>
  <c r="AV213" i="3"/>
  <c r="AT213" i="3"/>
  <c r="AZ212" i="3"/>
  <c r="AX212" i="3"/>
  <c r="AW212" i="3"/>
  <c r="AV212" i="3"/>
  <c r="AU212" i="3"/>
  <c r="AT212" i="3"/>
  <c r="AZ211" i="3"/>
  <c r="AX211" i="3"/>
  <c r="AW211" i="3"/>
  <c r="AV211" i="3"/>
  <c r="AT211" i="3"/>
  <c r="AZ210" i="3"/>
  <c r="AX210" i="3"/>
  <c r="AW210" i="3"/>
  <c r="AV210" i="3"/>
  <c r="AT210" i="3"/>
  <c r="AZ209" i="3"/>
  <c r="AX209" i="3"/>
  <c r="AW209" i="3"/>
  <c r="AV209" i="3"/>
  <c r="AT209" i="3"/>
  <c r="AZ208" i="3"/>
  <c r="AX208" i="3"/>
  <c r="AW208" i="3"/>
  <c r="AV208" i="3"/>
  <c r="AT208" i="3"/>
  <c r="J118" i="2"/>
  <c r="J240" i="2"/>
  <c r="J239" i="2" s="1"/>
  <c r="J107" i="2"/>
  <c r="J220" i="3" l="1"/>
  <c r="J225" i="3"/>
  <c r="J224" i="3" s="1"/>
  <c r="J167" i="4"/>
  <c r="J231" i="3"/>
  <c r="J117" i="3" s="1"/>
  <c r="J184" i="3"/>
  <c r="J174" i="3" s="1"/>
  <c r="J214" i="3"/>
  <c r="J210" i="3" s="1"/>
  <c r="J116" i="2"/>
  <c r="J234" i="2"/>
  <c r="J169" i="3"/>
  <c r="J100" i="2"/>
  <c r="J241" i="2"/>
  <c r="J117" i="2" s="1"/>
  <c r="J111" i="2"/>
  <c r="J116" i="3"/>
  <c r="J118" i="3"/>
  <c r="J100" i="3"/>
  <c r="J111" i="3"/>
  <c r="AZ218" i="3"/>
  <c r="J99" i="3"/>
  <c r="J105" i="3"/>
  <c r="AU225" i="3"/>
  <c r="J219" i="3"/>
  <c r="J106" i="3"/>
  <c r="AU221" i="3"/>
  <c r="AU226" i="3"/>
  <c r="J108" i="2"/>
  <c r="J138" i="4" l="1"/>
  <c r="J101" i="4"/>
  <c r="J96" i="4" s="1"/>
  <c r="J102" i="3"/>
  <c r="J168" i="3"/>
  <c r="J139" i="3" s="1"/>
  <c r="J103" i="3"/>
  <c r="J113" i="2"/>
  <c r="J229" i="2"/>
  <c r="J112" i="2" s="1"/>
  <c r="J109" i="2"/>
  <c r="J110" i="2"/>
  <c r="J115" i="2"/>
  <c r="J114" i="2"/>
  <c r="J98" i="3"/>
  <c r="J97" i="3"/>
  <c r="AU211" i="3"/>
  <c r="J110" i="3"/>
  <c r="J109" i="3"/>
  <c r="AU219" i="3"/>
  <c r="J112" i="3"/>
  <c r="AU220" i="3"/>
  <c r="J113" i="3"/>
  <c r="J114" i="3"/>
  <c r="J115" i="3"/>
  <c r="J108" i="3"/>
  <c r="AU210" i="3" l="1"/>
  <c r="AU224" i="3"/>
  <c r="J104" i="3"/>
  <c r="F12" i="4"/>
  <c r="F12" i="3"/>
  <c r="F12" i="2"/>
  <c r="J101" i="3" l="1"/>
  <c r="J96" i="3" s="1"/>
  <c r="J37" i="4" l="1"/>
  <c r="J36" i="4"/>
  <c r="J35" i="4"/>
  <c r="AX230" i="4"/>
  <c r="AW230" i="4"/>
  <c r="AV230" i="4"/>
  <c r="AT230" i="4"/>
  <c r="AZ230" i="4"/>
  <c r="AU230" i="4"/>
  <c r="AX229" i="4"/>
  <c r="AW229" i="4"/>
  <c r="AV229" i="4"/>
  <c r="AT229" i="4"/>
  <c r="AZ229" i="4"/>
  <c r="AU229" i="4"/>
  <c r="AX141" i="4"/>
  <c r="AW141" i="4"/>
  <c r="AV141" i="4"/>
  <c r="AT141" i="4"/>
  <c r="AZ141" i="4"/>
  <c r="AU141" i="4"/>
  <c r="F132" i="4"/>
  <c r="E130" i="4"/>
  <c r="F89" i="4"/>
  <c r="E87" i="4"/>
  <c r="J24" i="4"/>
  <c r="J135" i="4"/>
  <c r="J23" i="4"/>
  <c r="J21" i="4"/>
  <c r="E21" i="4"/>
  <c r="J134" i="4" s="1"/>
  <c r="J20" i="4"/>
  <c r="F135" i="4"/>
  <c r="J15" i="4"/>
  <c r="E15" i="4"/>
  <c r="F134" i="4" s="1"/>
  <c r="J14" i="4"/>
  <c r="E7" i="4"/>
  <c r="E128" i="4" s="1"/>
  <c r="J37" i="3"/>
  <c r="J36" i="3"/>
  <c r="J35" i="3"/>
  <c r="AX232" i="3"/>
  <c r="AW232" i="3"/>
  <c r="AV232" i="3"/>
  <c r="AT232" i="3"/>
  <c r="AZ232" i="3"/>
  <c r="AU232" i="3"/>
  <c r="AX231" i="3"/>
  <c r="AW231" i="3"/>
  <c r="AV231" i="3"/>
  <c r="AT231" i="3"/>
  <c r="AZ231" i="3"/>
  <c r="AU231" i="3"/>
  <c r="AX230" i="3"/>
  <c r="AW230" i="3"/>
  <c r="AV230" i="3"/>
  <c r="AT230" i="3"/>
  <c r="AZ230" i="3"/>
  <c r="AU230" i="3"/>
  <c r="AX147" i="3"/>
  <c r="AW147" i="3"/>
  <c r="AV147" i="3"/>
  <c r="AT147" i="3"/>
  <c r="AZ147" i="3"/>
  <c r="AU147" i="3"/>
  <c r="AX146" i="3"/>
  <c r="AW146" i="3"/>
  <c r="AV146" i="3"/>
  <c r="AT146" i="3"/>
  <c r="AZ146" i="3"/>
  <c r="AU146" i="3"/>
  <c r="AX142" i="3"/>
  <c r="AW142" i="3"/>
  <c r="AV142" i="3"/>
  <c r="AT142" i="3"/>
  <c r="AZ142" i="3"/>
  <c r="AZ141" i="3" s="1"/>
  <c r="AU142" i="3"/>
  <c r="F133" i="3"/>
  <c r="E131" i="3"/>
  <c r="F89" i="3"/>
  <c r="E87" i="3"/>
  <c r="J24" i="3"/>
  <c r="J136" i="3"/>
  <c r="J23" i="3"/>
  <c r="J21" i="3"/>
  <c r="E21" i="3"/>
  <c r="J135" i="3" s="1"/>
  <c r="J20" i="3"/>
  <c r="F136" i="3"/>
  <c r="J15" i="3"/>
  <c r="E15" i="3"/>
  <c r="F91" i="3" s="1"/>
  <c r="J14" i="3"/>
  <c r="J133" i="3"/>
  <c r="E7" i="3"/>
  <c r="E129" i="3" s="1"/>
  <c r="J37" i="2"/>
  <c r="J36" i="2"/>
  <c r="J35" i="2"/>
  <c r="AR188" i="2"/>
  <c r="AQ188" i="2"/>
  <c r="AP188" i="2"/>
  <c r="AN188" i="2"/>
  <c r="AT188" i="2"/>
  <c r="AO188" i="2"/>
  <c r="AR187" i="2"/>
  <c r="AQ187" i="2"/>
  <c r="AP187" i="2"/>
  <c r="AN187" i="2"/>
  <c r="AT187" i="2"/>
  <c r="AO187" i="2"/>
  <c r="AR186" i="2"/>
  <c r="AQ186" i="2"/>
  <c r="AP186" i="2"/>
  <c r="AN186" i="2"/>
  <c r="AT186" i="2"/>
  <c r="AO186" i="2"/>
  <c r="AR185" i="2"/>
  <c r="AQ185" i="2"/>
  <c r="AP185" i="2"/>
  <c r="AN185" i="2"/>
  <c r="AT185" i="2"/>
  <c r="AO185" i="2"/>
  <c r="AR183" i="2"/>
  <c r="AQ183" i="2"/>
  <c r="AP183" i="2"/>
  <c r="AN183" i="2"/>
  <c r="AT183" i="2"/>
  <c r="AO183" i="2"/>
  <c r="AR182" i="2"/>
  <c r="AQ182" i="2"/>
  <c r="AP182" i="2"/>
  <c r="AN182" i="2"/>
  <c r="AT182" i="2"/>
  <c r="AO182" i="2"/>
  <c r="AR181" i="2"/>
  <c r="AQ181" i="2"/>
  <c r="AP181" i="2"/>
  <c r="AN181" i="2"/>
  <c r="AT181" i="2"/>
  <c r="AO181" i="2"/>
  <c r="AR179" i="2"/>
  <c r="AQ179" i="2"/>
  <c r="AP179" i="2"/>
  <c r="AN179" i="2"/>
  <c r="AT179" i="2"/>
  <c r="AO179" i="2"/>
  <c r="AR178" i="2"/>
  <c r="AQ178" i="2"/>
  <c r="AP178" i="2"/>
  <c r="AN178" i="2"/>
  <c r="AT178" i="2"/>
  <c r="AO178" i="2"/>
  <c r="AR177" i="2"/>
  <c r="AQ177" i="2"/>
  <c r="AP177" i="2"/>
  <c r="AN177" i="2"/>
  <c r="AT177" i="2"/>
  <c r="AO177" i="2"/>
  <c r="AR176" i="2"/>
  <c r="AQ176" i="2"/>
  <c r="AP176" i="2"/>
  <c r="AN176" i="2"/>
  <c r="AT176" i="2"/>
  <c r="AR175" i="2"/>
  <c r="AQ175" i="2"/>
  <c r="AP175" i="2"/>
  <c r="AN175" i="2"/>
  <c r="AT175" i="2"/>
  <c r="AR174" i="2"/>
  <c r="AQ174" i="2"/>
  <c r="AP174" i="2"/>
  <c r="AN174" i="2"/>
  <c r="AT174" i="2"/>
  <c r="AR172" i="2"/>
  <c r="AQ172" i="2"/>
  <c r="AP172" i="2"/>
  <c r="AN172" i="2"/>
  <c r="AT172" i="2"/>
  <c r="AO172" i="2"/>
  <c r="AR171" i="2"/>
  <c r="AQ171" i="2"/>
  <c r="AP171" i="2"/>
  <c r="AN171" i="2"/>
  <c r="AT171" i="2"/>
  <c r="AO171" i="2"/>
  <c r="AR168" i="2"/>
  <c r="AQ168" i="2"/>
  <c r="AP168" i="2"/>
  <c r="AN168" i="2"/>
  <c r="AT168" i="2"/>
  <c r="AT167" i="2" s="1"/>
  <c r="AR166" i="2"/>
  <c r="AQ166" i="2"/>
  <c r="AP166" i="2"/>
  <c r="AN166" i="2"/>
  <c r="AT166" i="2"/>
  <c r="AO166" i="2"/>
  <c r="AR165" i="2"/>
  <c r="AQ165" i="2"/>
  <c r="AP165" i="2"/>
  <c r="AN165" i="2"/>
  <c r="AT165" i="2"/>
  <c r="AO165" i="2"/>
  <c r="AR164" i="2"/>
  <c r="AQ164" i="2"/>
  <c r="AP164" i="2"/>
  <c r="AN164" i="2"/>
  <c r="AT164" i="2"/>
  <c r="AO164" i="2"/>
  <c r="AR163" i="2"/>
  <c r="AQ163" i="2"/>
  <c r="AP163" i="2"/>
  <c r="AN163" i="2"/>
  <c r="AT163" i="2"/>
  <c r="AO163" i="2"/>
  <c r="AR162" i="2"/>
  <c r="AQ162" i="2"/>
  <c r="AP162" i="2"/>
  <c r="AN162" i="2"/>
  <c r="AT162" i="2"/>
  <c r="AO162" i="2"/>
  <c r="AR161" i="2"/>
  <c r="AQ161" i="2"/>
  <c r="AP161" i="2"/>
  <c r="AN161" i="2"/>
  <c r="AT161" i="2"/>
  <c r="AO161" i="2"/>
  <c r="AR160" i="2"/>
  <c r="AQ160" i="2"/>
  <c r="AP160" i="2"/>
  <c r="AN160" i="2"/>
  <c r="AT160" i="2"/>
  <c r="AO160" i="2"/>
  <c r="AR159" i="2"/>
  <c r="AQ159" i="2"/>
  <c r="AP159" i="2"/>
  <c r="AN159" i="2"/>
  <c r="AT159" i="2"/>
  <c r="AO159" i="2"/>
  <c r="AR158" i="2"/>
  <c r="AQ158" i="2"/>
  <c r="AP158" i="2"/>
  <c r="AN158" i="2"/>
  <c r="AT158" i="2"/>
  <c r="AO158" i="2"/>
  <c r="AR157" i="2"/>
  <c r="AQ157" i="2"/>
  <c r="AP157" i="2"/>
  <c r="AN157" i="2"/>
  <c r="AT157" i="2"/>
  <c r="AO157" i="2"/>
  <c r="AR156" i="2"/>
  <c r="AQ156" i="2"/>
  <c r="AP156" i="2"/>
  <c r="AN156" i="2"/>
  <c r="AT156" i="2"/>
  <c r="AO156" i="2"/>
  <c r="AR155" i="2"/>
  <c r="AQ155" i="2"/>
  <c r="AP155" i="2"/>
  <c r="AN155" i="2"/>
  <c r="AT155" i="2"/>
  <c r="AO155" i="2"/>
  <c r="AR153" i="2"/>
  <c r="AQ153" i="2"/>
  <c r="AP153" i="2"/>
  <c r="AN153" i="2"/>
  <c r="AT153" i="2"/>
  <c r="AO153" i="2"/>
  <c r="AR152" i="2"/>
  <c r="AQ152" i="2"/>
  <c r="AP152" i="2"/>
  <c r="AN152" i="2"/>
  <c r="AT152" i="2"/>
  <c r="AO152" i="2"/>
  <c r="AR151" i="2"/>
  <c r="AQ151" i="2"/>
  <c r="AP151" i="2"/>
  <c r="AN151" i="2"/>
  <c r="AT151" i="2"/>
  <c r="AO151" i="2"/>
  <c r="AR150" i="2"/>
  <c r="AQ150" i="2"/>
  <c r="AP150" i="2"/>
  <c r="AN150" i="2"/>
  <c r="AT150" i="2"/>
  <c r="AO150" i="2"/>
  <c r="AR148" i="2"/>
  <c r="AQ148" i="2"/>
  <c r="AP148" i="2"/>
  <c r="AN148" i="2"/>
  <c r="AT148" i="2"/>
  <c r="AO148" i="2"/>
  <c r="AR147" i="2"/>
  <c r="AQ147" i="2"/>
  <c r="AP147" i="2"/>
  <c r="AN147" i="2"/>
  <c r="AT147" i="2"/>
  <c r="AO147" i="2"/>
  <c r="AR146" i="2"/>
  <c r="AQ146" i="2"/>
  <c r="AP146" i="2"/>
  <c r="AN146" i="2"/>
  <c r="AT146" i="2"/>
  <c r="AR145" i="2"/>
  <c r="AQ145" i="2"/>
  <c r="AP145" i="2"/>
  <c r="AN145" i="2"/>
  <c r="AT145" i="2"/>
  <c r="AR144" i="2"/>
  <c r="AQ144" i="2"/>
  <c r="AP144" i="2"/>
  <c r="AN144" i="2"/>
  <c r="AT144" i="2"/>
  <c r="AO144" i="2"/>
  <c r="AR141" i="2"/>
  <c r="AQ141" i="2"/>
  <c r="AP141" i="2"/>
  <c r="AN141" i="2"/>
  <c r="AT141" i="2"/>
  <c r="AR140" i="2"/>
  <c r="AQ140" i="2"/>
  <c r="AP140" i="2"/>
  <c r="AN140" i="2"/>
  <c r="AT140" i="2"/>
  <c r="AO140" i="2"/>
  <c r="F131" i="2"/>
  <c r="E129" i="2"/>
  <c r="F89" i="2"/>
  <c r="E87" i="2"/>
  <c r="J24" i="2"/>
  <c r="J92" i="2"/>
  <c r="J23" i="2"/>
  <c r="J21" i="2"/>
  <c r="E21" i="2"/>
  <c r="J133" i="2" s="1"/>
  <c r="J20" i="2"/>
  <c r="F134" i="2"/>
  <c r="J15" i="2"/>
  <c r="E15" i="2"/>
  <c r="F133" i="2" s="1"/>
  <c r="J14" i="2"/>
  <c r="J131" i="2"/>
  <c r="E7" i="2"/>
  <c r="E127" i="2" s="1"/>
  <c r="L90" i="1"/>
  <c r="AM90" i="1"/>
  <c r="AM89" i="1"/>
  <c r="L89" i="1"/>
  <c r="AM87" i="1"/>
  <c r="L87" i="1"/>
  <c r="L85" i="1"/>
  <c r="L84" i="1"/>
  <c r="J33" i="4" l="1"/>
  <c r="AZ140" i="4"/>
  <c r="F35" i="4"/>
  <c r="AZ217" i="3"/>
  <c r="AZ145" i="3" s="1"/>
  <c r="AO146" i="2"/>
  <c r="AO176" i="2"/>
  <c r="AO141" i="2"/>
  <c r="J91" i="3"/>
  <c r="J91" i="4"/>
  <c r="F91" i="2"/>
  <c r="J91" i="2"/>
  <c r="AT139" i="2"/>
  <c r="AT170" i="2"/>
  <c r="F92" i="4"/>
  <c r="E85" i="3"/>
  <c r="J89" i="3"/>
  <c r="E85" i="4"/>
  <c r="E85" i="2"/>
  <c r="J89" i="2"/>
  <c r="F92" i="2"/>
  <c r="AZ231" i="4"/>
  <c r="F92" i="3"/>
  <c r="F33" i="4"/>
  <c r="F36" i="4"/>
  <c r="F37" i="4"/>
  <c r="J33" i="3"/>
  <c r="F35" i="3"/>
  <c r="J33" i="2"/>
  <c r="F36" i="2"/>
  <c r="F37" i="3"/>
  <c r="F35" i="2"/>
  <c r="F37" i="2"/>
  <c r="F36" i="3"/>
  <c r="J134" i="2"/>
  <c r="AT184" i="2"/>
  <c r="J106" i="2" s="1"/>
  <c r="J89" i="4"/>
  <c r="J132" i="4"/>
  <c r="F33" i="2"/>
  <c r="AT154" i="2"/>
  <c r="AT173" i="2"/>
  <c r="AT189" i="2"/>
  <c r="J92" i="3"/>
  <c r="F91" i="4"/>
  <c r="J92" i="4"/>
  <c r="F33" i="3"/>
  <c r="J98" i="2" l="1"/>
  <c r="J105" i="2"/>
  <c r="J104" i="2"/>
  <c r="AO145" i="2"/>
  <c r="J99" i="2"/>
  <c r="AZ139" i="4"/>
  <c r="AZ140" i="3"/>
  <c r="AO175" i="2"/>
  <c r="AT169" i="2"/>
  <c r="W32" i="1"/>
  <c r="W33" i="1"/>
  <c r="AT138" i="2"/>
  <c r="AZ138" i="4" l="1"/>
  <c r="J103" i="2"/>
  <c r="AO174" i="2"/>
  <c r="J97" i="2"/>
  <c r="J30" i="4"/>
  <c r="AT137" i="2"/>
  <c r="W31" i="1"/>
  <c r="AZ139" i="3"/>
  <c r="W29" i="1"/>
  <c r="J34" i="4" l="1"/>
  <c r="F34" i="4"/>
  <c r="J102" i="2"/>
  <c r="J168" i="2"/>
  <c r="AK29" i="1"/>
  <c r="J30" i="3"/>
  <c r="AG97" i="1"/>
  <c r="J101" i="2" l="1"/>
  <c r="J96" i="2" s="1"/>
  <c r="AO168" i="2"/>
  <c r="J137" i="2"/>
  <c r="J30" i="2" s="1"/>
  <c r="AG95" i="1" s="1"/>
  <c r="J34" i="3"/>
  <c r="F34" i="3"/>
  <c r="AG96" i="1"/>
  <c r="AG94" i="1" l="1"/>
  <c r="AN94" i="1" s="1"/>
  <c r="J34" i="2"/>
  <c r="F34" i="2"/>
  <c r="J39" i="2" l="1"/>
  <c r="AK26" i="1"/>
  <c r="AK30" i="1" l="1"/>
  <c r="AK35" i="1" s="1"/>
  <c r="W30" i="1"/>
</calcChain>
</file>

<file path=xl/sharedStrings.xml><?xml version="1.0" encoding="utf-8"?>
<sst xmlns="http://schemas.openxmlformats.org/spreadsheetml/2006/main" count="2025" uniqueCount="361">
  <si>
    <t>Export Komplet</t>
  </si>
  <si>
    <t/>
  </si>
  <si>
    <t>False</t>
  </si>
  <si>
    <t>{552d43ca-16ac-45c6-8ec0-40e515e919e1}</t>
  </si>
  <si>
    <t>0,001</t>
  </si>
  <si>
    <t>20</t>
  </si>
  <si>
    <t>REKAPITULÁCIA STAVBY</t>
  </si>
  <si>
    <t>Kód:</t>
  </si>
  <si>
    <t>Stavba:</t>
  </si>
  <si>
    <t>JKSO:</t>
  </si>
  <si>
    <t>KS:</t>
  </si>
  <si>
    <t>Miesto:</t>
  </si>
  <si>
    <t>Dátum:</t>
  </si>
  <si>
    <t>Objednávateľ:</t>
  </si>
  <si>
    <t>IČO:</t>
  </si>
  <si>
    <t>IČ DPH:</t>
  </si>
  <si>
    <t>Zhotoviteľ: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</si>
  <si>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</si>
  <si>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</si>
  <si>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</si>
  <si>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</si>
  <si>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</si>
  <si>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</si>
  <si>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</si>
  <si>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</si>
  <si>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</si>
  <si>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</si>
  <si>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</si>
  <si>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</si>
  <si>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</si>
  <si>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</si>
  <si>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</si>
  <si>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</si>
  <si>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</si>
  <si>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</si>
  <si>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</si>
  <si>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</si>
  <si>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</si>
  <si>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</si>
  <si>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</si>
  <si>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</si>
  <si>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</si>
  <si>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Kód</t>
  </si>
  <si>
    <t>Popis</t>
  </si>
  <si>
    <t>Cena bez DPH [EUR]</t>
  </si>
  <si>
    <t>Cena s DPH [EUR]</t>
  </si>
  <si>
    <t>Typ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</si>
  <si>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</si>
  <si>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</si>
  <si>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</si>
  <si>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</si>
  <si>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</si>
  <si>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</si>
  <si>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</si>
  <si>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</t>
  </si>
  <si>
    <t>STA</t>
  </si>
  <si>
    <t>{5eb75c86-015b-4d70-b2d6-22dd1aa9c9fa}</t>
  </si>
  <si>
    <t>2</t>
  </si>
  <si>
    <t>{70ea061a-c39c-4345-a50e-3bd8ffcafdcb}</t>
  </si>
  <si>
    <t>3</t>
  </si>
  <si>
    <t>{8a608ee0-7889-4fdd-be89-c57815446ac2}</t>
  </si>
  <si>
    <t>4</t>
  </si>
  <si>
    <t>6</t>
  </si>
  <si>
    <t>KRYCÍ LIST ROZPOČTU</t>
  </si>
  <si>
    <t>Objekt:</t>
  </si>
  <si>
    <t>REKAPITULÁCIA ROZPOČTU</t>
  </si>
  <si>
    <t>Kód dielu - Popis</t>
  </si>
  <si>
    <t>Cena celkom [EUR]</t>
  </si>
  <si>
    <t>Náklady z rozpočtu</t>
  </si>
  <si>
    <t>-1</t>
  </si>
  <si>
    <t>ROZPOČET</t>
  </si>
  <si>
    <t>PČ</t>
  </si>
  <si>
    <t>MJ</t>
  </si>
  <si>
    <t>Množstvo</t>
  </si>
  <si>
    <t>J.cena [EUR]</t>
  </si>
  <si>
    <t>Cenová sústava</t>
  </si>
  <si>
    <t>HSV</t>
  </si>
  <si>
    <t>Práce a dodávky HSV</t>
  </si>
  <si>
    <t>ROZPOCET</t>
  </si>
  <si>
    <t>K</t>
  </si>
  <si>
    <t>8</t>
  </si>
  <si>
    <t>10</t>
  </si>
  <si>
    <t>12</t>
  </si>
  <si>
    <t>16</t>
  </si>
  <si>
    <t>18</t>
  </si>
  <si>
    <t>22</t>
  </si>
  <si>
    <t>24</t>
  </si>
  <si>
    <t>m</t>
  </si>
  <si>
    <t>26</t>
  </si>
  <si>
    <t>28</t>
  </si>
  <si>
    <t>30</t>
  </si>
  <si>
    <t>32</t>
  </si>
  <si>
    <t>34</t>
  </si>
  <si>
    <t>36</t>
  </si>
  <si>
    <t>38</t>
  </si>
  <si>
    <t>40</t>
  </si>
  <si>
    <t>42</t>
  </si>
  <si>
    <t>44</t>
  </si>
  <si>
    <t>46</t>
  </si>
  <si>
    <t>48</t>
  </si>
  <si>
    <t>50</t>
  </si>
  <si>
    <t>52</t>
  </si>
  <si>
    <t>PSV</t>
  </si>
  <si>
    <t>Práce a dodávky PSV</t>
  </si>
  <si>
    <t>54</t>
  </si>
  <si>
    <t>56</t>
  </si>
  <si>
    <t>58</t>
  </si>
  <si>
    <t>60</t>
  </si>
  <si>
    <t>62</t>
  </si>
  <si>
    <t>M</t>
  </si>
  <si>
    <t>64</t>
  </si>
  <si>
    <t>66</t>
  </si>
  <si>
    <t>68</t>
  </si>
  <si>
    <t>70</t>
  </si>
  <si>
    <t>72</t>
  </si>
  <si>
    <t>74</t>
  </si>
  <si>
    <t>76</t>
  </si>
  <si>
    <t>78</t>
  </si>
  <si>
    <t>80</t>
  </si>
  <si>
    <t>82</t>
  </si>
  <si>
    <t>Elektromontáže</t>
  </si>
  <si>
    <t>Maľby</t>
  </si>
  <si>
    <t>Konštrukcie stolárske</t>
  </si>
  <si>
    <t>20-004</t>
  </si>
  <si>
    <t>Rekonštrukcia hygienických zariadení - 3. a 4. poschodie</t>
  </si>
  <si>
    <t>Hrabiny</t>
  </si>
  <si>
    <t>DSS Hrabiny</t>
  </si>
  <si>
    <t>ZVISLÉ A KOMPLETNÉ KONŠTRUKCIE</t>
  </si>
  <si>
    <t xml:space="preserve">Montáž prefabrik. prekladov pre svetlosť otvoru do 180 cm                       </t>
  </si>
  <si>
    <t xml:space="preserve">Preklad nenosný Ytong 150 x 25 x 10                                             </t>
  </si>
  <si>
    <t xml:space="preserve">Zamurovanie otvoru do 4 m2 tehlami v priečkach alebo stenách hr. nad 10 cm      </t>
  </si>
  <si>
    <t xml:space="preserve">kus    </t>
  </si>
  <si>
    <t xml:space="preserve">m2     </t>
  </si>
  <si>
    <t>ÚPRAVY POVRCHOV, PODLAHY, VÝPLNE</t>
  </si>
  <si>
    <t xml:space="preserve">Začistenie omietky po búraní                                                    </t>
  </si>
  <si>
    <t xml:space="preserve">Oprava váp. omiet. vnút. stien štukových 10-30%                                 </t>
  </si>
  <si>
    <t xml:space="preserve">Základná penetracia stien                                                       </t>
  </si>
  <si>
    <t xml:space="preserve">Liaty poter cementový poter.zo su.zm.v ploche  maz.hr.3cm                       </t>
  </si>
  <si>
    <t xml:space="preserve">m      </t>
  </si>
  <si>
    <t>OSTATNÉ KONŠTRUKCIE A PRÁCE</t>
  </si>
  <si>
    <t xml:space="preserve">Búranie priečok z tehál MV, MVC hr. do 15 cm, plocha nad 4 m2                   </t>
  </si>
  <si>
    <t xml:space="preserve">Búranie bet. podkladu s poterom hr. do 10 cm nad 4 m2                           </t>
  </si>
  <si>
    <t xml:space="preserve">Búranie dlažieb xylolit. alebo keram. hr. do 1 cm nad 1 m2                      </t>
  </si>
  <si>
    <t xml:space="preserve">Vybúr. otvorov do 0,09 m2 v podlahe                                             </t>
  </si>
  <si>
    <t xml:space="preserve">Vysekanie rýh v betón. dlažbe hl. do 20 cm š. do 15 cm                          </t>
  </si>
  <si>
    <t xml:space="preserve">Vybúranie obkladov vnút. z obkladačiek plochy do 2 m2                           </t>
  </si>
  <si>
    <t xml:space="preserve">Zvislá doprava sute a vybúr. hmôt za prvé podlažie                              </t>
  </si>
  <si>
    <t xml:space="preserve">Zvislá doprava sute a vybúr. hmôt za každé ďalšie podlažie                      </t>
  </si>
  <si>
    <t xml:space="preserve">Odvoz sute a vybúraných hmôt na skládku do 1 km                                 </t>
  </si>
  <si>
    <t xml:space="preserve">Odvoz sute a vybúraných hmôt na skládku každý ďalší 1 km                        </t>
  </si>
  <si>
    <t xml:space="preserve">Vnútrostavenisková doprava sute a vybúraných hmôt do 10 m                       </t>
  </si>
  <si>
    <t xml:space="preserve">Vnútrost. doprava sute a vybúraných hmôt každých ďalších 5 m                    </t>
  </si>
  <si>
    <t xml:space="preserve">Nakladanie vybúraných hmôt                                                      </t>
  </si>
  <si>
    <t xml:space="preserve">Poplatok za ulož.a znešk.staveb.sute na vymedzených skládkach "O"-ostatný odpad </t>
  </si>
  <si>
    <t xml:space="preserve">Presun hmôt pre opravy v objektoch výšky do 25 m                                </t>
  </si>
  <si>
    <t xml:space="preserve">t      </t>
  </si>
  <si>
    <t>IZOLÁCIE</t>
  </si>
  <si>
    <t xml:space="preserve"> Izolácie proti vode a vlhkosti</t>
  </si>
  <si>
    <t xml:space="preserve">Izolácia proti tlakovej vode vodor.                        </t>
  </si>
  <si>
    <t xml:space="preserve">Izolácia proti tlakovej vode zvislá                    </t>
  </si>
  <si>
    <t xml:space="preserve">Presun hmôt pre izolácie proti vode v objektoch výšky do 12 m                   </t>
  </si>
  <si>
    <t>Vnútorná kanalizácia</t>
  </si>
  <si>
    <t xml:space="preserve">Opr. liat. potrubia, vsadenie odbočky do potrubia DN 50                         </t>
  </si>
  <si>
    <t xml:space="preserve">Opr. PVC potrubia, vsadenie odbočky do potrubia D 110,114                       </t>
  </si>
  <si>
    <t xml:space="preserve">Potrubie kanal. z PVC-U rúr hrdlových odpadné D 50x1,8                          </t>
  </si>
  <si>
    <t xml:space="preserve">Potrubie kanal. z PVC-U rúr hrdlových odpadné D 63x1,8                          </t>
  </si>
  <si>
    <t xml:space="preserve">Vyvedenie a upevnenie kanal. výpustiek D 50x1.8                                 </t>
  </si>
  <si>
    <t xml:space="preserve">Vyvedenie a upevnenie kanal. výpustiek D 110x2.3                                </t>
  </si>
  <si>
    <t xml:space="preserve">Presun hmôt pre vnút. kanalizáciu v objektoch výšky do 12 m                     </t>
  </si>
  <si>
    <t>Vnútorný vodovod</t>
  </si>
  <si>
    <t xml:space="preserve">Opr. vodov. ocel. potr. záv. vsadenie odbočky do potr. DN 20                    </t>
  </si>
  <si>
    <t xml:space="preserve">Potrubie vodov. z 3-vrstvových rúrok MEPLA-GEBERIT D 20                         </t>
  </si>
  <si>
    <t xml:space="preserve">Armat. vodov. s 1 závitom, ventil vypúšťací K 275 M G 1/2                       </t>
  </si>
  <si>
    <t xml:space="preserve">Armat. vodov. s 2 závitmi, ventil priamy KE 83 T G 1/2                          </t>
  </si>
  <si>
    <t xml:space="preserve">Presun hmôt pre vnút. vodovod v objektoch výšky do 12 m                         </t>
  </si>
  <si>
    <t xml:space="preserve">súbor  </t>
  </si>
  <si>
    <t>Vnútorný plynovod</t>
  </si>
  <si>
    <t xml:space="preserve">Demontáž potrubia ocel. hladk. zvarov. do D 44                                  </t>
  </si>
  <si>
    <t>Zariaďovacie predmety</t>
  </si>
  <si>
    <t xml:space="preserve">Demontáž záchodov odsávacích alebo kombinovaných                                </t>
  </si>
  <si>
    <t xml:space="preserve">Montáž záchodovým mís kombinovaných                                             </t>
  </si>
  <si>
    <t xml:space="preserve">Sedátko záchodové štandardná kvalita                                            </t>
  </si>
  <si>
    <t xml:space="preserve">Misa záchodová kompletná, štandardná kvalita univerz. odpad                     </t>
  </si>
  <si>
    <t xml:space="preserve">Príplatok za použitie silikónového tmelu 0,30 kg/kus                            </t>
  </si>
  <si>
    <t xml:space="preserve">Demontáž umývadiel bez výtokových armatúr                                       </t>
  </si>
  <si>
    <t xml:space="preserve">Montáž umyvadla polymermramorového                                              </t>
  </si>
  <si>
    <t xml:space="preserve">Umývadlo biele bez zadnej steny                                                 </t>
  </si>
  <si>
    <t>Umývadlo biele (riešenie pre imobilných)</t>
  </si>
  <si>
    <t xml:space="preserve">Demontáž vaní liatinových voľne stojacich                                       </t>
  </si>
  <si>
    <t xml:space="preserve">Demontáž bidetrov diturvitových                                                 </t>
  </si>
  <si>
    <t xml:space="preserve">Demontáž sprchových mís a vaničiek bez výtokových armatúr                                  </t>
  </si>
  <si>
    <t>Dodávka a montáž vane 170x90</t>
  </si>
  <si>
    <t xml:space="preserve">Žľab nerezový  do sprch                                                         </t>
  </si>
  <si>
    <t xml:space="preserve">Demontáž výtokových ventilov nástenných                                         </t>
  </si>
  <si>
    <t xml:space="preserve">Demontáž batérií nástenných do G 3/4                                            </t>
  </si>
  <si>
    <t xml:space="preserve">Montáž batérií umýv. a drez. ostatných typov nást. chromov.                     </t>
  </si>
  <si>
    <t xml:space="preserve">Batéria 1-páková umývadlová                                                     </t>
  </si>
  <si>
    <t xml:space="preserve">kompl  </t>
  </si>
  <si>
    <t xml:space="preserve">Demontáž sprchových ramien T1305 alebo spŕch tiahl. T2772                       </t>
  </si>
  <si>
    <t>Polička do sprchy</t>
  </si>
  <si>
    <t xml:space="preserve">Presun hmôt pre zariaď. predmety v objektoch výšky do 12 m                      </t>
  </si>
  <si>
    <t>ZDRAVOTNO - TECHNICKÉ INŠTALÁCIE</t>
  </si>
  <si>
    <t>KONŠTRUKCIE</t>
  </si>
  <si>
    <t>Konštrukcie  - drevostavby</t>
  </si>
  <si>
    <t xml:space="preserve">Stierka Specialliessspachtel hr. 2 mm                                           </t>
  </si>
  <si>
    <t xml:space="preserve">Presun hmôt pre drevostavby v objektoch  výšky do 12 m                          </t>
  </si>
  <si>
    <t xml:space="preserve">Presun hmôt pre konštr. stolárske v objektoch výšky do 12 m                     </t>
  </si>
  <si>
    <t>PODLAHY</t>
  </si>
  <si>
    <t>Podlahy z dlaždíc  keramických</t>
  </si>
  <si>
    <t xml:space="preserve">Montáž podláh z dlaždíc keram. rež. hlad. 100x100 do tmelu                      </t>
  </si>
  <si>
    <t xml:space="preserve">Dlaž. hl. povrch. A 100x100x10 protišmková                                      </t>
  </si>
  <si>
    <t>DOKONČOVACIE PRÁCE</t>
  </si>
  <si>
    <t>Obklady z obkladačiek a dosiek</t>
  </si>
  <si>
    <t xml:space="preserve">Montáž obkladov vnút. z obklad. opakových 200x400 do tmelu                      </t>
  </si>
  <si>
    <t xml:space="preserve">Obkl. ker. RAKODUR 200x100x7 OT3 I                                              </t>
  </si>
  <si>
    <t xml:space="preserve">Presun hmôt pre obklady keramické v objektoch výšky do 12 m                     </t>
  </si>
  <si>
    <t xml:space="preserve">Maľba 1 far. dvojnás. FEIDAL Super Star miest. do3,8m                           </t>
  </si>
  <si>
    <t>PRÁCE A DODÁVKY M</t>
  </si>
  <si>
    <t>M21 - 155</t>
  </si>
  <si>
    <t xml:space="preserve">Zamurovanie otvoru do 4 m2  v priečkach alebo stenách                           </t>
  </si>
  <si>
    <t xml:space="preserve">Vysekanie rýh v stenách hl. do 20 cm š. do 15 cm                          </t>
  </si>
  <si>
    <t xml:space="preserve">Izolácia proti tlakovej vode vodor.                   </t>
  </si>
  <si>
    <t xml:space="preserve">Izolácia proti tlakovej vode zvislá </t>
  </si>
  <si>
    <t xml:space="preserve">sub    </t>
  </si>
  <si>
    <t xml:space="preserve">Montáž obkladov vnút. z obklad. opakových 200x100 do tmelu                      </t>
  </si>
  <si>
    <t>m2</t>
  </si>
  <si>
    <t>Vymurovanie stien a priecok Ytong  š150mm</t>
  </si>
  <si>
    <t>Vymurovanie stien a priecok Ytong  š100mm</t>
  </si>
  <si>
    <t xml:space="preserve">Obkl. ker. RAKODUR 600x300x7 OT3 I                                              </t>
  </si>
  <si>
    <t xml:space="preserve">Dvere vnútorné                                                  </t>
  </si>
  <si>
    <t xml:space="preserve">Montáž dverí                                                    </t>
  </si>
  <si>
    <t xml:space="preserve">Dlaž. hl. povrch. A 300x300x10 protišmková                                      </t>
  </si>
  <si>
    <t xml:space="preserve">Potrubie vodov. z 3-vrstvových rúrok                      </t>
  </si>
  <si>
    <t>Tlakovy splachovas SCHELLOMAT 3/4</t>
  </si>
  <si>
    <t xml:space="preserve">Sietkovanie stien a stropov             </t>
  </si>
  <si>
    <t>Roh prof so sietkou</t>
  </si>
  <si>
    <t>bm</t>
  </si>
  <si>
    <t xml:space="preserve">Osadenie nerez zlabu do sprtach kuta </t>
  </si>
  <si>
    <t xml:space="preserve">Konštrukcie  </t>
  </si>
  <si>
    <t>Dodávka a montáž sprchových závesov.</t>
  </si>
  <si>
    <t xml:space="preserve">Batéria sprchová nástenná + sprchova hlava  a držiak na stenu </t>
  </si>
  <si>
    <t xml:space="preserve">Sedátko sprchové sklopné + motáž </t>
  </si>
  <si>
    <t xml:space="preserve">Potrubie kanal. z PVC. HT 125 Výmena pôvodného </t>
  </si>
  <si>
    <t>m3</t>
  </si>
  <si>
    <t xml:space="preserve">Montáž záchodovým mís                                        </t>
  </si>
  <si>
    <t xml:space="preserve">Misa záchodová, štandardná kvalita              </t>
  </si>
  <si>
    <t xml:space="preserve">Montáž umyvadla                                            </t>
  </si>
  <si>
    <t xml:space="preserve">Montáž dverí, ocel zarubna                                              </t>
  </si>
  <si>
    <t xml:space="preserve">Dvere vnútorné                                                   </t>
  </si>
  <si>
    <t xml:space="preserve">Vymurovanie priecok Ytong 150 </t>
  </si>
  <si>
    <t xml:space="preserve">Sietkovanie stien a stropov </t>
  </si>
  <si>
    <t xml:space="preserve">Bateria sprchova + sprch hlava a drziak </t>
  </si>
  <si>
    <t xml:space="preserve"> 3B WC ZENY, KUPELNA </t>
  </si>
  <si>
    <t xml:space="preserve">Umývadlo biele bez zadnej steny + odpad                                            </t>
  </si>
  <si>
    <t>Tlakovy splachovas SCHELLOMAT 3/4 + montáž</t>
  </si>
  <si>
    <t>Sprch zlab nerez + montáž</t>
  </si>
  <si>
    <t xml:space="preserve">soklovy prof ukoncovaci </t>
  </si>
  <si>
    <t>DM madlo nerezové</t>
  </si>
  <si>
    <t xml:space="preserve">DM  sprchové sedátko sklopne </t>
  </si>
  <si>
    <t>Náter zárubní</t>
  </si>
  <si>
    <t>1 - Kúpelňa, WC muži - 3B</t>
  </si>
  <si>
    <t>2 - Kúpeľna, WC ženy - 3B</t>
  </si>
  <si>
    <t>3 - Kúpeľna, wc ženy 4B</t>
  </si>
  <si>
    <t xml:space="preserve">Misa zachodova bez nadrze na vodu a splachovača </t>
  </si>
  <si>
    <t xml:space="preserve">Dodávka montáž ukončovacieho sokloveho a rohoveho prof pod obklady a dlažby </t>
  </si>
  <si>
    <t>Náter  zárubní</t>
  </si>
  <si>
    <t>ks</t>
  </si>
  <si>
    <t>Pol1</t>
  </si>
  <si>
    <t>Pol2</t>
  </si>
  <si>
    <t>Pol3</t>
  </si>
  <si>
    <t>Pol4</t>
  </si>
  <si>
    <t>Pol5</t>
  </si>
  <si>
    <t>Pol6</t>
  </si>
  <si>
    <t>Pol7</t>
  </si>
  <si>
    <t>Pol8</t>
  </si>
  <si>
    <t>Pol9</t>
  </si>
  <si>
    <t>Pol10</t>
  </si>
  <si>
    <t>Pol11</t>
  </si>
  <si>
    <t>Pol12</t>
  </si>
  <si>
    <t>Pol13</t>
  </si>
  <si>
    <t>Pol14</t>
  </si>
  <si>
    <t>Pol15</t>
  </si>
  <si>
    <t>Pol16</t>
  </si>
  <si>
    <t>Pol17</t>
  </si>
  <si>
    <t>Pol18</t>
  </si>
  <si>
    <t>Pol19</t>
  </si>
  <si>
    <t>Pol20</t>
  </si>
  <si>
    <t>Pol21</t>
  </si>
  <si>
    <t>Pol22</t>
  </si>
  <si>
    <t>Pol23</t>
  </si>
  <si>
    <t>Pol24</t>
  </si>
  <si>
    <t>Pol25</t>
  </si>
  <si>
    <t>Pol26</t>
  </si>
  <si>
    <t>Pol27</t>
  </si>
  <si>
    <t>Pol28</t>
  </si>
  <si>
    <t>Pol29</t>
  </si>
  <si>
    <t>Pol30</t>
  </si>
  <si>
    <t>Pol31</t>
  </si>
  <si>
    <t>Pol32</t>
  </si>
  <si>
    <t>Pol33</t>
  </si>
  <si>
    <t>Pol34</t>
  </si>
  <si>
    <t>Pol35</t>
  </si>
  <si>
    <t>Pol36</t>
  </si>
  <si>
    <t>Pol37</t>
  </si>
  <si>
    <t>Pol38</t>
  </si>
  <si>
    <t>Pol39</t>
  </si>
  <si>
    <t>Pol40</t>
  </si>
  <si>
    <t>Pol41</t>
  </si>
  <si>
    <t>Pol42</t>
  </si>
  <si>
    <t>Pol45</t>
  </si>
  <si>
    <t>Pol46</t>
  </si>
  <si>
    <t>Pol43</t>
  </si>
  <si>
    <t>Pol44</t>
  </si>
  <si>
    <t>Pol47</t>
  </si>
  <si>
    <t>Pol48</t>
  </si>
  <si>
    <t>Pol49</t>
  </si>
  <si>
    <t>Pol50</t>
  </si>
  <si>
    <t>Pol51</t>
  </si>
  <si>
    <t>Pol52</t>
  </si>
  <si>
    <t>Pol53</t>
  </si>
  <si>
    <t>Pol54</t>
  </si>
  <si>
    <t>Pol55</t>
  </si>
  <si>
    <t>Pol56</t>
  </si>
  <si>
    <t>Pol57</t>
  </si>
  <si>
    <t>Pol58</t>
  </si>
  <si>
    <t>Pol59</t>
  </si>
  <si>
    <t>Pol60</t>
  </si>
  <si>
    <t>Pol61</t>
  </si>
  <si>
    <t>Pol62</t>
  </si>
  <si>
    <t>Pol63</t>
  </si>
  <si>
    <t>Pol64</t>
  </si>
  <si>
    <t>Pol65</t>
  </si>
  <si>
    <t>Pol66</t>
  </si>
  <si>
    <t>Pol67</t>
  </si>
  <si>
    <t>Pol68</t>
  </si>
  <si>
    <t>Pol69</t>
  </si>
  <si>
    <t>Pol70</t>
  </si>
  <si>
    <t>Pol71</t>
  </si>
  <si>
    <t>Pol72</t>
  </si>
  <si>
    <t>Pol73</t>
  </si>
  <si>
    <t>Pol74</t>
  </si>
  <si>
    <t>Pol75</t>
  </si>
  <si>
    <t>Pol76</t>
  </si>
  <si>
    <t>Pol77</t>
  </si>
  <si>
    <t>Pol78</t>
  </si>
  <si>
    <t>Pol79</t>
  </si>
  <si>
    <t>Pol80</t>
  </si>
  <si>
    <t>Pol81</t>
  </si>
  <si>
    <t>Pol82</t>
  </si>
  <si>
    <t>Pol83</t>
  </si>
  <si>
    <t>Pol84</t>
  </si>
  <si>
    <t xml:space="preserve">Vysekanie drazok pre osadenie vedenia </t>
  </si>
  <si>
    <t>vymena svetiel, vypinacov a zasuviek</t>
  </si>
  <si>
    <t xml:space="preserve">Legrand elektro - svetla, sasuvky, vypinace </t>
  </si>
  <si>
    <t>kpl</t>
  </si>
  <si>
    <t>EL instalacia  dodavka, montaz</t>
  </si>
  <si>
    <t>Zacistenie drážok</t>
  </si>
  <si>
    <t>Pol85</t>
  </si>
  <si>
    <t>Pol86</t>
  </si>
  <si>
    <t>Pol87</t>
  </si>
  <si>
    <t>Pol88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</si>
</sst>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%"/>
    <numFmt numFmtId="165" formatCode="dd\.mm\.yyyy"/>
    <numFmt numFmtId="166" formatCode="#,##0.000"/>
  </numFmts>
  <fonts count="30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FFFFFF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b/>
      <sz val="12"/>
      <color rgb="FF800000"/>
      <name val="Arial CE"/>
      <family val="2"/>
      <charset val="238"/>
    </font>
    <font>
      <b/>
      <sz val="8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9"/>
      <color rgb="FF003366"/>
      <name val="Arial CE"/>
      <family val="2"/>
      <charset val="238"/>
    </font>
    <font>
      <i/>
      <sz val="9"/>
      <name val="Arial CE"/>
      <family val="2"/>
      <charset val="238"/>
    </font>
    <font>
      <sz val="8"/>
      <color rgb="FFFF0000"/>
      <name val="Arial CE"/>
      <family val="2"/>
    </font>
    <font>
      <sz val="9"/>
      <name val="Arial CE"/>
      <family val="2"/>
    </font>
  </fonts>
  <fills count="5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hair">
        <color rgb="FF969696"/>
      </top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rgb="FF969696"/>
      </top>
      <bottom/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/>
      <diagonal/>
    </border>
    <border>
      <left/>
      <right style="thin">
        <color indexed="64"/>
      </right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969696"/>
      </bottom>
      <diagonal/>
    </border>
    <border>
      <left/>
      <right style="thin">
        <color indexed="64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thin">
        <color indexed="64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thin">
        <color indexed="64"/>
      </bottom>
      <diagonal/>
    </border>
    <border>
      <left style="hair">
        <color rgb="FF969696"/>
      </left>
      <right style="thin">
        <color indexed="64"/>
      </right>
      <top style="hair">
        <color rgb="FF969696"/>
      </top>
      <bottom style="thin">
        <color indexed="64"/>
      </bottom>
      <diagonal/>
    </border>
    <border>
      <left style="thin">
        <color indexed="64"/>
      </left>
      <right/>
      <top style="hair">
        <color rgb="FF969696"/>
      </top>
      <bottom style="hair">
        <color rgb="FF969696"/>
      </bottom>
      <diagonal/>
    </border>
    <border>
      <left style="thin">
        <color indexed="64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 style="hair">
        <color rgb="FF969696"/>
      </right>
      <top style="hair">
        <color rgb="FF969696"/>
      </top>
      <bottom style="thin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27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6" fillId="0" borderId="3" xfId="0" applyFont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vertical="center"/>
    </xf>
    <xf numFmtId="4" fontId="6" fillId="0" borderId="15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166" fontId="2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8" fillId="0" borderId="0" xfId="0" applyFont="1" applyBorder="1" applyAlignment="1"/>
    <xf numFmtId="0" fontId="8" fillId="0" borderId="0" xfId="0" applyFont="1" applyAlignment="1">
      <alignment horizontal="center"/>
    </xf>
    <xf numFmtId="166" fontId="8" fillId="0" borderId="0" xfId="0" applyNumberFormat="1" applyFont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166" fontId="15" fillId="0" borderId="16" xfId="0" applyNumberFormat="1" applyFont="1" applyBorder="1" applyAlignment="1" applyProtection="1">
      <alignment vertical="center"/>
      <protection locked="0"/>
    </xf>
    <xf numFmtId="0" fontId="15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6" fontId="0" fillId="0" borderId="0" xfId="0" applyNumberFormat="1" applyFont="1" applyAlignment="1">
      <alignment vertical="center"/>
    </xf>
    <xf numFmtId="166" fontId="15" fillId="0" borderId="0" xfId="0" applyNumberFormat="1" applyFont="1" applyBorder="1" applyAlignment="1" applyProtection="1">
      <alignment vertical="center"/>
      <protection locked="0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 vertical="center" wrapText="1"/>
    </xf>
    <xf numFmtId="166" fontId="23" fillId="0" borderId="0" xfId="0" applyNumberFormat="1" applyFont="1" applyBorder="1" applyAlignment="1" applyProtection="1">
      <alignment vertical="center"/>
      <protection locked="0"/>
    </xf>
    <xf numFmtId="0" fontId="0" fillId="0" borderId="0" xfId="0" applyBorder="1"/>
    <xf numFmtId="4" fontId="0" fillId="0" borderId="0" xfId="0" applyNumberFormat="1"/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9" fontId="15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16" xfId="0" applyFont="1" applyFill="1" applyBorder="1" applyAlignment="1" applyProtection="1">
      <alignment horizontal="left" vertical="center" wrapText="1"/>
      <protection locked="0"/>
    </xf>
    <xf numFmtId="0" fontId="15" fillId="0" borderId="16" xfId="0" applyFont="1" applyFill="1" applyBorder="1" applyAlignment="1" applyProtection="1">
      <alignment horizontal="center" vertical="center" wrapText="1"/>
      <protection locked="0"/>
    </xf>
    <xf numFmtId="166" fontId="15" fillId="0" borderId="16" xfId="0" applyNumberFormat="1" applyFont="1" applyFill="1" applyBorder="1" applyAlignment="1" applyProtection="1">
      <alignment vertical="center"/>
      <protection locked="0"/>
    </xf>
    <xf numFmtId="3" fontId="0" fillId="0" borderId="0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27" fillId="0" borderId="16" xfId="0" applyFont="1" applyFill="1" applyBorder="1" applyAlignment="1" applyProtection="1">
      <alignment horizontal="center" vertical="center" wrapText="1"/>
      <protection locked="0"/>
    </xf>
    <xf numFmtId="166" fontId="27" fillId="0" borderId="16" xfId="0" applyNumberFormat="1" applyFont="1" applyFill="1" applyBorder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26" fillId="0" borderId="15" xfId="0" applyFont="1" applyBorder="1" applyAlignment="1">
      <alignment horizontal="left" vertical="center"/>
    </xf>
    <xf numFmtId="0" fontId="26" fillId="0" borderId="15" xfId="0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 applyProtection="1">
      <alignment vertical="center"/>
      <protection locked="0"/>
    </xf>
    <xf numFmtId="0" fontId="28" fillId="4" borderId="0" xfId="0" applyFont="1" applyFill="1" applyAlignment="1"/>
    <xf numFmtId="0" fontId="29" fillId="0" borderId="16" xfId="0" applyFont="1" applyFill="1" applyBorder="1" applyAlignment="1" applyProtection="1">
      <alignment horizontal="center" vertical="center"/>
      <protection locked="0"/>
    </xf>
    <xf numFmtId="49" fontId="29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29" fillId="0" borderId="16" xfId="0" applyFont="1" applyFill="1" applyBorder="1" applyAlignment="1" applyProtection="1">
      <alignment horizontal="left" vertical="center" wrapText="1"/>
      <protection locked="0"/>
    </xf>
    <xf numFmtId="0" fontId="29" fillId="0" borderId="16" xfId="0" applyFont="1" applyFill="1" applyBorder="1" applyAlignment="1" applyProtection="1">
      <alignment horizontal="center" vertical="center" wrapText="1"/>
      <protection locked="0"/>
    </xf>
    <xf numFmtId="166" fontId="29" fillId="0" borderId="16" xfId="0" applyNumberFormat="1" applyFont="1" applyFill="1" applyBorder="1" applyAlignment="1" applyProtection="1">
      <alignment vertical="center"/>
      <protection locked="0"/>
    </xf>
    <xf numFmtId="0" fontId="0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2" borderId="7" xfId="0" applyFont="1" applyFill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17" xfId="0" applyBorder="1"/>
    <xf numFmtId="0" fontId="10" fillId="0" borderId="18" xfId="0" applyFont="1" applyBorder="1" applyAlignment="1">
      <alignment horizontal="left" vertic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" fillId="0" borderId="0" xfId="0" applyFont="1" applyBorder="1" applyAlignment="1">
      <alignment horizontal="left" vertical="top"/>
    </xf>
    <xf numFmtId="0" fontId="0" fillId="0" borderId="21" xfId="0" applyBorder="1"/>
    <xf numFmtId="0" fontId="3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left"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0" fillId="2" borderId="2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4" fontId="0" fillId="0" borderId="0" xfId="0" applyNumberFormat="1" applyBorder="1"/>
    <xf numFmtId="0" fontId="0" fillId="0" borderId="2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0" fillId="0" borderId="20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5" fillId="3" borderId="21" xfId="0" applyFont="1" applyFill="1" applyBorder="1" applyAlignment="1">
      <alignment horizontal="center" vertical="center"/>
    </xf>
    <xf numFmtId="0" fontId="16" fillId="0" borderId="20" xfId="0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19" fillId="0" borderId="2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0" fillId="0" borderId="27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14" xfId="0" applyFont="1" applyBorder="1" applyAlignment="1" applyProtection="1">
      <alignment vertical="center"/>
      <protection locked="0"/>
    </xf>
    <xf numFmtId="0" fontId="24" fillId="0" borderId="14" xfId="0" applyFont="1" applyBorder="1" applyAlignment="1" applyProtection="1">
      <alignment vertical="center"/>
      <protection locked="0"/>
    </xf>
    <xf numFmtId="0" fontId="2" fillId="0" borderId="21" xfId="0" applyFont="1" applyBorder="1" applyAlignment="1">
      <alignment horizontal="left" vertical="center"/>
    </xf>
    <xf numFmtId="165" fontId="2" fillId="0" borderId="21" xfId="0" applyNumberFormat="1" applyFont="1" applyBorder="1" applyAlignment="1">
      <alignment horizontal="left" vertical="center"/>
    </xf>
    <xf numFmtId="0" fontId="0" fillId="0" borderId="2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21" xfId="0" applyFont="1" applyBorder="1" applyAlignment="1">
      <alignment vertical="center" wrapText="1"/>
    </xf>
    <xf numFmtId="0" fontId="0" fillId="0" borderId="3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4" fontId="16" fillId="0" borderId="21" xfId="0" applyNumberFormat="1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4" fontId="1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horizontal="right" vertical="center"/>
    </xf>
    <xf numFmtId="4" fontId="1" fillId="0" borderId="21" xfId="0" applyNumberFormat="1" applyFont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4" fontId="4" fillId="3" borderId="31" xfId="0" applyNumberFormat="1" applyFont="1" applyFill="1" applyBorder="1" applyAlignment="1">
      <alignment vertical="center"/>
    </xf>
    <xf numFmtId="0" fontId="0" fillId="0" borderId="32" xfId="0" applyBorder="1" applyAlignment="1">
      <alignment vertical="center"/>
    </xf>
    <xf numFmtId="0" fontId="1" fillId="0" borderId="33" xfId="0" applyFont="1" applyBorder="1" applyAlignment="1">
      <alignment horizontal="right" vertical="center"/>
    </xf>
    <xf numFmtId="0" fontId="0" fillId="0" borderId="32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 wrapText="1"/>
    </xf>
    <xf numFmtId="0" fontId="15" fillId="3" borderId="0" xfId="0" applyFont="1" applyFill="1" applyBorder="1" applyAlignment="1">
      <alignment horizontal="left" vertical="center"/>
    </xf>
    <xf numFmtId="0" fontId="15" fillId="3" borderId="21" xfId="0" applyFont="1" applyFill="1" applyBorder="1" applyAlignment="1">
      <alignment horizontal="right" vertical="center"/>
    </xf>
    <xf numFmtId="0" fontId="21" fillId="0" borderId="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34" xfId="0" applyNumberFormat="1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4" fontId="7" fillId="0" borderId="34" xfId="0" applyNumberFormat="1" applyFont="1" applyBorder="1" applyAlignment="1">
      <alignment vertical="center"/>
    </xf>
    <xf numFmtId="4" fontId="26" fillId="0" borderId="34" xfId="0" applyNumberFormat="1" applyFont="1" applyBorder="1" applyAlignment="1">
      <alignment vertical="center"/>
    </xf>
    <xf numFmtId="0" fontId="0" fillId="0" borderId="20" xfId="0" applyFont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/>
    </xf>
    <xf numFmtId="166" fontId="16" fillId="0" borderId="21" xfId="0" applyNumberFormat="1" applyFont="1" applyBorder="1" applyAlignment="1"/>
    <xf numFmtId="0" fontId="8" fillId="0" borderId="20" xfId="0" applyFont="1" applyBorder="1" applyAlignment="1"/>
    <xf numFmtId="0" fontId="8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66" fontId="6" fillId="0" borderId="21" xfId="0" applyNumberFormat="1" applyFont="1" applyBorder="1" applyAlignment="1"/>
    <xf numFmtId="0" fontId="7" fillId="0" borderId="0" xfId="0" applyFont="1" applyBorder="1" applyAlignment="1">
      <alignment horizontal="left"/>
    </xf>
    <xf numFmtId="166" fontId="7" fillId="0" borderId="21" xfId="0" applyNumberFormat="1" applyFont="1" applyBorder="1" applyAlignment="1"/>
    <xf numFmtId="0" fontId="0" fillId="0" borderId="20" xfId="0" applyFont="1" applyBorder="1" applyAlignment="1" applyProtection="1">
      <alignment vertical="center"/>
      <protection locked="0"/>
    </xf>
    <xf numFmtId="166" fontId="15" fillId="0" borderId="36" xfId="0" applyNumberFormat="1" applyFont="1" applyBorder="1" applyAlignment="1" applyProtection="1">
      <alignment vertical="center"/>
      <protection locked="0"/>
    </xf>
    <xf numFmtId="0" fontId="26" fillId="0" borderId="0" xfId="0" applyFont="1" applyBorder="1" applyAlignment="1"/>
    <xf numFmtId="0" fontId="26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20" fillId="0" borderId="0" xfId="0" applyFont="1" applyBorder="1" applyAlignment="1"/>
    <xf numFmtId="166" fontId="20" fillId="0" borderId="21" xfId="0" applyNumberFormat="1" applyFont="1" applyBorder="1" applyAlignment="1"/>
    <xf numFmtId="166" fontId="29" fillId="0" borderId="36" xfId="0" applyNumberFormat="1" applyFont="1" applyFill="1" applyBorder="1" applyAlignment="1" applyProtection="1">
      <alignment vertical="center"/>
      <protection locked="0"/>
    </xf>
    <xf numFmtId="0" fontId="8" fillId="0" borderId="27" xfId="0" applyFont="1" applyBorder="1" applyAlignment="1"/>
    <xf numFmtId="0" fontId="15" fillId="0" borderId="37" xfId="0" applyFont="1" applyFill="1" applyBorder="1" applyAlignment="1" applyProtection="1">
      <alignment horizontal="center" vertical="center"/>
      <protection locked="0"/>
    </xf>
    <xf numFmtId="49" fontId="15" fillId="0" borderId="37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37" xfId="0" applyFont="1" applyFill="1" applyBorder="1" applyAlignment="1" applyProtection="1">
      <alignment horizontal="left" vertical="center" wrapText="1"/>
      <protection locked="0"/>
    </xf>
    <xf numFmtId="0" fontId="15" fillId="0" borderId="37" xfId="0" applyFont="1" applyFill="1" applyBorder="1" applyAlignment="1" applyProtection="1">
      <alignment horizontal="center" vertical="center" wrapText="1"/>
      <protection locked="0"/>
    </xf>
    <xf numFmtId="166" fontId="15" fillId="0" borderId="37" xfId="0" applyNumberFormat="1" applyFont="1" applyFill="1" applyBorder="1" applyAlignment="1" applyProtection="1">
      <alignment vertical="center"/>
      <protection locked="0"/>
    </xf>
    <xf numFmtId="166" fontId="15" fillId="0" borderId="38" xfId="0" applyNumberFormat="1" applyFont="1" applyBorder="1" applyAlignment="1" applyProtection="1">
      <alignment vertical="center"/>
      <protection locked="0"/>
    </xf>
    <xf numFmtId="165" fontId="2" fillId="0" borderId="0" xfId="0" applyNumberFormat="1" applyFont="1" applyBorder="1" applyAlignment="1">
      <alignment horizontal="left" vertical="center"/>
    </xf>
    <xf numFmtId="4" fontId="16" fillId="0" borderId="0" xfId="0" applyNumberFormat="1" applyFont="1" applyBorder="1" applyAlignment="1">
      <alignment vertical="center"/>
    </xf>
    <xf numFmtId="0" fontId="0" fillId="3" borderId="20" xfId="0" applyFont="1" applyFill="1" applyBorder="1" applyAlignment="1">
      <alignment vertical="center"/>
    </xf>
    <xf numFmtId="0" fontId="0" fillId="3" borderId="31" xfId="0" applyFont="1" applyFill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15" fillId="3" borderId="20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right" vertical="center"/>
    </xf>
    <xf numFmtId="0" fontId="0" fillId="3" borderId="21" xfId="0" applyFont="1" applyFill="1" applyBorder="1" applyAlignment="1">
      <alignment vertical="center"/>
    </xf>
    <xf numFmtId="0" fontId="21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15" fillId="3" borderId="39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166" fontId="16" fillId="0" borderId="0" xfId="0" applyNumberFormat="1" applyFont="1" applyBorder="1" applyAlignment="1"/>
    <xf numFmtId="166" fontId="6" fillId="0" borderId="0" xfId="0" applyNumberFormat="1" applyFont="1" applyBorder="1" applyAlignment="1"/>
    <xf numFmtId="0" fontId="8" fillId="0" borderId="21" xfId="0" applyFont="1" applyBorder="1" applyAlignment="1"/>
    <xf numFmtId="166" fontId="7" fillId="0" borderId="0" xfId="0" applyNumberFormat="1" applyFont="1" applyBorder="1" applyAlignment="1"/>
    <xf numFmtId="0" fontId="15" fillId="0" borderId="40" xfId="0" applyFont="1" applyFill="1" applyBorder="1" applyAlignment="1" applyProtection="1">
      <alignment horizontal="center" vertical="center"/>
      <protection locked="0"/>
    </xf>
    <xf numFmtId="0" fontId="0" fillId="0" borderId="36" xfId="0" applyFont="1" applyBorder="1" applyAlignment="1" applyProtection="1">
      <alignment vertical="center"/>
      <protection locked="0"/>
    </xf>
    <xf numFmtId="0" fontId="26" fillId="0" borderId="20" xfId="0" applyFont="1" applyBorder="1" applyAlignment="1"/>
    <xf numFmtId="166" fontId="20" fillId="0" borderId="0" xfId="0" applyNumberFormat="1" applyFont="1" applyBorder="1" applyAlignment="1"/>
    <xf numFmtId="0" fontId="15" fillId="0" borderId="20" xfId="0" applyFont="1" applyFill="1" applyBorder="1" applyAlignment="1" applyProtection="1">
      <alignment horizontal="center" vertical="center"/>
      <protection locked="0"/>
    </xf>
    <xf numFmtId="0" fontId="15" fillId="0" borderId="41" xfId="0" applyFont="1" applyFill="1" applyBorder="1" applyAlignment="1" applyProtection="1">
      <alignment horizontal="center" vertical="center"/>
      <protection locked="0"/>
    </xf>
    <xf numFmtId="166" fontId="15" fillId="0" borderId="37" xfId="0" applyNumberFormat="1" applyFont="1" applyBorder="1" applyAlignment="1" applyProtection="1">
      <alignment vertical="center"/>
      <protection locked="0"/>
    </xf>
    <xf numFmtId="0" fontId="8" fillId="0" borderId="29" xfId="0" applyFont="1" applyBorder="1" applyAlignment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4" fontId="16" fillId="0" borderId="0" xfId="0" applyNumberFormat="1" applyFont="1" applyBorder="1" applyAlignment="1">
      <alignment horizontal="right" vertical="center"/>
    </xf>
    <xf numFmtId="0" fontId="15" fillId="3" borderId="7" xfId="0" applyFont="1" applyFill="1" applyBorder="1" applyAlignment="1">
      <alignment horizontal="right" vertical="center"/>
    </xf>
    <xf numFmtId="0" fontId="15" fillId="3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vertical="center"/>
    </xf>
    <xf numFmtId="4" fontId="4" fillId="2" borderId="7" xfId="0" applyNumberFormat="1" applyFont="1" applyFill="1" applyBorder="1" applyAlignment="1">
      <alignment vertical="center"/>
    </xf>
    <xf numFmtId="0" fontId="0" fillId="2" borderId="8" xfId="0" applyFont="1" applyFill="1" applyBorder="1" applyAlignment="1">
      <alignment vertical="center"/>
    </xf>
    <xf numFmtId="0" fontId="15" fillId="3" borderId="26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left" vertical="center"/>
    </xf>
    <xf numFmtId="4" fontId="16" fillId="0" borderId="0" xfId="0" applyNumberFormat="1" applyFont="1" applyBorder="1" applyAlignment="1">
      <alignment vertical="center"/>
    </xf>
    <xf numFmtId="4" fontId="12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105"/>
  <sheetViews>
    <sheetView showGridLines="0" tabSelected="1" workbookViewId="0">
      <selection activeCell="AU2" sqref="AU2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9.8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6.5" style="1" bestFit="1" customWidth="1"/>
    <col min="57" max="77" width="9.33203125" style="1" hidden="1"/>
  </cols>
  <sheetData>
    <row r="1" spans="1:60" x14ac:dyDescent="0.2">
      <c r="A1" s="13" t="s">
        <v>0</v>
      </c>
      <c r="BF1" s="13" t="s">
        <v>2</v>
      </c>
      <c r="BG1" s="13" t="s">
        <v>2</v>
      </c>
      <c r="BH1" s="13" t="s">
        <v>3</v>
      </c>
    </row>
    <row r="2" spans="1:60" s="1" customFormat="1" ht="36.950000000000003" customHeight="1" x14ac:dyDescent="0.2">
      <c r="BE2" s="14" t="s">
        <v>4</v>
      </c>
      <c r="BF2" s="14" t="s">
        <v>5</v>
      </c>
    </row>
    <row r="3" spans="1:60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BE3" s="14" t="s">
        <v>4</v>
      </c>
      <c r="BF3" s="14" t="s">
        <v>5</v>
      </c>
    </row>
    <row r="4" spans="1:60" s="1" customFormat="1" ht="24.95" customHeight="1" x14ac:dyDescent="0.2">
      <c r="B4" s="17"/>
      <c r="C4" s="116"/>
      <c r="D4" s="117" t="s">
        <v>6</v>
      </c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9"/>
      <c r="BE4" s="14" t="s">
        <v>4</v>
      </c>
    </row>
    <row r="5" spans="1:60" s="1" customFormat="1" ht="12" customHeight="1" x14ac:dyDescent="0.2">
      <c r="B5" s="17"/>
      <c r="C5" s="120"/>
      <c r="D5" s="121" t="s">
        <v>7</v>
      </c>
      <c r="E5" s="86"/>
      <c r="F5" s="86"/>
      <c r="G5" s="86"/>
      <c r="H5" s="86"/>
      <c r="I5" s="86"/>
      <c r="J5" s="86"/>
      <c r="K5" s="265" t="s">
        <v>123</v>
      </c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6"/>
      <c r="AI5" s="266"/>
      <c r="AJ5" s="266"/>
      <c r="AK5" s="266"/>
      <c r="AL5" s="266"/>
      <c r="AM5" s="266"/>
      <c r="AN5" s="266"/>
      <c r="AO5" s="266"/>
      <c r="AP5" s="86"/>
      <c r="AQ5" s="122"/>
      <c r="BE5" s="14" t="s">
        <v>4</v>
      </c>
    </row>
    <row r="6" spans="1:60" s="1" customFormat="1" ht="36.950000000000003" customHeight="1" x14ac:dyDescent="0.2">
      <c r="B6" s="17"/>
      <c r="C6" s="120"/>
      <c r="D6" s="123" t="s">
        <v>8</v>
      </c>
      <c r="E6" s="86"/>
      <c r="F6" s="86"/>
      <c r="G6" s="86"/>
      <c r="H6" s="86"/>
      <c r="I6" s="86"/>
      <c r="J6" s="86"/>
      <c r="K6" s="267" t="s">
        <v>124</v>
      </c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66"/>
      <c r="AL6" s="266"/>
      <c r="AM6" s="266"/>
      <c r="AN6" s="266"/>
      <c r="AO6" s="266"/>
      <c r="AP6" s="86"/>
      <c r="AQ6" s="122"/>
      <c r="BE6" s="14" t="s">
        <v>4</v>
      </c>
    </row>
    <row r="7" spans="1:60" s="1" customFormat="1" ht="12" customHeight="1" x14ac:dyDescent="0.2">
      <c r="B7" s="17"/>
      <c r="C7" s="120"/>
      <c r="D7" s="124" t="s">
        <v>9</v>
      </c>
      <c r="E7" s="86"/>
      <c r="F7" s="86"/>
      <c r="G7" s="86"/>
      <c r="H7" s="86"/>
      <c r="I7" s="86"/>
      <c r="J7" s="86"/>
      <c r="K7" s="125" t="s">
        <v>1</v>
      </c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124" t="s">
        <v>10</v>
      </c>
      <c r="AL7" s="86"/>
      <c r="AM7" s="86"/>
      <c r="AN7" s="125" t="s">
        <v>1</v>
      </c>
      <c r="AO7" s="86"/>
      <c r="AP7" s="86"/>
      <c r="AQ7" s="122"/>
      <c r="BE7" s="14" t="s">
        <v>4</v>
      </c>
    </row>
    <row r="8" spans="1:60" s="1" customFormat="1" ht="12" customHeight="1" x14ac:dyDescent="0.2">
      <c r="B8" s="17"/>
      <c r="C8" s="120"/>
      <c r="D8" s="124" t="s">
        <v>11</v>
      </c>
      <c r="E8" s="86"/>
      <c r="F8" s="86"/>
      <c r="G8" s="86"/>
      <c r="H8" s="86"/>
      <c r="I8" s="86"/>
      <c r="J8" s="86"/>
      <c r="K8" s="125" t="s">
        <v>125</v>
      </c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124" t="s">
        <v>12</v>
      </c>
      <c r="AL8" s="86"/>
      <c r="AM8" s="86"/>
      <c r="AN8" s="126"/>
      <c r="AO8" s="86"/>
      <c r="AP8" s="86"/>
      <c r="AQ8" s="122"/>
      <c r="BE8" s="14" t="s">
        <v>4</v>
      </c>
    </row>
    <row r="9" spans="1:60" s="1" customFormat="1" ht="14.45" customHeight="1" x14ac:dyDescent="0.2">
      <c r="B9" s="17"/>
      <c r="C9" s="120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122"/>
      <c r="BE9" s="14" t="s">
        <v>4</v>
      </c>
    </row>
    <row r="10" spans="1:60" s="1" customFormat="1" ht="12" customHeight="1" x14ac:dyDescent="0.2">
      <c r="B10" s="17"/>
      <c r="C10" s="120"/>
      <c r="D10" s="124" t="s">
        <v>13</v>
      </c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124" t="s">
        <v>14</v>
      </c>
      <c r="AL10" s="86"/>
      <c r="AM10" s="86"/>
      <c r="AN10" s="125" t="s">
        <v>1</v>
      </c>
      <c r="AO10" s="86"/>
      <c r="AP10" s="86"/>
      <c r="AQ10" s="122"/>
      <c r="BE10" s="14" t="s">
        <v>4</v>
      </c>
    </row>
    <row r="11" spans="1:60" s="1" customFormat="1" ht="18.399999999999999" customHeight="1" x14ac:dyDescent="0.2">
      <c r="B11" s="17"/>
      <c r="C11" s="120"/>
      <c r="D11" s="86"/>
      <c r="E11" s="125" t="s">
        <v>126</v>
      </c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124" t="s">
        <v>15</v>
      </c>
      <c r="AL11" s="86"/>
      <c r="AM11" s="86"/>
      <c r="AN11" s="125" t="s">
        <v>1</v>
      </c>
      <c r="AO11" s="86"/>
      <c r="AP11" s="86"/>
      <c r="AQ11" s="122"/>
      <c r="BE11" s="14" t="s">
        <v>4</v>
      </c>
    </row>
    <row r="12" spans="1:60" s="1" customFormat="1" ht="6.95" customHeight="1" x14ac:dyDescent="0.2">
      <c r="B12" s="17"/>
      <c r="C12" s="120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122"/>
      <c r="BE12" s="14" t="s">
        <v>4</v>
      </c>
    </row>
    <row r="13" spans="1:60" s="1" customFormat="1" ht="12" customHeight="1" x14ac:dyDescent="0.2">
      <c r="B13" s="17"/>
      <c r="C13" s="120"/>
      <c r="D13" s="124" t="s">
        <v>16</v>
      </c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124" t="s">
        <v>14</v>
      </c>
      <c r="AL13" s="86"/>
      <c r="AM13" s="86"/>
      <c r="AN13" s="125"/>
      <c r="AO13" s="86"/>
      <c r="AP13" s="86"/>
      <c r="AQ13" s="122"/>
      <c r="BE13" s="14" t="s">
        <v>4</v>
      </c>
    </row>
    <row r="14" spans="1:60" ht="12.75" x14ac:dyDescent="0.2">
      <c r="B14" s="17"/>
      <c r="C14" s="120"/>
      <c r="D14" s="86"/>
      <c r="E14" s="125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124" t="s">
        <v>15</v>
      </c>
      <c r="AL14" s="86"/>
      <c r="AM14" s="86"/>
      <c r="AN14" s="125"/>
      <c r="AO14" s="86"/>
      <c r="AP14" s="86"/>
      <c r="AQ14" s="122"/>
      <c r="BE14" s="14" t="s">
        <v>4</v>
      </c>
    </row>
    <row r="15" spans="1:60" s="1" customFormat="1" ht="6.95" customHeight="1" x14ac:dyDescent="0.2">
      <c r="B15" s="17"/>
      <c r="C15" s="120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122"/>
      <c r="BE15" s="14" t="s">
        <v>2</v>
      </c>
    </row>
    <row r="16" spans="1:60" s="1" customFormat="1" ht="12" customHeight="1" x14ac:dyDescent="0.2">
      <c r="B16" s="17"/>
      <c r="C16" s="120"/>
      <c r="D16" s="124" t="s">
        <v>17</v>
      </c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124" t="s">
        <v>14</v>
      </c>
      <c r="AL16" s="86"/>
      <c r="AM16" s="86"/>
      <c r="AN16" s="125" t="s">
        <v>1</v>
      </c>
      <c r="AO16" s="86"/>
      <c r="AP16" s="86"/>
      <c r="AQ16" s="122"/>
      <c r="BE16" s="14" t="s">
        <v>2</v>
      </c>
    </row>
    <row r="17" spans="1:57" s="1" customFormat="1" ht="18.399999999999999" customHeight="1" x14ac:dyDescent="0.2">
      <c r="B17" s="17"/>
      <c r="C17" s="120"/>
      <c r="D17" s="86"/>
      <c r="E17" s="125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124" t="s">
        <v>15</v>
      </c>
      <c r="AL17" s="86"/>
      <c r="AM17" s="86"/>
      <c r="AN17" s="125" t="s">
        <v>1</v>
      </c>
      <c r="AO17" s="86"/>
      <c r="AP17" s="86"/>
      <c r="AQ17" s="122"/>
      <c r="BE17" s="14" t="s">
        <v>18</v>
      </c>
    </row>
    <row r="18" spans="1:57" s="1" customFormat="1" ht="6.95" customHeight="1" x14ac:dyDescent="0.2">
      <c r="B18" s="17"/>
      <c r="C18" s="120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122"/>
      <c r="BE18" s="14" t="s">
        <v>19</v>
      </c>
    </row>
    <row r="19" spans="1:57" s="1" customFormat="1" ht="12" customHeight="1" x14ac:dyDescent="0.2">
      <c r="B19" s="17"/>
      <c r="C19" s="120"/>
      <c r="D19" s="124" t="s">
        <v>20</v>
      </c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124" t="s">
        <v>14</v>
      </c>
      <c r="AL19" s="86"/>
      <c r="AM19" s="86"/>
      <c r="AN19" s="125" t="s">
        <v>1</v>
      </c>
      <c r="AO19" s="86"/>
      <c r="AP19" s="86"/>
      <c r="AQ19" s="122"/>
      <c r="BE19" s="14" t="s">
        <v>19</v>
      </c>
    </row>
    <row r="20" spans="1:57" s="1" customFormat="1" ht="18.399999999999999" customHeight="1" x14ac:dyDescent="0.2">
      <c r="B20" s="17"/>
      <c r="C20" s="120"/>
      <c r="D20" s="86"/>
      <c r="E20" s="125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124" t="s">
        <v>15</v>
      </c>
      <c r="AL20" s="86"/>
      <c r="AM20" s="86"/>
      <c r="AN20" s="125" t="s">
        <v>1</v>
      </c>
      <c r="AO20" s="86"/>
      <c r="AP20" s="86"/>
      <c r="AQ20" s="122"/>
      <c r="BE20" s="14" t="s">
        <v>18</v>
      </c>
    </row>
    <row r="21" spans="1:57" s="1" customFormat="1" ht="6.95" customHeight="1" x14ac:dyDescent="0.2">
      <c r="B21" s="17"/>
      <c r="C21" s="120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122"/>
    </row>
    <row r="22" spans="1:57" s="1" customFormat="1" ht="12" customHeight="1" x14ac:dyDescent="0.2">
      <c r="B22" s="17"/>
      <c r="C22" s="120"/>
      <c r="D22" s="124" t="s">
        <v>21</v>
      </c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122"/>
    </row>
    <row r="23" spans="1:57" s="1" customFormat="1" ht="16.5" customHeight="1" x14ac:dyDescent="0.2">
      <c r="B23" s="17"/>
      <c r="C23" s="120"/>
      <c r="D23" s="86"/>
      <c r="E23" s="268" t="s">
        <v>1</v>
      </c>
      <c r="F23" s="268"/>
      <c r="G23" s="268"/>
      <c r="H23" s="268"/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8"/>
      <c r="AK23" s="268"/>
      <c r="AL23" s="268"/>
      <c r="AM23" s="268"/>
      <c r="AN23" s="268"/>
      <c r="AO23" s="86"/>
      <c r="AP23" s="86"/>
      <c r="AQ23" s="122"/>
    </row>
    <row r="24" spans="1:57" s="1" customFormat="1" ht="6.95" customHeight="1" x14ac:dyDescent="0.2">
      <c r="B24" s="17"/>
      <c r="C24" s="120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122"/>
    </row>
    <row r="25" spans="1:57" s="1" customFormat="1" ht="6.95" customHeight="1" x14ac:dyDescent="0.2">
      <c r="B25" s="17"/>
      <c r="C25" s="120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86"/>
      <c r="AQ25" s="122"/>
    </row>
    <row r="26" spans="1:57" s="2" customFormat="1" ht="25.9" customHeight="1" x14ac:dyDescent="0.2">
      <c r="A26" s="19"/>
      <c r="B26" s="20"/>
      <c r="C26" s="127"/>
      <c r="D26" s="21" t="s">
        <v>22</v>
      </c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269">
        <f>ROUND(AG94,2)</f>
        <v>0</v>
      </c>
      <c r="AL26" s="270"/>
      <c r="AM26" s="270"/>
      <c r="AN26" s="270"/>
      <c r="AO26" s="270"/>
      <c r="AP26" s="37"/>
      <c r="AQ26" s="128"/>
    </row>
    <row r="27" spans="1:57" s="2" customFormat="1" ht="6.95" customHeight="1" x14ac:dyDescent="0.2">
      <c r="A27" s="19"/>
      <c r="B27" s="20"/>
      <c r="C27" s="12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128"/>
    </row>
    <row r="28" spans="1:57" s="2" customFormat="1" ht="12.75" x14ac:dyDescent="0.2">
      <c r="A28" s="19"/>
      <c r="B28" s="20"/>
      <c r="C28" s="127"/>
      <c r="D28" s="37"/>
      <c r="E28" s="37"/>
      <c r="F28" s="37"/>
      <c r="G28" s="37"/>
      <c r="H28" s="37"/>
      <c r="I28" s="37"/>
      <c r="J28" s="37"/>
      <c r="K28" s="37"/>
      <c r="L28" s="264" t="s">
        <v>23</v>
      </c>
      <c r="M28" s="264"/>
      <c r="N28" s="264"/>
      <c r="O28" s="264"/>
      <c r="P28" s="264"/>
      <c r="Q28" s="37"/>
      <c r="R28" s="37"/>
      <c r="S28" s="37"/>
      <c r="T28" s="37"/>
      <c r="U28" s="37"/>
      <c r="V28" s="37"/>
      <c r="W28" s="264" t="s">
        <v>24</v>
      </c>
      <c r="X28" s="264"/>
      <c r="Y28" s="264"/>
      <c r="Z28" s="264"/>
      <c r="AA28" s="264"/>
      <c r="AB28" s="264"/>
      <c r="AC28" s="264"/>
      <c r="AD28" s="264"/>
      <c r="AE28" s="264"/>
      <c r="AF28" s="37"/>
      <c r="AG28" s="37"/>
      <c r="AH28" s="37"/>
      <c r="AI28" s="37"/>
      <c r="AJ28" s="37"/>
      <c r="AK28" s="264" t="s">
        <v>25</v>
      </c>
      <c r="AL28" s="264"/>
      <c r="AM28" s="264"/>
      <c r="AN28" s="264"/>
      <c r="AO28" s="264"/>
      <c r="AP28" s="37"/>
      <c r="AQ28" s="128"/>
    </row>
    <row r="29" spans="1:57" s="3" customFormat="1" ht="14.45" customHeight="1" x14ac:dyDescent="0.2">
      <c r="B29" s="23"/>
      <c r="C29" s="129"/>
      <c r="D29" s="124" t="s">
        <v>26</v>
      </c>
      <c r="E29" s="130"/>
      <c r="F29" s="124" t="s">
        <v>27</v>
      </c>
      <c r="G29" s="130"/>
      <c r="H29" s="130"/>
      <c r="I29" s="130"/>
      <c r="J29" s="130"/>
      <c r="K29" s="130"/>
      <c r="L29" s="263">
        <v>0.2</v>
      </c>
      <c r="M29" s="262"/>
      <c r="N29" s="262"/>
      <c r="O29" s="262"/>
      <c r="P29" s="262"/>
      <c r="Q29" s="130"/>
      <c r="R29" s="130"/>
      <c r="S29" s="130"/>
      <c r="T29" s="130"/>
      <c r="U29" s="130"/>
      <c r="V29" s="130"/>
      <c r="W29" s="261" t="e">
        <f>ROUND(#REF!, 2)</f>
        <v>#REF!</v>
      </c>
      <c r="X29" s="262"/>
      <c r="Y29" s="262"/>
      <c r="Z29" s="262"/>
      <c r="AA29" s="262"/>
      <c r="AB29" s="262"/>
      <c r="AC29" s="262"/>
      <c r="AD29" s="262"/>
      <c r="AE29" s="262"/>
      <c r="AF29" s="130"/>
      <c r="AG29" s="130"/>
      <c r="AH29" s="130"/>
      <c r="AI29" s="130"/>
      <c r="AJ29" s="130"/>
      <c r="AK29" s="261" t="e">
        <f>ROUND(#REF!, 2)</f>
        <v>#REF!</v>
      </c>
      <c r="AL29" s="262"/>
      <c r="AM29" s="262"/>
      <c r="AN29" s="262"/>
      <c r="AO29" s="262"/>
      <c r="AP29" s="130"/>
      <c r="AQ29" s="131"/>
    </row>
    <row r="30" spans="1:57" s="3" customFormat="1" ht="14.45" customHeight="1" x14ac:dyDescent="0.2">
      <c r="B30" s="23"/>
      <c r="C30" s="129"/>
      <c r="D30" s="130"/>
      <c r="E30" s="130"/>
      <c r="F30" s="124" t="s">
        <v>28</v>
      </c>
      <c r="G30" s="130"/>
      <c r="H30" s="130"/>
      <c r="I30" s="130"/>
      <c r="J30" s="130"/>
      <c r="K30" s="130"/>
      <c r="L30" s="263">
        <v>0.2</v>
      </c>
      <c r="M30" s="262"/>
      <c r="N30" s="262"/>
      <c r="O30" s="262"/>
      <c r="P30" s="262"/>
      <c r="Q30" s="130"/>
      <c r="R30" s="130"/>
      <c r="S30" s="130"/>
      <c r="T30" s="130"/>
      <c r="U30" s="130"/>
      <c r="V30" s="130"/>
      <c r="W30" s="261">
        <f>AK26</f>
        <v>0</v>
      </c>
      <c r="X30" s="262"/>
      <c r="Y30" s="262"/>
      <c r="Z30" s="262"/>
      <c r="AA30" s="262"/>
      <c r="AB30" s="262"/>
      <c r="AC30" s="262"/>
      <c r="AD30" s="262"/>
      <c r="AE30" s="262"/>
      <c r="AF30" s="130"/>
      <c r="AG30" s="130"/>
      <c r="AH30" s="130"/>
      <c r="AI30" s="130"/>
      <c r="AJ30" s="130"/>
      <c r="AK30" s="261">
        <f>AK26*0.2</f>
        <v>0</v>
      </c>
      <c r="AL30" s="262"/>
      <c r="AM30" s="262"/>
      <c r="AN30" s="262"/>
      <c r="AO30" s="262"/>
      <c r="AP30" s="130"/>
      <c r="AQ30" s="131"/>
    </row>
    <row r="31" spans="1:57" s="3" customFormat="1" ht="14.45" hidden="1" customHeight="1" x14ac:dyDescent="0.2">
      <c r="B31" s="23"/>
      <c r="C31" s="129"/>
      <c r="D31" s="130"/>
      <c r="E31" s="130"/>
      <c r="F31" s="124" t="s">
        <v>29</v>
      </c>
      <c r="G31" s="130"/>
      <c r="H31" s="130"/>
      <c r="I31" s="130"/>
      <c r="J31" s="130"/>
      <c r="K31" s="130"/>
      <c r="L31" s="263">
        <v>0.2</v>
      </c>
      <c r="M31" s="262"/>
      <c r="N31" s="262"/>
      <c r="O31" s="262"/>
      <c r="P31" s="262"/>
      <c r="Q31" s="130"/>
      <c r="R31" s="130"/>
      <c r="S31" s="130"/>
      <c r="T31" s="130"/>
      <c r="U31" s="130"/>
      <c r="V31" s="130"/>
      <c r="W31" s="261" t="e">
        <f>ROUND(#REF!, 2)</f>
        <v>#REF!</v>
      </c>
      <c r="X31" s="262"/>
      <c r="Y31" s="262"/>
      <c r="Z31" s="262"/>
      <c r="AA31" s="262"/>
      <c r="AB31" s="262"/>
      <c r="AC31" s="262"/>
      <c r="AD31" s="262"/>
      <c r="AE31" s="262"/>
      <c r="AF31" s="130"/>
      <c r="AG31" s="130"/>
      <c r="AH31" s="130"/>
      <c r="AI31" s="130"/>
      <c r="AJ31" s="130"/>
      <c r="AK31" s="261">
        <v>0</v>
      </c>
      <c r="AL31" s="262"/>
      <c r="AM31" s="262"/>
      <c r="AN31" s="262"/>
      <c r="AO31" s="262"/>
      <c r="AP31" s="130"/>
      <c r="AQ31" s="131"/>
    </row>
    <row r="32" spans="1:57" s="3" customFormat="1" ht="14.45" hidden="1" customHeight="1" x14ac:dyDescent="0.2">
      <c r="B32" s="23"/>
      <c r="C32" s="129"/>
      <c r="D32" s="130"/>
      <c r="E32" s="130"/>
      <c r="F32" s="124" t="s">
        <v>30</v>
      </c>
      <c r="G32" s="130"/>
      <c r="H32" s="130"/>
      <c r="I32" s="130"/>
      <c r="J32" s="130"/>
      <c r="K32" s="130"/>
      <c r="L32" s="263">
        <v>0.2</v>
      </c>
      <c r="M32" s="262"/>
      <c r="N32" s="262"/>
      <c r="O32" s="262"/>
      <c r="P32" s="262"/>
      <c r="Q32" s="130"/>
      <c r="R32" s="130"/>
      <c r="S32" s="130"/>
      <c r="T32" s="130"/>
      <c r="U32" s="130"/>
      <c r="V32" s="130"/>
      <c r="W32" s="261" t="e">
        <f>ROUND(#REF!, 2)</f>
        <v>#REF!</v>
      </c>
      <c r="X32" s="262"/>
      <c r="Y32" s="262"/>
      <c r="Z32" s="262"/>
      <c r="AA32" s="262"/>
      <c r="AB32" s="262"/>
      <c r="AC32" s="262"/>
      <c r="AD32" s="262"/>
      <c r="AE32" s="262"/>
      <c r="AF32" s="130"/>
      <c r="AG32" s="130"/>
      <c r="AH32" s="130"/>
      <c r="AI32" s="130"/>
      <c r="AJ32" s="130"/>
      <c r="AK32" s="261">
        <v>0</v>
      </c>
      <c r="AL32" s="262"/>
      <c r="AM32" s="262"/>
      <c r="AN32" s="262"/>
      <c r="AO32" s="262"/>
      <c r="AP32" s="130"/>
      <c r="AQ32" s="131"/>
    </row>
    <row r="33" spans="1:43" s="3" customFormat="1" ht="14.45" hidden="1" customHeight="1" x14ac:dyDescent="0.2">
      <c r="B33" s="23"/>
      <c r="C33" s="129"/>
      <c r="D33" s="130"/>
      <c r="E33" s="130"/>
      <c r="F33" s="124" t="s">
        <v>31</v>
      </c>
      <c r="G33" s="130"/>
      <c r="H33" s="130"/>
      <c r="I33" s="130"/>
      <c r="J33" s="130"/>
      <c r="K33" s="130"/>
      <c r="L33" s="263">
        <v>0</v>
      </c>
      <c r="M33" s="262"/>
      <c r="N33" s="262"/>
      <c r="O33" s="262"/>
      <c r="P33" s="262"/>
      <c r="Q33" s="130"/>
      <c r="R33" s="130"/>
      <c r="S33" s="130"/>
      <c r="T33" s="130"/>
      <c r="U33" s="130"/>
      <c r="V33" s="130"/>
      <c r="W33" s="261" t="e">
        <f>ROUND(#REF!, 2)</f>
        <v>#REF!</v>
      </c>
      <c r="X33" s="262"/>
      <c r="Y33" s="262"/>
      <c r="Z33" s="262"/>
      <c r="AA33" s="262"/>
      <c r="AB33" s="262"/>
      <c r="AC33" s="262"/>
      <c r="AD33" s="262"/>
      <c r="AE33" s="262"/>
      <c r="AF33" s="130"/>
      <c r="AG33" s="130"/>
      <c r="AH33" s="130"/>
      <c r="AI33" s="130"/>
      <c r="AJ33" s="130"/>
      <c r="AK33" s="261">
        <v>0</v>
      </c>
      <c r="AL33" s="262"/>
      <c r="AM33" s="262"/>
      <c r="AN33" s="262"/>
      <c r="AO33" s="262"/>
      <c r="AP33" s="130"/>
      <c r="AQ33" s="131"/>
    </row>
    <row r="34" spans="1:43" s="2" customFormat="1" ht="6.95" customHeight="1" x14ac:dyDescent="0.2">
      <c r="A34" s="19"/>
      <c r="B34" s="20"/>
      <c r="C34" s="12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128"/>
    </row>
    <row r="35" spans="1:43" s="2" customFormat="1" ht="25.9" customHeight="1" x14ac:dyDescent="0.2">
      <c r="A35" s="19"/>
      <c r="B35" s="20"/>
      <c r="C35" s="132"/>
      <c r="D35" s="24" t="s">
        <v>32</v>
      </c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25" t="s">
        <v>33</v>
      </c>
      <c r="U35" s="114"/>
      <c r="V35" s="114"/>
      <c r="W35" s="114"/>
      <c r="X35" s="249" t="s">
        <v>34</v>
      </c>
      <c r="Y35" s="250"/>
      <c r="Z35" s="250"/>
      <c r="AA35" s="250"/>
      <c r="AB35" s="250"/>
      <c r="AC35" s="114"/>
      <c r="AD35" s="114"/>
      <c r="AE35" s="114"/>
      <c r="AF35" s="114"/>
      <c r="AG35" s="114"/>
      <c r="AH35" s="114"/>
      <c r="AI35" s="114"/>
      <c r="AJ35" s="114"/>
      <c r="AK35" s="251" t="e">
        <f>SUM(AK26:AO30)</f>
        <v>#REF!</v>
      </c>
      <c r="AL35" s="250"/>
      <c r="AM35" s="250"/>
      <c r="AN35" s="250"/>
      <c r="AO35" s="252"/>
      <c r="AP35" s="133"/>
      <c r="AQ35" s="134"/>
    </row>
    <row r="36" spans="1:43" s="2" customFormat="1" ht="6.95" customHeight="1" x14ac:dyDescent="0.2">
      <c r="A36" s="19"/>
      <c r="B36" s="20"/>
      <c r="C36" s="12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128"/>
    </row>
    <row r="37" spans="1:43" s="2" customFormat="1" ht="14.45" customHeight="1" x14ac:dyDescent="0.2">
      <c r="A37" s="19"/>
      <c r="B37" s="20"/>
      <c r="C37" s="12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128"/>
    </row>
    <row r="38" spans="1:43" s="1" customFormat="1" ht="14.45" customHeight="1" x14ac:dyDescent="0.2">
      <c r="B38" s="17"/>
      <c r="C38" s="120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122"/>
    </row>
    <row r="39" spans="1:43" s="1" customFormat="1" ht="14.45" customHeight="1" x14ac:dyDescent="0.2">
      <c r="B39" s="17"/>
      <c r="C39" s="120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135"/>
      <c r="AO39" s="86"/>
      <c r="AP39" s="86"/>
      <c r="AQ39" s="122"/>
    </row>
    <row r="40" spans="1:43" s="1" customFormat="1" ht="14.45" customHeight="1" x14ac:dyDescent="0.2">
      <c r="B40" s="17"/>
      <c r="C40" s="120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122"/>
    </row>
    <row r="41" spans="1:43" s="1" customFormat="1" ht="14.45" customHeight="1" x14ac:dyDescent="0.2">
      <c r="B41" s="17"/>
      <c r="C41" s="120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122"/>
    </row>
    <row r="42" spans="1:43" s="1" customFormat="1" ht="14.45" customHeight="1" x14ac:dyDescent="0.2">
      <c r="B42" s="17"/>
      <c r="C42" s="120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122"/>
    </row>
    <row r="43" spans="1:43" s="1" customFormat="1" ht="14.45" customHeight="1" x14ac:dyDescent="0.2">
      <c r="B43" s="17"/>
      <c r="C43" s="120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122"/>
    </row>
    <row r="44" spans="1:43" s="1" customFormat="1" ht="14.45" customHeight="1" x14ac:dyDescent="0.2">
      <c r="B44" s="17"/>
      <c r="C44" s="120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122"/>
    </row>
    <row r="45" spans="1:43" s="1" customFormat="1" ht="14.45" customHeight="1" x14ac:dyDescent="0.2">
      <c r="B45" s="17"/>
      <c r="C45" s="120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122"/>
    </row>
    <row r="46" spans="1:43" s="1" customFormat="1" ht="14.45" customHeight="1" x14ac:dyDescent="0.2">
      <c r="B46" s="17"/>
      <c r="C46" s="120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122"/>
    </row>
    <row r="47" spans="1:43" s="1" customFormat="1" ht="14.45" customHeight="1" x14ac:dyDescent="0.2">
      <c r="B47" s="17"/>
      <c r="C47" s="120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122"/>
    </row>
    <row r="48" spans="1:43" s="1" customFormat="1" ht="14.45" customHeight="1" x14ac:dyDescent="0.2">
      <c r="B48" s="17"/>
      <c r="C48" s="120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122"/>
    </row>
    <row r="49" spans="1:43" s="2" customFormat="1" ht="14.45" customHeight="1" x14ac:dyDescent="0.2">
      <c r="B49" s="26"/>
      <c r="C49" s="136"/>
      <c r="D49" s="27" t="s">
        <v>35</v>
      </c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7" t="s">
        <v>36</v>
      </c>
      <c r="AI49" s="28"/>
      <c r="AJ49" s="28"/>
      <c r="AK49" s="28"/>
      <c r="AL49" s="28"/>
      <c r="AM49" s="28"/>
      <c r="AN49" s="28"/>
      <c r="AO49" s="28"/>
      <c r="AP49" s="137"/>
      <c r="AQ49" s="138"/>
    </row>
    <row r="50" spans="1:43" x14ac:dyDescent="0.2">
      <c r="B50" s="17"/>
      <c r="C50" s="120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122"/>
    </row>
    <row r="51" spans="1:43" x14ac:dyDescent="0.2">
      <c r="B51" s="17"/>
      <c r="C51" s="120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122"/>
    </row>
    <row r="52" spans="1:43" x14ac:dyDescent="0.2">
      <c r="B52" s="17"/>
      <c r="C52" s="120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122"/>
    </row>
    <row r="53" spans="1:43" x14ac:dyDescent="0.2">
      <c r="B53" s="17"/>
      <c r="C53" s="120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122"/>
    </row>
    <row r="54" spans="1:43" x14ac:dyDescent="0.2">
      <c r="B54" s="17"/>
      <c r="C54" s="120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122"/>
    </row>
    <row r="55" spans="1:43" x14ac:dyDescent="0.2">
      <c r="B55" s="17"/>
      <c r="C55" s="120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122"/>
    </row>
    <row r="56" spans="1:43" x14ac:dyDescent="0.2">
      <c r="B56" s="17"/>
      <c r="C56" s="120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122"/>
    </row>
    <row r="57" spans="1:43" x14ac:dyDescent="0.2">
      <c r="B57" s="17"/>
      <c r="C57" s="120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122"/>
    </row>
    <row r="58" spans="1:43" x14ac:dyDescent="0.2">
      <c r="B58" s="17"/>
      <c r="C58" s="120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122"/>
    </row>
    <row r="59" spans="1:43" x14ac:dyDescent="0.2">
      <c r="B59" s="17"/>
      <c r="C59" s="120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122"/>
    </row>
    <row r="60" spans="1:43" s="2" customFormat="1" ht="12.75" x14ac:dyDescent="0.2">
      <c r="A60" s="19"/>
      <c r="B60" s="20"/>
      <c r="C60" s="127"/>
      <c r="D60" s="29" t="s">
        <v>37</v>
      </c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29" t="s">
        <v>38</v>
      </c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5"/>
      <c r="AH60" s="29" t="s">
        <v>37</v>
      </c>
      <c r="AI60" s="115"/>
      <c r="AJ60" s="115"/>
      <c r="AK60" s="115"/>
      <c r="AL60" s="115"/>
      <c r="AM60" s="29" t="s">
        <v>38</v>
      </c>
      <c r="AN60" s="115"/>
      <c r="AO60" s="115"/>
      <c r="AP60" s="37"/>
      <c r="AQ60" s="128"/>
    </row>
    <row r="61" spans="1:43" x14ac:dyDescent="0.2">
      <c r="B61" s="17"/>
      <c r="C61" s="120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122"/>
    </row>
    <row r="62" spans="1:43" x14ac:dyDescent="0.2">
      <c r="B62" s="17"/>
      <c r="C62" s="120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122"/>
    </row>
    <row r="63" spans="1:43" x14ac:dyDescent="0.2">
      <c r="B63" s="17"/>
      <c r="C63" s="120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122"/>
    </row>
    <row r="64" spans="1:43" s="2" customFormat="1" ht="12.75" x14ac:dyDescent="0.2">
      <c r="A64" s="19"/>
      <c r="B64" s="20"/>
      <c r="C64" s="127"/>
      <c r="D64" s="27" t="s">
        <v>39</v>
      </c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27" t="s">
        <v>40</v>
      </c>
      <c r="AI64" s="30"/>
      <c r="AJ64" s="30"/>
      <c r="AK64" s="30"/>
      <c r="AL64" s="30"/>
      <c r="AM64" s="30"/>
      <c r="AN64" s="30"/>
      <c r="AO64" s="30"/>
      <c r="AP64" s="37"/>
      <c r="AQ64" s="128"/>
    </row>
    <row r="65" spans="1:43" x14ac:dyDescent="0.2">
      <c r="B65" s="17"/>
      <c r="C65" s="120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122"/>
    </row>
    <row r="66" spans="1:43" x14ac:dyDescent="0.2">
      <c r="B66" s="17"/>
      <c r="C66" s="120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122"/>
    </row>
    <row r="67" spans="1:43" x14ac:dyDescent="0.2">
      <c r="B67" s="17"/>
      <c r="C67" s="120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86"/>
      <c r="AO67" s="86"/>
      <c r="AP67" s="86"/>
      <c r="AQ67" s="122"/>
    </row>
    <row r="68" spans="1:43" x14ac:dyDescent="0.2">
      <c r="B68" s="17"/>
      <c r="C68" s="120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86"/>
      <c r="AO68" s="86"/>
      <c r="AP68" s="86"/>
      <c r="AQ68" s="122"/>
    </row>
    <row r="69" spans="1:43" x14ac:dyDescent="0.2">
      <c r="B69" s="17"/>
      <c r="C69" s="120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6"/>
      <c r="AK69" s="86"/>
      <c r="AL69" s="86"/>
      <c r="AM69" s="86"/>
      <c r="AN69" s="86"/>
      <c r="AO69" s="86"/>
      <c r="AP69" s="86"/>
      <c r="AQ69" s="122"/>
    </row>
    <row r="70" spans="1:43" x14ac:dyDescent="0.2">
      <c r="B70" s="17"/>
      <c r="C70" s="120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86"/>
      <c r="AH70" s="86"/>
      <c r="AI70" s="86"/>
      <c r="AJ70" s="86"/>
      <c r="AK70" s="86"/>
      <c r="AL70" s="86"/>
      <c r="AM70" s="86"/>
      <c r="AN70" s="86"/>
      <c r="AO70" s="86"/>
      <c r="AP70" s="86"/>
      <c r="AQ70" s="122"/>
    </row>
    <row r="71" spans="1:43" x14ac:dyDescent="0.2">
      <c r="B71" s="17"/>
      <c r="C71" s="120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F71" s="86"/>
      <c r="AG71" s="86"/>
      <c r="AH71" s="86"/>
      <c r="AI71" s="86"/>
      <c r="AJ71" s="86"/>
      <c r="AK71" s="86"/>
      <c r="AL71" s="86"/>
      <c r="AM71" s="86"/>
      <c r="AN71" s="86"/>
      <c r="AO71" s="86"/>
      <c r="AP71" s="86"/>
      <c r="AQ71" s="122"/>
    </row>
    <row r="72" spans="1:43" x14ac:dyDescent="0.2">
      <c r="B72" s="17"/>
      <c r="C72" s="120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6"/>
      <c r="AK72" s="86"/>
      <c r="AL72" s="86"/>
      <c r="AM72" s="86"/>
      <c r="AN72" s="86"/>
      <c r="AO72" s="86"/>
      <c r="AP72" s="86"/>
      <c r="AQ72" s="122"/>
    </row>
    <row r="73" spans="1:43" x14ac:dyDescent="0.2">
      <c r="B73" s="17"/>
      <c r="C73" s="120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122"/>
    </row>
    <row r="74" spans="1:43" x14ac:dyDescent="0.2">
      <c r="B74" s="17"/>
      <c r="C74" s="120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86"/>
      <c r="AM74" s="86"/>
      <c r="AN74" s="86"/>
      <c r="AO74" s="86"/>
      <c r="AP74" s="86"/>
      <c r="AQ74" s="122"/>
    </row>
    <row r="75" spans="1:43" s="2" customFormat="1" ht="12.75" x14ac:dyDescent="0.2">
      <c r="A75" s="19"/>
      <c r="B75" s="20"/>
      <c r="C75" s="127"/>
      <c r="D75" s="29" t="s">
        <v>37</v>
      </c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29" t="s">
        <v>38</v>
      </c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5"/>
      <c r="AH75" s="29" t="s">
        <v>37</v>
      </c>
      <c r="AI75" s="115"/>
      <c r="AJ75" s="115"/>
      <c r="AK75" s="115"/>
      <c r="AL75" s="115"/>
      <c r="AM75" s="29" t="s">
        <v>38</v>
      </c>
      <c r="AN75" s="115"/>
      <c r="AO75" s="115"/>
      <c r="AP75" s="37"/>
      <c r="AQ75" s="128"/>
    </row>
    <row r="76" spans="1:43" s="2" customFormat="1" x14ac:dyDescent="0.2">
      <c r="A76" s="19"/>
      <c r="B76" s="20"/>
      <c r="C76" s="12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128"/>
    </row>
    <row r="77" spans="1:43" s="2" customFormat="1" ht="6.95" customHeight="1" x14ac:dyDescent="0.2">
      <c r="A77" s="19"/>
      <c r="B77" s="31"/>
      <c r="C77" s="139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140"/>
    </row>
    <row r="78" spans="1:43" x14ac:dyDescent="0.2">
      <c r="C78" s="120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/>
      <c r="AO78" s="86"/>
      <c r="AP78" s="86"/>
      <c r="AQ78" s="122"/>
    </row>
    <row r="79" spans="1:43" x14ac:dyDescent="0.2">
      <c r="C79" s="120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122"/>
    </row>
    <row r="80" spans="1:43" x14ac:dyDescent="0.2">
      <c r="C80" s="120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6"/>
      <c r="AN80" s="86"/>
      <c r="AO80" s="86"/>
      <c r="AP80" s="86"/>
      <c r="AQ80" s="122"/>
    </row>
    <row r="81" spans="1:77" s="2" customFormat="1" ht="6.95" customHeight="1" x14ac:dyDescent="0.2">
      <c r="A81" s="19"/>
      <c r="B81" s="33"/>
      <c r="C81" s="141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142"/>
    </row>
    <row r="82" spans="1:77" s="2" customFormat="1" ht="24.95" customHeight="1" x14ac:dyDescent="0.2">
      <c r="A82" s="19"/>
      <c r="B82" s="20"/>
      <c r="C82" s="143" t="s">
        <v>41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128"/>
    </row>
    <row r="83" spans="1:77" s="2" customFormat="1" ht="6.95" customHeight="1" x14ac:dyDescent="0.2">
      <c r="A83" s="19"/>
      <c r="B83" s="20"/>
      <c r="C83" s="12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128"/>
    </row>
    <row r="84" spans="1:77" s="4" customFormat="1" ht="12" customHeight="1" x14ac:dyDescent="0.2">
      <c r="B84" s="35"/>
      <c r="C84" s="144" t="s">
        <v>7</v>
      </c>
      <c r="D84" s="145"/>
      <c r="E84" s="145"/>
      <c r="F84" s="145"/>
      <c r="G84" s="145"/>
      <c r="H84" s="145"/>
      <c r="I84" s="145"/>
      <c r="J84" s="145"/>
      <c r="K84" s="145"/>
      <c r="L84" s="145" t="str">
        <f>K5</f>
        <v>20-004</v>
      </c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45"/>
      <c r="AE84" s="145"/>
      <c r="AF84" s="145"/>
      <c r="AG84" s="145"/>
      <c r="AH84" s="145"/>
      <c r="AI84" s="145"/>
      <c r="AJ84" s="145"/>
      <c r="AK84" s="145"/>
      <c r="AL84" s="145"/>
      <c r="AM84" s="145"/>
      <c r="AN84" s="145"/>
      <c r="AO84" s="145"/>
      <c r="AP84" s="145"/>
      <c r="AQ84" s="146"/>
    </row>
    <row r="85" spans="1:77" s="5" customFormat="1" ht="36.950000000000003" customHeight="1" x14ac:dyDescent="0.2">
      <c r="B85" s="36"/>
      <c r="C85" s="147" t="s">
        <v>8</v>
      </c>
      <c r="D85" s="148"/>
      <c r="E85" s="148"/>
      <c r="F85" s="148"/>
      <c r="G85" s="148"/>
      <c r="H85" s="148"/>
      <c r="I85" s="148"/>
      <c r="J85" s="148"/>
      <c r="K85" s="148"/>
      <c r="L85" s="255" t="str">
        <f>K6</f>
        <v>Rekonštrukcia hygienických zariadení - 3. a 4. poschodie</v>
      </c>
      <c r="M85" s="256"/>
      <c r="N85" s="256"/>
      <c r="O85" s="256"/>
      <c r="P85" s="256"/>
      <c r="Q85" s="256"/>
      <c r="R85" s="256"/>
      <c r="S85" s="256"/>
      <c r="T85" s="256"/>
      <c r="U85" s="256"/>
      <c r="V85" s="256"/>
      <c r="W85" s="256"/>
      <c r="X85" s="256"/>
      <c r="Y85" s="256"/>
      <c r="Z85" s="256"/>
      <c r="AA85" s="256"/>
      <c r="AB85" s="256"/>
      <c r="AC85" s="256"/>
      <c r="AD85" s="256"/>
      <c r="AE85" s="256"/>
      <c r="AF85" s="256"/>
      <c r="AG85" s="256"/>
      <c r="AH85" s="256"/>
      <c r="AI85" s="256"/>
      <c r="AJ85" s="256"/>
      <c r="AK85" s="256"/>
      <c r="AL85" s="256"/>
      <c r="AM85" s="256"/>
      <c r="AN85" s="256"/>
      <c r="AO85" s="256"/>
      <c r="AP85" s="148"/>
      <c r="AQ85" s="149"/>
    </row>
    <row r="86" spans="1:77" s="2" customFormat="1" ht="6.95" customHeight="1" x14ac:dyDescent="0.2">
      <c r="A86" s="19"/>
      <c r="B86" s="20"/>
      <c r="C86" s="12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128"/>
    </row>
    <row r="87" spans="1:77" s="2" customFormat="1" ht="12" customHeight="1" x14ac:dyDescent="0.2">
      <c r="A87" s="19"/>
      <c r="B87" s="20"/>
      <c r="C87" s="144" t="s">
        <v>11</v>
      </c>
      <c r="D87" s="37"/>
      <c r="E87" s="37"/>
      <c r="F87" s="37"/>
      <c r="G87" s="37"/>
      <c r="H87" s="37"/>
      <c r="I87" s="37"/>
      <c r="J87" s="37"/>
      <c r="K87" s="37"/>
      <c r="L87" s="150" t="str">
        <f>IF(K8="","",K8)</f>
        <v>Hrabiny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124" t="s">
        <v>12</v>
      </c>
      <c r="AJ87" s="37"/>
      <c r="AK87" s="37"/>
      <c r="AL87" s="37"/>
      <c r="AM87" s="257" t="str">
        <f>IF(AN8= "","",AN8)</f>
        <v/>
      </c>
      <c r="AN87" s="257"/>
      <c r="AO87" s="37"/>
      <c r="AP87" s="37"/>
      <c r="AQ87" s="128"/>
    </row>
    <row r="88" spans="1:77" s="2" customFormat="1" ht="6.95" customHeight="1" x14ac:dyDescent="0.2">
      <c r="A88" s="19"/>
      <c r="B88" s="20"/>
      <c r="C88" s="12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128"/>
    </row>
    <row r="89" spans="1:77" s="2" customFormat="1" ht="15.2" customHeight="1" x14ac:dyDescent="0.2">
      <c r="A89" s="19"/>
      <c r="B89" s="20"/>
      <c r="C89" s="144" t="s">
        <v>13</v>
      </c>
      <c r="D89" s="37"/>
      <c r="E89" s="37"/>
      <c r="F89" s="37"/>
      <c r="G89" s="37"/>
      <c r="H89" s="37"/>
      <c r="I89" s="37"/>
      <c r="J89" s="37"/>
      <c r="K89" s="37"/>
      <c r="L89" s="145" t="str">
        <f>IF(E11= "","",E11)</f>
        <v>DSS Hrabiny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124" t="s">
        <v>17</v>
      </c>
      <c r="AJ89" s="37"/>
      <c r="AK89" s="37"/>
      <c r="AL89" s="37"/>
      <c r="AM89" s="242" t="str">
        <f>IF(E17="","",E17)</f>
        <v/>
      </c>
      <c r="AN89" s="243"/>
      <c r="AO89" s="243"/>
      <c r="AP89" s="243"/>
      <c r="AQ89" s="128"/>
    </row>
    <row r="90" spans="1:77" s="2" customFormat="1" ht="15.2" customHeight="1" x14ac:dyDescent="0.2">
      <c r="A90" s="19"/>
      <c r="B90" s="20"/>
      <c r="C90" s="144" t="s">
        <v>16</v>
      </c>
      <c r="D90" s="37"/>
      <c r="E90" s="37"/>
      <c r="F90" s="37"/>
      <c r="G90" s="37"/>
      <c r="H90" s="37"/>
      <c r="I90" s="37"/>
      <c r="J90" s="37"/>
      <c r="K90" s="37"/>
      <c r="L90" s="145" t="str">
        <f>IF(E14="","",E14)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124" t="s">
        <v>20</v>
      </c>
      <c r="AJ90" s="37"/>
      <c r="AK90" s="37"/>
      <c r="AL90" s="37"/>
      <c r="AM90" s="242" t="str">
        <f>IF(E20="","",E20)</f>
        <v/>
      </c>
      <c r="AN90" s="243"/>
      <c r="AO90" s="243"/>
      <c r="AP90" s="243"/>
      <c r="AQ90" s="128"/>
    </row>
    <row r="91" spans="1:77" s="2" customFormat="1" ht="10.9" customHeight="1" x14ac:dyDescent="0.2">
      <c r="A91" s="19"/>
      <c r="B91" s="20"/>
      <c r="C91" s="12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128"/>
    </row>
    <row r="92" spans="1:77" s="2" customFormat="1" ht="29.25" customHeight="1" x14ac:dyDescent="0.2">
      <c r="A92" s="19"/>
      <c r="B92" s="20"/>
      <c r="C92" s="253" t="s">
        <v>42</v>
      </c>
      <c r="D92" s="248"/>
      <c r="E92" s="248"/>
      <c r="F92" s="248"/>
      <c r="G92" s="248"/>
      <c r="H92" s="38"/>
      <c r="I92" s="258" t="s">
        <v>43</v>
      </c>
      <c r="J92" s="248"/>
      <c r="K92" s="248"/>
      <c r="L92" s="248"/>
      <c r="M92" s="248"/>
      <c r="N92" s="248"/>
      <c r="O92" s="248"/>
      <c r="P92" s="248"/>
      <c r="Q92" s="248"/>
      <c r="R92" s="248"/>
      <c r="S92" s="248"/>
      <c r="T92" s="248"/>
      <c r="U92" s="248"/>
      <c r="V92" s="248"/>
      <c r="W92" s="248"/>
      <c r="X92" s="248"/>
      <c r="Y92" s="248"/>
      <c r="Z92" s="248"/>
      <c r="AA92" s="248"/>
      <c r="AB92" s="248"/>
      <c r="AC92" s="248"/>
      <c r="AD92" s="248"/>
      <c r="AE92" s="248"/>
      <c r="AF92" s="248"/>
      <c r="AG92" s="247" t="s">
        <v>44</v>
      </c>
      <c r="AH92" s="248"/>
      <c r="AI92" s="248"/>
      <c r="AJ92" s="248"/>
      <c r="AK92" s="248"/>
      <c r="AL92" s="248"/>
      <c r="AM92" s="248"/>
      <c r="AN92" s="258" t="s">
        <v>45</v>
      </c>
      <c r="AO92" s="248"/>
      <c r="AP92" s="259"/>
      <c r="AQ92" s="151" t="s">
        <v>46</v>
      </c>
    </row>
    <row r="93" spans="1:77" s="2" customFormat="1" ht="10.9" customHeight="1" x14ac:dyDescent="0.2">
      <c r="A93" s="19"/>
      <c r="B93" s="20"/>
      <c r="C93" s="12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128"/>
    </row>
    <row r="94" spans="1:77" s="6" customFormat="1" ht="32.450000000000003" customHeight="1" x14ac:dyDescent="0.2">
      <c r="B94" s="40"/>
      <c r="C94" s="152" t="s">
        <v>47</v>
      </c>
      <c r="D94" s="153"/>
      <c r="E94" s="153"/>
      <c r="F94" s="153"/>
      <c r="G94" s="153"/>
      <c r="H94" s="153"/>
      <c r="I94" s="153"/>
      <c r="J94" s="153"/>
      <c r="K94" s="153"/>
      <c r="L94" s="153"/>
      <c r="M94" s="153"/>
      <c r="N94" s="153"/>
      <c r="O94" s="153"/>
      <c r="P94" s="153"/>
      <c r="Q94" s="153"/>
      <c r="R94" s="153"/>
      <c r="S94" s="153"/>
      <c r="T94" s="153"/>
      <c r="U94" s="153"/>
      <c r="V94" s="153"/>
      <c r="W94" s="153"/>
      <c r="X94" s="153"/>
      <c r="Y94" s="153"/>
      <c r="Z94" s="153"/>
      <c r="AA94" s="153"/>
      <c r="AB94" s="153"/>
      <c r="AC94" s="153"/>
      <c r="AD94" s="153"/>
      <c r="AE94" s="153"/>
      <c r="AF94" s="153"/>
      <c r="AG94" s="246">
        <f>SUM(AG95:AM97)</f>
        <v>0</v>
      </c>
      <c r="AH94" s="246"/>
      <c r="AI94" s="246"/>
      <c r="AJ94" s="246"/>
      <c r="AK94" s="246"/>
      <c r="AL94" s="246"/>
      <c r="AM94" s="246"/>
      <c r="AN94" s="260">
        <f>AG94*1.2</f>
        <v>0</v>
      </c>
      <c r="AO94" s="260"/>
      <c r="AP94" s="260"/>
      <c r="AQ94" s="154" t="s">
        <v>1</v>
      </c>
      <c r="BE94" s="41" t="s">
        <v>48</v>
      </c>
      <c r="BF94" s="41" t="s">
        <v>49</v>
      </c>
      <c r="BG94" s="42" t="s">
        <v>50</v>
      </c>
      <c r="BH94" s="41" t="s">
        <v>51</v>
      </c>
      <c r="BI94" s="41" t="s">
        <v>3</v>
      </c>
      <c r="BJ94" s="41" t="s">
        <v>52</v>
      </c>
      <c r="BX94" s="41" t="s">
        <v>1</v>
      </c>
    </row>
    <row r="95" spans="1:77" s="7" customFormat="1" ht="16.5" customHeight="1" x14ac:dyDescent="0.2">
      <c r="A95" s="43" t="s">
        <v>53</v>
      </c>
      <c r="B95" s="44"/>
      <c r="C95" s="155"/>
      <c r="D95" s="254" t="s">
        <v>54</v>
      </c>
      <c r="E95" s="254"/>
      <c r="F95" s="254"/>
      <c r="G95" s="254"/>
      <c r="H95" s="254"/>
      <c r="I95" s="156"/>
      <c r="J95" s="254" t="s">
        <v>260</v>
      </c>
      <c r="K95" s="254"/>
      <c r="L95" s="254"/>
      <c r="M95" s="254"/>
      <c r="N95" s="254"/>
      <c r="O95" s="254"/>
      <c r="P95" s="254"/>
      <c r="Q95" s="254"/>
      <c r="R95" s="254"/>
      <c r="S95" s="254"/>
      <c r="T95" s="254"/>
      <c r="U95" s="254"/>
      <c r="V95" s="254"/>
      <c r="W95" s="254"/>
      <c r="X95" s="254"/>
      <c r="Y95" s="254"/>
      <c r="Z95" s="254"/>
      <c r="AA95" s="254"/>
      <c r="AB95" s="254"/>
      <c r="AC95" s="254"/>
      <c r="AD95" s="254"/>
      <c r="AE95" s="254"/>
      <c r="AF95" s="254"/>
      <c r="AG95" s="244">
        <f>'1 - Kúpelňa, WC muži - 3B'!J30</f>
        <v>0</v>
      </c>
      <c r="AH95" s="245"/>
      <c r="AI95" s="245"/>
      <c r="AJ95" s="245"/>
      <c r="AK95" s="245"/>
      <c r="AL95" s="245"/>
      <c r="AM95" s="245"/>
      <c r="AN95" s="244"/>
      <c r="AO95" s="245"/>
      <c r="AP95" s="245"/>
      <c r="AQ95" s="157" t="s">
        <v>55</v>
      </c>
      <c r="BF95" s="45" t="s">
        <v>54</v>
      </c>
      <c r="BH95" s="45" t="s">
        <v>51</v>
      </c>
      <c r="BI95" s="45" t="s">
        <v>56</v>
      </c>
      <c r="BJ95" s="45" t="s">
        <v>3</v>
      </c>
      <c r="BX95" s="45" t="s">
        <v>1</v>
      </c>
      <c r="BY95" s="45" t="s">
        <v>49</v>
      </c>
    </row>
    <row r="96" spans="1:77" s="7" customFormat="1" ht="16.5" customHeight="1" x14ac:dyDescent="0.2">
      <c r="A96" s="43" t="s">
        <v>53</v>
      </c>
      <c r="B96" s="44"/>
      <c r="C96" s="155"/>
      <c r="D96" s="254" t="s">
        <v>57</v>
      </c>
      <c r="E96" s="254"/>
      <c r="F96" s="254"/>
      <c r="G96" s="254"/>
      <c r="H96" s="254"/>
      <c r="I96" s="156"/>
      <c r="J96" s="254" t="s">
        <v>261</v>
      </c>
      <c r="K96" s="254"/>
      <c r="L96" s="254"/>
      <c r="M96" s="254"/>
      <c r="N96" s="254"/>
      <c r="O96" s="254"/>
      <c r="P96" s="254"/>
      <c r="Q96" s="254"/>
      <c r="R96" s="254"/>
      <c r="S96" s="254"/>
      <c r="T96" s="254"/>
      <c r="U96" s="254"/>
      <c r="V96" s="254"/>
      <c r="W96" s="254"/>
      <c r="X96" s="254"/>
      <c r="Y96" s="254"/>
      <c r="Z96" s="254"/>
      <c r="AA96" s="254"/>
      <c r="AB96" s="254"/>
      <c r="AC96" s="254"/>
      <c r="AD96" s="254"/>
      <c r="AE96" s="254"/>
      <c r="AF96" s="254"/>
      <c r="AG96" s="244">
        <f>'2 - Kúpeľna, WC ženy - 3B'!J30</f>
        <v>0</v>
      </c>
      <c r="AH96" s="245"/>
      <c r="AI96" s="245"/>
      <c r="AJ96" s="245"/>
      <c r="AK96" s="245"/>
      <c r="AL96" s="245"/>
      <c r="AM96" s="245"/>
      <c r="AN96" s="244"/>
      <c r="AO96" s="245"/>
      <c r="AP96" s="245"/>
      <c r="AQ96" s="157" t="s">
        <v>55</v>
      </c>
      <c r="BF96" s="45" t="s">
        <v>54</v>
      </c>
      <c r="BH96" s="45" t="s">
        <v>51</v>
      </c>
      <c r="BI96" s="45" t="s">
        <v>58</v>
      </c>
      <c r="BJ96" s="45" t="s">
        <v>3</v>
      </c>
      <c r="BX96" s="45" t="s">
        <v>1</v>
      </c>
      <c r="BY96" s="45" t="s">
        <v>49</v>
      </c>
    </row>
    <row r="97" spans="1:77" s="7" customFormat="1" ht="16.5" customHeight="1" x14ac:dyDescent="0.2">
      <c r="A97" s="43" t="s">
        <v>53</v>
      </c>
      <c r="B97" s="44"/>
      <c r="C97" s="155"/>
      <c r="D97" s="254" t="s">
        <v>59</v>
      </c>
      <c r="E97" s="254"/>
      <c r="F97" s="254"/>
      <c r="G97" s="254"/>
      <c r="H97" s="254"/>
      <c r="I97" s="156"/>
      <c r="J97" s="254" t="s">
        <v>262</v>
      </c>
      <c r="K97" s="254"/>
      <c r="L97" s="254"/>
      <c r="M97" s="254"/>
      <c r="N97" s="254"/>
      <c r="O97" s="254"/>
      <c r="P97" s="254"/>
      <c r="Q97" s="254"/>
      <c r="R97" s="254"/>
      <c r="S97" s="254"/>
      <c r="T97" s="254"/>
      <c r="U97" s="254"/>
      <c r="V97" s="254"/>
      <c r="W97" s="254"/>
      <c r="X97" s="254"/>
      <c r="Y97" s="254"/>
      <c r="Z97" s="254"/>
      <c r="AA97" s="254"/>
      <c r="AB97" s="254"/>
      <c r="AC97" s="254"/>
      <c r="AD97" s="254"/>
      <c r="AE97" s="254"/>
      <c r="AF97" s="254"/>
      <c r="AG97" s="244">
        <f>'3 - Kúpeľna, wc ženy 4B'!J30</f>
        <v>0</v>
      </c>
      <c r="AH97" s="245"/>
      <c r="AI97" s="245"/>
      <c r="AJ97" s="245"/>
      <c r="AK97" s="245"/>
      <c r="AL97" s="245"/>
      <c r="AM97" s="245"/>
      <c r="AN97" s="244"/>
      <c r="AO97" s="245"/>
      <c r="AP97" s="245"/>
      <c r="AQ97" s="157" t="s">
        <v>55</v>
      </c>
      <c r="BF97" s="45" t="s">
        <v>54</v>
      </c>
      <c r="BH97" s="45" t="s">
        <v>51</v>
      </c>
      <c r="BI97" s="45" t="s">
        <v>60</v>
      </c>
      <c r="BJ97" s="45" t="s">
        <v>3</v>
      </c>
      <c r="BX97" s="45" t="s">
        <v>1</v>
      </c>
      <c r="BY97" s="45" t="s">
        <v>49</v>
      </c>
    </row>
    <row r="98" spans="1:77" s="2" customFormat="1" ht="30" customHeight="1" x14ac:dyDescent="0.2">
      <c r="A98" s="19"/>
      <c r="B98" s="20"/>
      <c r="C98" s="158"/>
      <c r="D98" s="159"/>
      <c r="E98" s="159"/>
      <c r="F98" s="159"/>
      <c r="G98" s="159"/>
      <c r="H98" s="159"/>
      <c r="I98" s="159"/>
      <c r="J98" s="159"/>
      <c r="K98" s="159"/>
      <c r="L98" s="159"/>
      <c r="M98" s="159"/>
      <c r="N98" s="159"/>
      <c r="O98" s="159"/>
      <c r="P98" s="159"/>
      <c r="Q98" s="159"/>
      <c r="R98" s="159"/>
      <c r="S98" s="159"/>
      <c r="T98" s="159"/>
      <c r="U98" s="159"/>
      <c r="V98" s="159"/>
      <c r="W98" s="159"/>
      <c r="X98" s="159"/>
      <c r="Y98" s="159"/>
      <c r="Z98" s="159"/>
      <c r="AA98" s="159"/>
      <c r="AB98" s="159"/>
      <c r="AC98" s="159"/>
      <c r="AD98" s="159"/>
      <c r="AE98" s="159"/>
      <c r="AF98" s="159"/>
      <c r="AG98" s="159"/>
      <c r="AH98" s="159"/>
      <c r="AI98" s="159"/>
      <c r="AJ98" s="159"/>
      <c r="AK98" s="159"/>
      <c r="AL98" s="159"/>
      <c r="AM98" s="159"/>
      <c r="AN98" s="159"/>
      <c r="AO98" s="159"/>
      <c r="AP98" s="159"/>
      <c r="AQ98" s="160"/>
    </row>
    <row r="99" spans="1:77" s="2" customFormat="1" ht="6.95" customHeight="1" x14ac:dyDescent="0.2">
      <c r="A99" s="19"/>
      <c r="B99" s="31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</row>
    <row r="103" spans="1:77" x14ac:dyDescent="0.2">
      <c r="AL103" s="87"/>
    </row>
    <row r="105" spans="1:77" x14ac:dyDescent="0.2">
      <c r="AL105" s="87"/>
    </row>
  </sheetData>
  <mergeCells count="46">
    <mergeCell ref="K5:AO5"/>
    <mergeCell ref="K6:AO6"/>
    <mergeCell ref="E23:AN23"/>
    <mergeCell ref="AK26:AO26"/>
    <mergeCell ref="L28:P28"/>
    <mergeCell ref="W28:AE28"/>
    <mergeCell ref="AK28:AO28"/>
    <mergeCell ref="AK29:AO29"/>
    <mergeCell ref="L29:P29"/>
    <mergeCell ref="AK33:AO33"/>
    <mergeCell ref="L33:P33"/>
    <mergeCell ref="W29:AE29"/>
    <mergeCell ref="W32:AE32"/>
    <mergeCell ref="W30:AE30"/>
    <mergeCell ref="W31:AE31"/>
    <mergeCell ref="W33:AE33"/>
    <mergeCell ref="AK30:AO30"/>
    <mergeCell ref="L30:P30"/>
    <mergeCell ref="AK31:AO31"/>
    <mergeCell ref="L31:P31"/>
    <mergeCell ref="AK32:AO32"/>
    <mergeCell ref="L32:P32"/>
    <mergeCell ref="D97:H97"/>
    <mergeCell ref="AM89:AP89"/>
    <mergeCell ref="I92:AF92"/>
    <mergeCell ref="AN92:AP92"/>
    <mergeCell ref="AN95:AP95"/>
    <mergeCell ref="AN96:AP96"/>
    <mergeCell ref="AN97:AP97"/>
    <mergeCell ref="AN94:AP94"/>
    <mergeCell ref="J97:AF97"/>
    <mergeCell ref="X35:AB35"/>
    <mergeCell ref="AK35:AO35"/>
    <mergeCell ref="C92:G92"/>
    <mergeCell ref="D95:H95"/>
    <mergeCell ref="D96:H96"/>
    <mergeCell ref="L85:AO85"/>
    <mergeCell ref="AM87:AN87"/>
    <mergeCell ref="J95:AF95"/>
    <mergeCell ref="J96:AF96"/>
    <mergeCell ref="AM90:AP90"/>
    <mergeCell ref="AG95:AM95"/>
    <mergeCell ref="AG96:AM96"/>
    <mergeCell ref="AG97:AM97"/>
    <mergeCell ref="AG94:AM94"/>
    <mergeCell ref="AG92:AM92"/>
  </mergeCells>
  <hyperlinks>
    <hyperlink ref="A95" location="'1 - Zateplenie obvodového...'!C2" display="/"/>
    <hyperlink ref="A96" location="'2 - Zateplenie strechy'!C2" display="/"/>
    <hyperlink ref="A97" location="'3 - Zateplenie stropu pivníc'!C2" display="/"/>
  </hyperlinks>
  <pageMargins left="0.39374999999999999" right="0.39374999999999999" top="0.39374999999999999" bottom="0.39374999999999999" header="0" footer="0"/>
  <pageSetup paperSize="9" scale="74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248"/>
  <sheetViews>
    <sheetView showGridLines="0" topLeftCell="A74" workbookViewId="0">
      <selection activeCell="M21" sqref="M21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0.1640625" style="1" bestFit="1" customWidth="1"/>
    <col min="5" max="5" width="25.1640625" style="1" bestFit="1" customWidth="1"/>
    <col min="6" max="6" width="61.83203125" style="1" bestFit="1" customWidth="1"/>
    <col min="7" max="7" width="7" style="1" customWidth="1"/>
    <col min="8" max="8" width="11.5" style="1" customWidth="1"/>
    <col min="9" max="9" width="20.1640625" style="1" customWidth="1"/>
    <col min="10" max="10" width="25.5" style="1" bestFit="1" customWidth="1"/>
    <col min="11" max="11" width="20.1640625" style="1" hidden="1" customWidth="1"/>
    <col min="12" max="12" width="11" style="1" customWidth="1"/>
    <col min="13" max="13" width="15" style="1" customWidth="1"/>
    <col min="14" max="14" width="16.33203125" style="1" customWidth="1"/>
    <col min="27" max="48" width="9.33203125" style="1" hidden="1"/>
  </cols>
  <sheetData>
    <row r="1" spans="1:29" x14ac:dyDescent="0.2">
      <c r="A1" s="46"/>
    </row>
    <row r="2" spans="1:29" s="1" customFormat="1" ht="36.950000000000003" customHeight="1" x14ac:dyDescent="0.2">
      <c r="AC2" s="14" t="s">
        <v>56</v>
      </c>
    </row>
    <row r="3" spans="1:29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AC3" s="14" t="s">
        <v>49</v>
      </c>
    </row>
    <row r="4" spans="1:29" s="1" customFormat="1" ht="24.95" customHeight="1" x14ac:dyDescent="0.2">
      <c r="B4" s="116"/>
      <c r="C4" s="118"/>
      <c r="D4" s="117" t="s">
        <v>63</v>
      </c>
      <c r="E4" s="118"/>
      <c r="F4" s="118"/>
      <c r="G4" s="118"/>
      <c r="H4" s="118"/>
      <c r="I4" s="118"/>
      <c r="J4" s="119"/>
      <c r="AC4" s="14" t="s">
        <v>2</v>
      </c>
    </row>
    <row r="5" spans="1:29" s="1" customFormat="1" ht="6.95" customHeight="1" x14ac:dyDescent="0.2">
      <c r="B5" s="120"/>
      <c r="C5" s="86"/>
      <c r="D5" s="86"/>
      <c r="E5" s="86"/>
      <c r="F5" s="86"/>
      <c r="G5" s="86"/>
      <c r="H5" s="86"/>
      <c r="I5" s="86"/>
      <c r="J5" s="122"/>
    </row>
    <row r="6" spans="1:29" s="1" customFormat="1" ht="12" customHeight="1" x14ac:dyDescent="0.2">
      <c r="B6" s="120"/>
      <c r="C6" s="86"/>
      <c r="D6" s="124" t="s">
        <v>8</v>
      </c>
      <c r="E6" s="86"/>
      <c r="F6" s="86"/>
      <c r="G6" s="86"/>
      <c r="H6" s="86"/>
      <c r="I6" s="86"/>
      <c r="J6" s="122"/>
    </row>
    <row r="7" spans="1:29" s="1" customFormat="1" ht="16.5" customHeight="1" x14ac:dyDescent="0.2">
      <c r="B7" s="120"/>
      <c r="C7" s="86"/>
      <c r="D7" s="86"/>
      <c r="E7" s="272" t="str">
        <f>'Rekapitulácia stavby'!K6</f>
        <v>Rekonštrukcia hygienických zariadení - 3. a 4. poschodie</v>
      </c>
      <c r="F7" s="273"/>
      <c r="G7" s="273"/>
      <c r="H7" s="273"/>
      <c r="I7" s="86"/>
      <c r="J7" s="122"/>
    </row>
    <row r="8" spans="1:29" s="2" customFormat="1" ht="12" customHeight="1" x14ac:dyDescent="0.2">
      <c r="A8" s="19"/>
      <c r="B8" s="127"/>
      <c r="C8" s="37"/>
      <c r="D8" s="124" t="s">
        <v>64</v>
      </c>
      <c r="E8" s="37"/>
      <c r="F8" s="37"/>
      <c r="G8" s="37"/>
      <c r="H8" s="37"/>
      <c r="I8" s="37"/>
      <c r="J8" s="128"/>
      <c r="K8" s="19"/>
      <c r="L8" s="19"/>
      <c r="M8" s="19"/>
      <c r="N8" s="19"/>
    </row>
    <row r="9" spans="1:29" s="2" customFormat="1" ht="16.5" customHeight="1" x14ac:dyDescent="0.2">
      <c r="A9" s="19"/>
      <c r="B9" s="127"/>
      <c r="C9" s="37"/>
      <c r="D9" s="37"/>
      <c r="E9" s="255" t="s">
        <v>260</v>
      </c>
      <c r="F9" s="271"/>
      <c r="G9" s="271"/>
      <c r="H9" s="271"/>
      <c r="I9" s="37"/>
      <c r="J9" s="128"/>
      <c r="K9" s="19"/>
      <c r="L9" s="19"/>
      <c r="M9" s="19"/>
      <c r="N9" s="19"/>
    </row>
    <row r="10" spans="1:29" s="2" customFormat="1" x14ac:dyDescent="0.2">
      <c r="A10" s="19"/>
      <c r="B10" s="127"/>
      <c r="C10" s="37"/>
      <c r="D10" s="37"/>
      <c r="E10" s="37"/>
      <c r="F10" s="37"/>
      <c r="G10" s="37"/>
      <c r="H10" s="37"/>
      <c r="I10" s="37"/>
      <c r="J10" s="128"/>
      <c r="K10" s="19"/>
      <c r="L10" s="19"/>
      <c r="M10" s="19"/>
      <c r="N10" s="19"/>
    </row>
    <row r="11" spans="1:29" s="2" customFormat="1" ht="12" customHeight="1" x14ac:dyDescent="0.2">
      <c r="A11" s="19"/>
      <c r="B11" s="127"/>
      <c r="C11" s="37"/>
      <c r="D11" s="124" t="s">
        <v>9</v>
      </c>
      <c r="E11" s="37"/>
      <c r="F11" s="125" t="s">
        <v>1</v>
      </c>
      <c r="G11" s="37"/>
      <c r="H11" s="37"/>
      <c r="I11" s="124" t="s">
        <v>10</v>
      </c>
      <c r="J11" s="163" t="s">
        <v>1</v>
      </c>
      <c r="K11" s="19"/>
      <c r="L11" s="19"/>
      <c r="M11" s="19"/>
      <c r="N11" s="19"/>
    </row>
    <row r="12" spans="1:29" s="2" customFormat="1" ht="12" customHeight="1" x14ac:dyDescent="0.2">
      <c r="A12" s="19"/>
      <c r="B12" s="127"/>
      <c r="C12" s="37"/>
      <c r="D12" s="124" t="s">
        <v>11</v>
      </c>
      <c r="E12" s="37"/>
      <c r="F12" s="125" t="str">
        <f>'Rekapitulácia stavby'!K8</f>
        <v>Hrabiny</v>
      </c>
      <c r="G12" s="37"/>
      <c r="H12" s="37"/>
      <c r="I12" s="124" t="s">
        <v>12</v>
      </c>
      <c r="J12" s="164"/>
      <c r="K12" s="19"/>
      <c r="L12" s="19"/>
      <c r="M12" s="19"/>
      <c r="N12" s="19"/>
    </row>
    <row r="13" spans="1:29" s="2" customFormat="1" ht="10.9" customHeight="1" x14ac:dyDescent="0.2">
      <c r="A13" s="19"/>
      <c r="B13" s="127"/>
      <c r="C13" s="37"/>
      <c r="D13" s="37"/>
      <c r="E13" s="37"/>
      <c r="F13" s="37"/>
      <c r="G13" s="37"/>
      <c r="H13" s="37"/>
      <c r="I13" s="37"/>
      <c r="J13" s="128"/>
      <c r="K13" s="19"/>
      <c r="L13" s="19"/>
      <c r="M13" s="19"/>
      <c r="N13" s="19"/>
    </row>
    <row r="14" spans="1:29" s="2" customFormat="1" ht="12" customHeight="1" x14ac:dyDescent="0.2">
      <c r="A14" s="19"/>
      <c r="B14" s="127"/>
      <c r="C14" s="37"/>
      <c r="D14" s="124" t="s">
        <v>13</v>
      </c>
      <c r="E14" s="37"/>
      <c r="F14" s="37"/>
      <c r="G14" s="37"/>
      <c r="H14" s="37"/>
      <c r="I14" s="124" t="s">
        <v>14</v>
      </c>
      <c r="J14" s="163" t="str">
        <f>IF('Rekapitulácia stavby'!AN10="","",'Rekapitulácia stavby'!AN10)</f>
        <v/>
      </c>
      <c r="K14" s="19"/>
      <c r="L14" s="19"/>
      <c r="M14" s="19"/>
      <c r="N14" s="19"/>
    </row>
    <row r="15" spans="1:29" s="2" customFormat="1" ht="18" customHeight="1" x14ac:dyDescent="0.2">
      <c r="A15" s="19"/>
      <c r="B15" s="127"/>
      <c r="C15" s="37"/>
      <c r="D15" s="37"/>
      <c r="E15" s="125" t="str">
        <f>IF('Rekapitulácia stavby'!E11="","",'Rekapitulácia stavby'!E11)</f>
        <v>DSS Hrabiny</v>
      </c>
      <c r="F15" s="37"/>
      <c r="G15" s="37"/>
      <c r="H15" s="37"/>
      <c r="I15" s="124" t="s">
        <v>15</v>
      </c>
      <c r="J15" s="163" t="str">
        <f>IF('Rekapitulácia stavby'!AN11="","",'Rekapitulácia stavby'!AN11)</f>
        <v/>
      </c>
      <c r="K15" s="19"/>
      <c r="L15" s="19"/>
      <c r="M15" s="19"/>
      <c r="N15" s="19"/>
    </row>
    <row r="16" spans="1:29" s="2" customFormat="1" ht="6.95" customHeight="1" x14ac:dyDescent="0.2">
      <c r="A16" s="19"/>
      <c r="B16" s="127"/>
      <c r="C16" s="37"/>
      <c r="D16" s="37"/>
      <c r="E16" s="37"/>
      <c r="F16" s="37"/>
      <c r="G16" s="37"/>
      <c r="H16" s="37"/>
      <c r="I16" s="37"/>
      <c r="J16" s="128"/>
      <c r="K16" s="19"/>
      <c r="L16" s="19"/>
      <c r="M16" s="19"/>
      <c r="N16" s="19"/>
    </row>
    <row r="17" spans="1:14" s="2" customFormat="1" ht="12" customHeight="1" x14ac:dyDescent="0.2">
      <c r="A17" s="19"/>
      <c r="B17" s="127"/>
      <c r="C17" s="37"/>
      <c r="D17" s="124" t="s">
        <v>16</v>
      </c>
      <c r="E17" s="37"/>
      <c r="F17" s="37"/>
      <c r="G17" s="37"/>
      <c r="H17" s="37"/>
      <c r="I17" s="124" t="s">
        <v>14</v>
      </c>
      <c r="J17" s="163"/>
      <c r="K17" s="19"/>
      <c r="L17" s="19"/>
      <c r="M17" s="19"/>
      <c r="N17" s="19"/>
    </row>
    <row r="18" spans="1:14" s="2" customFormat="1" ht="18" customHeight="1" x14ac:dyDescent="0.2">
      <c r="A18" s="19"/>
      <c r="B18" s="127"/>
      <c r="C18" s="37"/>
      <c r="D18" s="37"/>
      <c r="E18" s="265"/>
      <c r="F18" s="265"/>
      <c r="G18" s="265"/>
      <c r="H18" s="265"/>
      <c r="I18" s="124" t="s">
        <v>15</v>
      </c>
      <c r="J18" s="163"/>
      <c r="K18" s="19"/>
      <c r="L18" s="19"/>
      <c r="M18" s="19"/>
      <c r="N18" s="19"/>
    </row>
    <row r="19" spans="1:14" s="2" customFormat="1" ht="6.95" customHeight="1" x14ac:dyDescent="0.2">
      <c r="A19" s="19"/>
      <c r="B19" s="127"/>
      <c r="C19" s="37"/>
      <c r="D19" s="37"/>
      <c r="E19" s="37"/>
      <c r="F19" s="37"/>
      <c r="G19" s="37"/>
      <c r="H19" s="37"/>
      <c r="I19" s="37"/>
      <c r="J19" s="128"/>
      <c r="K19" s="19"/>
      <c r="L19" s="19"/>
      <c r="M19" s="19"/>
      <c r="N19" s="19"/>
    </row>
    <row r="20" spans="1:14" s="2" customFormat="1" ht="12" customHeight="1" x14ac:dyDescent="0.2">
      <c r="A20" s="19"/>
      <c r="B20" s="127"/>
      <c r="C20" s="37"/>
      <c r="D20" s="124" t="s">
        <v>17</v>
      </c>
      <c r="E20" s="37"/>
      <c r="F20" s="37"/>
      <c r="G20" s="37"/>
      <c r="H20" s="37"/>
      <c r="I20" s="124" t="s">
        <v>14</v>
      </c>
      <c r="J20" s="163" t="str">
        <f>IF('Rekapitulácia stavby'!AN16="","",'Rekapitulácia stavby'!AN16)</f>
        <v/>
      </c>
      <c r="K20" s="19"/>
      <c r="L20" s="19"/>
      <c r="M20" s="19"/>
      <c r="N20" s="19"/>
    </row>
    <row r="21" spans="1:14" s="2" customFormat="1" ht="18" customHeight="1" x14ac:dyDescent="0.2">
      <c r="A21" s="19"/>
      <c r="B21" s="127"/>
      <c r="C21" s="37"/>
      <c r="D21" s="37"/>
      <c r="E21" s="125" t="str">
        <f>IF('Rekapitulácia stavby'!E17="","",'Rekapitulácia stavby'!E17)</f>
        <v/>
      </c>
      <c r="F21" s="37"/>
      <c r="G21" s="37"/>
      <c r="H21" s="37"/>
      <c r="I21" s="124" t="s">
        <v>15</v>
      </c>
      <c r="J21" s="163" t="str">
        <f>IF('Rekapitulácia stavby'!AN17="","",'Rekapitulácia stavby'!AN17)</f>
        <v/>
      </c>
      <c r="K21" s="19"/>
      <c r="L21" s="19"/>
      <c r="M21" s="19"/>
      <c r="N21" s="19"/>
    </row>
    <row r="22" spans="1:14" s="2" customFormat="1" ht="6.95" customHeight="1" x14ac:dyDescent="0.2">
      <c r="A22" s="19"/>
      <c r="B22" s="127"/>
      <c r="C22" s="37"/>
      <c r="D22" s="37"/>
      <c r="E22" s="37"/>
      <c r="F22" s="37"/>
      <c r="G22" s="37"/>
      <c r="H22" s="37"/>
      <c r="I22" s="37"/>
      <c r="J22" s="128"/>
      <c r="K22" s="19"/>
      <c r="L22" s="19"/>
      <c r="M22" s="19"/>
      <c r="N22" s="19"/>
    </row>
    <row r="23" spans="1:14" s="2" customFormat="1" ht="12" customHeight="1" x14ac:dyDescent="0.2">
      <c r="A23" s="19"/>
      <c r="B23" s="127"/>
      <c r="C23" s="37"/>
      <c r="D23" s="124" t="s">
        <v>20</v>
      </c>
      <c r="E23" s="37"/>
      <c r="F23" s="37"/>
      <c r="G23" s="37"/>
      <c r="H23" s="37"/>
      <c r="I23" s="124" t="s">
        <v>14</v>
      </c>
      <c r="J23" s="163" t="str">
        <f>IF('Rekapitulácia stavby'!AN19="","",'Rekapitulácia stavby'!AN19)</f>
        <v/>
      </c>
      <c r="K23" s="19"/>
      <c r="L23" s="19"/>
      <c r="M23" s="19"/>
      <c r="N23" s="19"/>
    </row>
    <row r="24" spans="1:14" s="2" customFormat="1" ht="18" customHeight="1" x14ac:dyDescent="0.2">
      <c r="A24" s="19"/>
      <c r="B24" s="127"/>
      <c r="C24" s="37"/>
      <c r="D24" s="37"/>
      <c r="E24" s="125"/>
      <c r="F24" s="37"/>
      <c r="G24" s="37"/>
      <c r="H24" s="37"/>
      <c r="I24" s="124" t="s">
        <v>15</v>
      </c>
      <c r="J24" s="163" t="str">
        <f>IF('Rekapitulácia stavby'!AN20="","",'Rekapitulácia stavby'!AN20)</f>
        <v/>
      </c>
      <c r="K24" s="19"/>
      <c r="L24" s="19"/>
      <c r="M24" s="19"/>
      <c r="N24" s="19"/>
    </row>
    <row r="25" spans="1:14" s="2" customFormat="1" ht="6.95" customHeight="1" x14ac:dyDescent="0.2">
      <c r="A25" s="19"/>
      <c r="B25" s="127"/>
      <c r="C25" s="37"/>
      <c r="D25" s="37"/>
      <c r="E25" s="37"/>
      <c r="F25" s="37"/>
      <c r="G25" s="37"/>
      <c r="H25" s="37"/>
      <c r="I25" s="37"/>
      <c r="J25" s="128"/>
      <c r="K25" s="19"/>
      <c r="L25" s="19"/>
      <c r="M25" s="19"/>
      <c r="N25" s="19"/>
    </row>
    <row r="26" spans="1:14" s="2" customFormat="1" ht="12" customHeight="1" x14ac:dyDescent="0.2">
      <c r="A26" s="19"/>
      <c r="B26" s="127"/>
      <c r="C26" s="37"/>
      <c r="D26" s="124" t="s">
        <v>21</v>
      </c>
      <c r="E26" s="37"/>
      <c r="F26" s="37"/>
      <c r="G26" s="37"/>
      <c r="H26" s="37"/>
      <c r="I26" s="37"/>
      <c r="J26" s="128"/>
      <c r="K26" s="19"/>
      <c r="L26" s="19"/>
      <c r="M26" s="19"/>
      <c r="N26" s="19"/>
    </row>
    <row r="27" spans="1:14" s="8" customFormat="1" ht="16.5" customHeight="1" x14ac:dyDescent="0.2">
      <c r="A27" s="47"/>
      <c r="B27" s="165"/>
      <c r="C27" s="166"/>
      <c r="D27" s="166"/>
      <c r="E27" s="268" t="s">
        <v>1</v>
      </c>
      <c r="F27" s="268"/>
      <c r="G27" s="268"/>
      <c r="H27" s="268"/>
      <c r="I27" s="166"/>
      <c r="J27" s="167"/>
      <c r="K27" s="47"/>
      <c r="L27" s="47"/>
      <c r="M27" s="47"/>
      <c r="N27" s="47"/>
    </row>
    <row r="28" spans="1:14" s="2" customFormat="1" ht="6.95" customHeight="1" x14ac:dyDescent="0.2">
      <c r="A28" s="19"/>
      <c r="B28" s="127"/>
      <c r="C28" s="37"/>
      <c r="D28" s="37"/>
      <c r="E28" s="37"/>
      <c r="F28" s="37"/>
      <c r="G28" s="37"/>
      <c r="H28" s="37"/>
      <c r="I28" s="37"/>
      <c r="J28" s="128"/>
      <c r="K28" s="19"/>
      <c r="L28" s="19"/>
      <c r="M28" s="19"/>
      <c r="N28" s="19"/>
    </row>
    <row r="29" spans="1:14" s="2" customFormat="1" ht="6.95" customHeight="1" x14ac:dyDescent="0.2">
      <c r="A29" s="19"/>
      <c r="B29" s="127"/>
      <c r="C29" s="37"/>
      <c r="D29" s="39"/>
      <c r="E29" s="39"/>
      <c r="F29" s="39"/>
      <c r="G29" s="39"/>
      <c r="H29" s="39"/>
      <c r="I29" s="39"/>
      <c r="J29" s="168"/>
      <c r="K29" s="39"/>
      <c r="L29" s="19"/>
      <c r="M29" s="19"/>
      <c r="N29" s="19"/>
    </row>
    <row r="30" spans="1:14" s="2" customFormat="1" ht="25.35" customHeight="1" x14ac:dyDescent="0.2">
      <c r="A30" s="19"/>
      <c r="B30" s="127"/>
      <c r="C30" s="37"/>
      <c r="D30" s="169" t="s">
        <v>22</v>
      </c>
      <c r="E30" s="37"/>
      <c r="F30" s="37"/>
      <c r="G30" s="37"/>
      <c r="H30" s="37"/>
      <c r="I30" s="37"/>
      <c r="J30" s="170">
        <f>ROUND(J137, 2)</f>
        <v>0</v>
      </c>
      <c r="K30" s="19"/>
      <c r="L30" s="19"/>
      <c r="M30" s="19"/>
      <c r="N30" s="19"/>
    </row>
    <row r="31" spans="1:14" s="2" customFormat="1" ht="6.95" customHeight="1" x14ac:dyDescent="0.2">
      <c r="A31" s="19"/>
      <c r="B31" s="127"/>
      <c r="C31" s="37"/>
      <c r="D31" s="39"/>
      <c r="E31" s="39"/>
      <c r="F31" s="39"/>
      <c r="G31" s="39"/>
      <c r="H31" s="39"/>
      <c r="I31" s="39"/>
      <c r="J31" s="168"/>
      <c r="K31" s="39"/>
      <c r="L31" s="19"/>
      <c r="M31" s="19"/>
      <c r="N31" s="19"/>
    </row>
    <row r="32" spans="1:14" s="2" customFormat="1" ht="14.45" customHeight="1" x14ac:dyDescent="0.2">
      <c r="A32" s="19"/>
      <c r="B32" s="127"/>
      <c r="C32" s="37"/>
      <c r="D32" s="37"/>
      <c r="E32" s="37"/>
      <c r="F32" s="171" t="s">
        <v>24</v>
      </c>
      <c r="G32" s="37"/>
      <c r="H32" s="37"/>
      <c r="I32" s="171" t="s">
        <v>23</v>
      </c>
      <c r="J32" s="172" t="s">
        <v>25</v>
      </c>
      <c r="K32" s="19"/>
      <c r="L32" s="19"/>
      <c r="M32" s="19"/>
      <c r="N32" s="19"/>
    </row>
    <row r="33" spans="1:14" s="2" customFormat="1" ht="14.45" customHeight="1" x14ac:dyDescent="0.2">
      <c r="A33" s="19"/>
      <c r="B33" s="127"/>
      <c r="C33" s="37"/>
      <c r="D33" s="113" t="s">
        <v>26</v>
      </c>
      <c r="E33" s="124" t="s">
        <v>27</v>
      </c>
      <c r="F33" s="173" t="e">
        <f>ROUND((SUM(AN137:AN247)),  2)</f>
        <v>#REF!</v>
      </c>
      <c r="G33" s="37"/>
      <c r="H33" s="37"/>
      <c r="I33" s="174">
        <v>0.2</v>
      </c>
      <c r="J33" s="175" t="e">
        <f>ROUND(((SUM(AN137:AN247))*I33),  2)</f>
        <v>#REF!</v>
      </c>
      <c r="K33" s="19"/>
      <c r="L33" s="19"/>
      <c r="M33" s="19"/>
      <c r="N33" s="19"/>
    </row>
    <row r="34" spans="1:14" s="2" customFormat="1" ht="14.45" customHeight="1" x14ac:dyDescent="0.2">
      <c r="A34" s="19"/>
      <c r="B34" s="127"/>
      <c r="C34" s="37"/>
      <c r="D34" s="37"/>
      <c r="E34" s="124" t="s">
        <v>28</v>
      </c>
      <c r="F34" s="173">
        <f>J30</f>
        <v>0</v>
      </c>
      <c r="G34" s="37"/>
      <c r="H34" s="37"/>
      <c r="I34" s="174">
        <v>0.2</v>
      </c>
      <c r="J34" s="175">
        <f>J30*0.2</f>
        <v>0</v>
      </c>
      <c r="K34" s="19"/>
      <c r="L34" s="19"/>
      <c r="M34" s="19"/>
      <c r="N34" s="19"/>
    </row>
    <row r="35" spans="1:14" s="2" customFormat="1" ht="14.45" hidden="1" customHeight="1" x14ac:dyDescent="0.2">
      <c r="A35" s="19"/>
      <c r="B35" s="127"/>
      <c r="C35" s="37"/>
      <c r="D35" s="37"/>
      <c r="E35" s="124" t="s">
        <v>29</v>
      </c>
      <c r="F35" s="173" t="e">
        <f>ROUND((SUM(AP137:AP247)),  2)</f>
        <v>#REF!</v>
      </c>
      <c r="G35" s="37"/>
      <c r="H35" s="37"/>
      <c r="I35" s="174">
        <v>0.2</v>
      </c>
      <c r="J35" s="175">
        <f>0</f>
        <v>0</v>
      </c>
      <c r="K35" s="19"/>
      <c r="L35" s="19"/>
      <c r="M35" s="19"/>
      <c r="N35" s="19"/>
    </row>
    <row r="36" spans="1:14" s="2" customFormat="1" ht="14.45" hidden="1" customHeight="1" x14ac:dyDescent="0.2">
      <c r="A36" s="19"/>
      <c r="B36" s="127"/>
      <c r="C36" s="37"/>
      <c r="D36" s="37"/>
      <c r="E36" s="124" t="s">
        <v>30</v>
      </c>
      <c r="F36" s="173" t="e">
        <f>ROUND((SUM(AQ137:AQ247)),  2)</f>
        <v>#REF!</v>
      </c>
      <c r="G36" s="37"/>
      <c r="H36" s="37"/>
      <c r="I36" s="174">
        <v>0.2</v>
      </c>
      <c r="J36" s="175">
        <f>0</f>
        <v>0</v>
      </c>
      <c r="K36" s="19"/>
      <c r="L36" s="19"/>
      <c r="M36" s="19"/>
      <c r="N36" s="19"/>
    </row>
    <row r="37" spans="1:14" s="2" customFormat="1" ht="14.45" hidden="1" customHeight="1" x14ac:dyDescent="0.2">
      <c r="A37" s="19"/>
      <c r="B37" s="127"/>
      <c r="C37" s="37"/>
      <c r="D37" s="37"/>
      <c r="E37" s="124" t="s">
        <v>31</v>
      </c>
      <c r="F37" s="173" t="e">
        <f>ROUND((SUM(AR137:AR247)),  2)</f>
        <v>#REF!</v>
      </c>
      <c r="G37" s="37"/>
      <c r="H37" s="37"/>
      <c r="I37" s="174">
        <v>0</v>
      </c>
      <c r="J37" s="175">
        <f>0</f>
        <v>0</v>
      </c>
      <c r="K37" s="19"/>
      <c r="L37" s="19"/>
      <c r="M37" s="19"/>
      <c r="N37" s="19"/>
    </row>
    <row r="38" spans="1:14" s="2" customFormat="1" ht="6.95" customHeight="1" x14ac:dyDescent="0.2">
      <c r="A38" s="19"/>
      <c r="B38" s="127"/>
      <c r="C38" s="37"/>
      <c r="D38" s="37"/>
      <c r="E38" s="37"/>
      <c r="F38" s="37"/>
      <c r="G38" s="37"/>
      <c r="H38" s="37"/>
      <c r="I38" s="37"/>
      <c r="J38" s="128"/>
      <c r="K38" s="19"/>
      <c r="L38" s="19"/>
      <c r="M38" s="19"/>
      <c r="N38" s="19"/>
    </row>
    <row r="39" spans="1:14" s="2" customFormat="1" ht="25.35" customHeight="1" x14ac:dyDescent="0.2">
      <c r="A39" s="19"/>
      <c r="B39" s="127"/>
      <c r="C39" s="176"/>
      <c r="D39" s="50" t="s">
        <v>32</v>
      </c>
      <c r="E39" s="38"/>
      <c r="F39" s="38"/>
      <c r="G39" s="51" t="s">
        <v>33</v>
      </c>
      <c r="H39" s="52" t="s">
        <v>34</v>
      </c>
      <c r="I39" s="38"/>
      <c r="J39" s="177">
        <f>J30+J34</f>
        <v>0</v>
      </c>
      <c r="K39" s="54"/>
      <c r="L39" s="19"/>
      <c r="M39" s="19"/>
      <c r="N39" s="19"/>
    </row>
    <row r="40" spans="1:14" s="2" customFormat="1" ht="14.45" customHeight="1" x14ac:dyDescent="0.2">
      <c r="A40" s="19"/>
      <c r="B40" s="127"/>
      <c r="C40" s="37"/>
      <c r="D40" s="37"/>
      <c r="E40" s="37"/>
      <c r="F40" s="37"/>
      <c r="G40" s="37"/>
      <c r="H40" s="37"/>
      <c r="I40" s="37"/>
      <c r="J40" s="128"/>
      <c r="K40" s="19"/>
      <c r="L40" s="19"/>
      <c r="M40" s="19"/>
      <c r="N40" s="19"/>
    </row>
    <row r="41" spans="1:14" s="1" customFormat="1" ht="14.45" customHeight="1" x14ac:dyDescent="0.2">
      <c r="B41" s="120"/>
      <c r="C41" s="86"/>
      <c r="D41" s="86"/>
      <c r="E41" s="86"/>
      <c r="F41" s="86"/>
      <c r="G41" s="86"/>
      <c r="H41" s="86"/>
      <c r="I41" s="86"/>
      <c r="J41" s="122"/>
    </row>
    <row r="42" spans="1:14" s="1" customFormat="1" ht="14.45" customHeight="1" x14ac:dyDescent="0.2">
      <c r="B42" s="120"/>
      <c r="C42" s="86"/>
      <c r="D42" s="86"/>
      <c r="E42" s="86"/>
      <c r="F42" s="86"/>
      <c r="G42" s="86"/>
      <c r="H42" s="86"/>
      <c r="I42" s="86"/>
      <c r="J42" s="122"/>
    </row>
    <row r="43" spans="1:14" s="1" customFormat="1" ht="14.45" customHeight="1" x14ac:dyDescent="0.2">
      <c r="B43" s="120"/>
      <c r="C43" s="86"/>
      <c r="D43" s="86"/>
      <c r="E43" s="86"/>
      <c r="F43" s="86"/>
      <c r="G43" s="86"/>
      <c r="H43" s="86"/>
      <c r="I43" s="86"/>
      <c r="J43" s="122"/>
    </row>
    <row r="44" spans="1:14" s="1" customFormat="1" ht="14.45" customHeight="1" x14ac:dyDescent="0.2">
      <c r="B44" s="120"/>
      <c r="C44" s="86"/>
      <c r="D44" s="86"/>
      <c r="E44" s="86"/>
      <c r="F44" s="86"/>
      <c r="G44" s="86"/>
      <c r="H44" s="86"/>
      <c r="I44" s="86"/>
      <c r="J44" s="122"/>
    </row>
    <row r="45" spans="1:14" s="1" customFormat="1" ht="14.45" customHeight="1" x14ac:dyDescent="0.2">
      <c r="B45" s="120"/>
      <c r="C45" s="86"/>
      <c r="D45" s="86"/>
      <c r="E45" s="86"/>
      <c r="F45" s="86"/>
      <c r="G45" s="86"/>
      <c r="H45" s="86"/>
      <c r="I45" s="86"/>
      <c r="J45" s="122"/>
    </row>
    <row r="46" spans="1:14" s="1" customFormat="1" ht="14.45" customHeight="1" x14ac:dyDescent="0.2">
      <c r="B46" s="120"/>
      <c r="C46" s="86"/>
      <c r="D46" s="86"/>
      <c r="E46" s="86"/>
      <c r="F46" s="86"/>
      <c r="G46" s="86"/>
      <c r="H46" s="86"/>
      <c r="I46" s="86"/>
      <c r="J46" s="122"/>
    </row>
    <row r="47" spans="1:14" s="1" customFormat="1" ht="14.45" customHeight="1" x14ac:dyDescent="0.2">
      <c r="B47" s="120"/>
      <c r="C47" s="86"/>
      <c r="D47" s="86"/>
      <c r="E47" s="86"/>
      <c r="F47" s="86"/>
      <c r="G47" s="86"/>
      <c r="H47" s="86"/>
      <c r="I47" s="86"/>
      <c r="J47" s="122"/>
    </row>
    <row r="48" spans="1:14" s="1" customFormat="1" ht="14.45" customHeight="1" x14ac:dyDescent="0.2">
      <c r="B48" s="120"/>
      <c r="C48" s="86"/>
      <c r="D48" s="86"/>
      <c r="E48" s="86"/>
      <c r="F48" s="86"/>
      <c r="G48" s="86"/>
      <c r="H48" s="86"/>
      <c r="I48" s="86"/>
      <c r="J48" s="122"/>
    </row>
    <row r="49" spans="1:14" s="1" customFormat="1" ht="14.45" customHeight="1" x14ac:dyDescent="0.2">
      <c r="B49" s="120"/>
      <c r="C49" s="86"/>
      <c r="D49" s="86"/>
      <c r="E49" s="86"/>
      <c r="F49" s="86"/>
      <c r="G49" s="86"/>
      <c r="H49" s="86"/>
      <c r="I49" s="86"/>
      <c r="J49" s="122"/>
    </row>
    <row r="50" spans="1:14" s="2" customFormat="1" ht="14.45" customHeight="1" x14ac:dyDescent="0.2">
      <c r="B50" s="136"/>
      <c r="C50" s="137"/>
      <c r="D50" s="27" t="s">
        <v>35</v>
      </c>
      <c r="E50" s="28"/>
      <c r="F50" s="28"/>
      <c r="G50" s="27" t="s">
        <v>36</v>
      </c>
      <c r="H50" s="28"/>
      <c r="I50" s="28"/>
      <c r="J50" s="178"/>
      <c r="K50" s="28"/>
    </row>
    <row r="51" spans="1:14" x14ac:dyDescent="0.2">
      <c r="B51" s="120"/>
      <c r="C51" s="86"/>
      <c r="D51" s="86"/>
      <c r="E51" s="86"/>
      <c r="F51" s="86"/>
      <c r="G51" s="86"/>
      <c r="H51" s="86"/>
      <c r="I51" s="86"/>
      <c r="J51" s="122"/>
    </row>
    <row r="52" spans="1:14" x14ac:dyDescent="0.2">
      <c r="B52" s="120"/>
      <c r="C52" s="86"/>
      <c r="D52" s="86"/>
      <c r="E52" s="86"/>
      <c r="F52" s="86"/>
      <c r="G52" s="86"/>
      <c r="H52" s="86"/>
      <c r="I52" s="86"/>
      <c r="J52" s="122"/>
    </row>
    <row r="53" spans="1:14" x14ac:dyDescent="0.2">
      <c r="B53" s="120"/>
      <c r="C53" s="86"/>
      <c r="D53" s="86"/>
      <c r="E53" s="86"/>
      <c r="F53" s="86"/>
      <c r="G53" s="86"/>
      <c r="H53" s="86"/>
      <c r="I53" s="86"/>
      <c r="J53" s="122"/>
    </row>
    <row r="54" spans="1:14" x14ac:dyDescent="0.2">
      <c r="B54" s="120"/>
      <c r="C54" s="86"/>
      <c r="D54" s="86"/>
      <c r="E54" s="86"/>
      <c r="F54" s="86"/>
      <c r="G54" s="86"/>
      <c r="H54" s="86"/>
      <c r="I54" s="86"/>
      <c r="J54" s="122"/>
    </row>
    <row r="55" spans="1:14" x14ac:dyDescent="0.2">
      <c r="B55" s="120"/>
      <c r="C55" s="86"/>
      <c r="D55" s="86"/>
      <c r="E55" s="86"/>
      <c r="F55" s="86"/>
      <c r="G55" s="86"/>
      <c r="H55" s="86"/>
      <c r="I55" s="86"/>
      <c r="J55" s="122"/>
    </row>
    <row r="56" spans="1:14" x14ac:dyDescent="0.2">
      <c r="B56" s="120"/>
      <c r="C56" s="86"/>
      <c r="D56" s="86"/>
      <c r="E56" s="86"/>
      <c r="F56" s="86"/>
      <c r="G56" s="86"/>
      <c r="H56" s="86"/>
      <c r="I56" s="86"/>
      <c r="J56" s="122"/>
    </row>
    <row r="57" spans="1:14" x14ac:dyDescent="0.2">
      <c r="B57" s="120"/>
      <c r="C57" s="86"/>
      <c r="D57" s="86"/>
      <c r="E57" s="86"/>
      <c r="F57" s="86"/>
      <c r="G57" s="86"/>
      <c r="H57" s="86"/>
      <c r="I57" s="86"/>
      <c r="J57" s="122"/>
    </row>
    <row r="58" spans="1:14" x14ac:dyDescent="0.2">
      <c r="B58" s="120"/>
      <c r="C58" s="86"/>
      <c r="D58" s="86"/>
      <c r="E58" s="86"/>
      <c r="F58" s="86"/>
      <c r="G58" s="86"/>
      <c r="H58" s="86"/>
      <c r="I58" s="86"/>
      <c r="J58" s="122"/>
    </row>
    <row r="59" spans="1:14" x14ac:dyDescent="0.2">
      <c r="B59" s="120"/>
      <c r="C59" s="86"/>
      <c r="D59" s="86"/>
      <c r="E59" s="86"/>
      <c r="F59" s="86"/>
      <c r="G59" s="86"/>
      <c r="H59" s="86"/>
      <c r="I59" s="86"/>
      <c r="J59" s="122"/>
    </row>
    <row r="60" spans="1:14" x14ac:dyDescent="0.2">
      <c r="B60" s="120"/>
      <c r="C60" s="86"/>
      <c r="D60" s="86"/>
      <c r="E60" s="86"/>
      <c r="F60" s="86"/>
      <c r="G60" s="86"/>
      <c r="H60" s="86"/>
      <c r="I60" s="86"/>
      <c r="J60" s="122"/>
    </row>
    <row r="61" spans="1:14" s="2" customFormat="1" ht="12.75" x14ac:dyDescent="0.2">
      <c r="A61" s="19"/>
      <c r="B61" s="127"/>
      <c r="C61" s="37"/>
      <c r="D61" s="29" t="s">
        <v>37</v>
      </c>
      <c r="E61" s="115"/>
      <c r="F61" s="55" t="s">
        <v>38</v>
      </c>
      <c r="G61" s="29" t="s">
        <v>37</v>
      </c>
      <c r="H61" s="115"/>
      <c r="I61" s="115"/>
      <c r="J61" s="179" t="s">
        <v>38</v>
      </c>
      <c r="K61" s="22"/>
      <c r="L61" s="19"/>
      <c r="M61" s="19"/>
      <c r="N61" s="19"/>
    </row>
    <row r="62" spans="1:14" x14ac:dyDescent="0.2">
      <c r="B62" s="120"/>
      <c r="C62" s="86"/>
      <c r="D62" s="86"/>
      <c r="E62" s="86"/>
      <c r="F62" s="86"/>
      <c r="G62" s="86"/>
      <c r="H62" s="86"/>
      <c r="I62" s="86"/>
      <c r="J62" s="122"/>
    </row>
    <row r="63" spans="1:14" x14ac:dyDescent="0.2">
      <c r="B63" s="120"/>
      <c r="C63" s="86"/>
      <c r="D63" s="86"/>
      <c r="E63" s="86"/>
      <c r="F63" s="86"/>
      <c r="G63" s="86"/>
      <c r="H63" s="86"/>
      <c r="I63" s="86"/>
      <c r="J63" s="122"/>
    </row>
    <row r="64" spans="1:14" x14ac:dyDescent="0.2">
      <c r="B64" s="120"/>
      <c r="C64" s="86"/>
      <c r="D64" s="86"/>
      <c r="E64" s="86"/>
      <c r="F64" s="86"/>
      <c r="G64" s="86"/>
      <c r="H64" s="86"/>
      <c r="I64" s="86"/>
      <c r="J64" s="122"/>
    </row>
    <row r="65" spans="1:14" s="2" customFormat="1" ht="12.75" x14ac:dyDescent="0.2">
      <c r="A65" s="19"/>
      <c r="B65" s="127"/>
      <c r="C65" s="37"/>
      <c r="D65" s="27" t="s">
        <v>39</v>
      </c>
      <c r="E65" s="30"/>
      <c r="F65" s="30"/>
      <c r="G65" s="27" t="s">
        <v>40</v>
      </c>
      <c r="H65" s="30"/>
      <c r="I65" s="30"/>
      <c r="J65" s="180"/>
      <c r="K65" s="30"/>
      <c r="L65" s="19"/>
      <c r="M65" s="19"/>
      <c r="N65" s="19"/>
    </row>
    <row r="66" spans="1:14" x14ac:dyDescent="0.2">
      <c r="B66" s="120"/>
      <c r="C66" s="86"/>
      <c r="D66" s="86"/>
      <c r="E66" s="86"/>
      <c r="F66" s="86"/>
      <c r="G66" s="86"/>
      <c r="H66" s="86"/>
      <c r="I66" s="86"/>
      <c r="J66" s="122"/>
    </row>
    <row r="67" spans="1:14" x14ac:dyDescent="0.2">
      <c r="B67" s="120"/>
      <c r="C67" s="86"/>
      <c r="D67" s="86"/>
      <c r="E67" s="86"/>
      <c r="F67" s="86"/>
      <c r="G67" s="86"/>
      <c r="H67" s="86"/>
      <c r="I67" s="86"/>
      <c r="J67" s="122"/>
    </row>
    <row r="68" spans="1:14" x14ac:dyDescent="0.2">
      <c r="B68" s="120"/>
      <c r="C68" s="86"/>
      <c r="D68" s="86"/>
      <c r="E68" s="86"/>
      <c r="F68" s="86"/>
      <c r="G68" s="86"/>
      <c r="H68" s="86"/>
      <c r="I68" s="86"/>
      <c r="J68" s="122"/>
    </row>
    <row r="69" spans="1:14" x14ac:dyDescent="0.2">
      <c r="B69" s="120"/>
      <c r="C69" s="86"/>
      <c r="D69" s="86"/>
      <c r="E69" s="86"/>
      <c r="F69" s="86"/>
      <c r="G69" s="86"/>
      <c r="H69" s="86"/>
      <c r="I69" s="86"/>
      <c r="J69" s="122"/>
    </row>
    <row r="70" spans="1:14" x14ac:dyDescent="0.2">
      <c r="B70" s="120"/>
      <c r="C70" s="86"/>
      <c r="D70" s="86"/>
      <c r="E70" s="86"/>
      <c r="F70" s="86"/>
      <c r="G70" s="86"/>
      <c r="H70" s="86"/>
      <c r="I70" s="86"/>
      <c r="J70" s="122"/>
    </row>
    <row r="71" spans="1:14" x14ac:dyDescent="0.2">
      <c r="B71" s="120"/>
      <c r="C71" s="86"/>
      <c r="D71" s="86"/>
      <c r="E71" s="86"/>
      <c r="F71" s="86"/>
      <c r="G71" s="86"/>
      <c r="H71" s="86"/>
      <c r="I71" s="86"/>
      <c r="J71" s="122"/>
    </row>
    <row r="72" spans="1:14" x14ac:dyDescent="0.2">
      <c r="B72" s="120"/>
      <c r="C72" s="86"/>
      <c r="D72" s="86"/>
      <c r="E72" s="86"/>
      <c r="F72" s="86"/>
      <c r="G72" s="86"/>
      <c r="H72" s="86"/>
      <c r="I72" s="86"/>
      <c r="J72" s="122"/>
    </row>
    <row r="73" spans="1:14" x14ac:dyDescent="0.2">
      <c r="B73" s="120"/>
      <c r="C73" s="86"/>
      <c r="D73" s="86"/>
      <c r="E73" s="86"/>
      <c r="F73" s="86"/>
      <c r="G73" s="86"/>
      <c r="H73" s="86"/>
      <c r="I73" s="86"/>
      <c r="J73" s="122"/>
    </row>
    <row r="74" spans="1:14" x14ac:dyDescent="0.2">
      <c r="B74" s="120"/>
      <c r="C74" s="86"/>
      <c r="D74" s="86"/>
      <c r="E74" s="86"/>
      <c r="F74" s="86"/>
      <c r="G74" s="86"/>
      <c r="H74" s="86"/>
      <c r="I74" s="86"/>
      <c r="J74" s="122"/>
    </row>
    <row r="75" spans="1:14" x14ac:dyDescent="0.2">
      <c r="B75" s="120"/>
      <c r="C75" s="86"/>
      <c r="D75" s="86"/>
      <c r="E75" s="86"/>
      <c r="F75" s="86"/>
      <c r="G75" s="86"/>
      <c r="H75" s="86"/>
      <c r="I75" s="86"/>
      <c r="J75" s="122"/>
    </row>
    <row r="76" spans="1:14" s="2" customFormat="1" ht="12.75" x14ac:dyDescent="0.2">
      <c r="A76" s="19"/>
      <c r="B76" s="127"/>
      <c r="C76" s="37"/>
      <c r="D76" s="29" t="s">
        <v>37</v>
      </c>
      <c r="E76" s="115"/>
      <c r="F76" s="55" t="s">
        <v>38</v>
      </c>
      <c r="G76" s="29" t="s">
        <v>37</v>
      </c>
      <c r="H76" s="115"/>
      <c r="I76" s="115"/>
      <c r="J76" s="179" t="s">
        <v>38</v>
      </c>
      <c r="K76" s="22"/>
      <c r="L76" s="19"/>
      <c r="M76" s="19"/>
      <c r="N76" s="19"/>
    </row>
    <row r="77" spans="1:14" s="2" customFormat="1" ht="14.45" customHeight="1" x14ac:dyDescent="0.2">
      <c r="A77" s="19"/>
      <c r="B77" s="139"/>
      <c r="C77" s="32"/>
      <c r="D77" s="32"/>
      <c r="E77" s="32"/>
      <c r="F77" s="32"/>
      <c r="G77" s="32"/>
      <c r="H77" s="32"/>
      <c r="I77" s="32"/>
      <c r="J77" s="140"/>
      <c r="K77" s="32"/>
      <c r="L77" s="19"/>
      <c r="M77" s="19"/>
      <c r="N77" s="19"/>
    </row>
    <row r="78" spans="1:14" x14ac:dyDescent="0.2">
      <c r="B78" s="120"/>
      <c r="C78" s="86"/>
      <c r="D78" s="86"/>
      <c r="E78" s="86"/>
      <c r="F78" s="86"/>
      <c r="G78" s="86"/>
      <c r="H78" s="86"/>
      <c r="I78" s="86"/>
      <c r="J78" s="122"/>
    </row>
    <row r="79" spans="1:14" x14ac:dyDescent="0.2">
      <c r="B79" s="120"/>
      <c r="C79" s="86"/>
      <c r="D79" s="86"/>
      <c r="E79" s="86"/>
      <c r="F79" s="86"/>
      <c r="G79" s="86"/>
      <c r="H79" s="86"/>
      <c r="I79" s="86"/>
      <c r="J79" s="122"/>
    </row>
    <row r="80" spans="1:14" x14ac:dyDescent="0.2">
      <c r="B80" s="120"/>
      <c r="C80" s="86"/>
      <c r="D80" s="86"/>
      <c r="E80" s="86"/>
      <c r="F80" s="86"/>
      <c r="G80" s="86"/>
      <c r="H80" s="86"/>
      <c r="I80" s="86"/>
      <c r="J80" s="122"/>
    </row>
    <row r="81" spans="1:30" s="2" customFormat="1" ht="6.95" customHeight="1" x14ac:dyDescent="0.2">
      <c r="A81" s="19"/>
      <c r="B81" s="141"/>
      <c r="C81" s="34"/>
      <c r="D81" s="34"/>
      <c r="E81" s="34"/>
      <c r="F81" s="34"/>
      <c r="G81" s="34"/>
      <c r="H81" s="34"/>
      <c r="I81" s="34"/>
      <c r="J81" s="142"/>
      <c r="K81" s="34"/>
      <c r="L81" s="19"/>
      <c r="M81" s="19"/>
      <c r="N81" s="19"/>
    </row>
    <row r="82" spans="1:30" s="2" customFormat="1" ht="24.95" customHeight="1" x14ac:dyDescent="0.2">
      <c r="A82" s="19"/>
      <c r="B82" s="127"/>
      <c r="C82" s="181" t="s">
        <v>65</v>
      </c>
      <c r="D82" s="37"/>
      <c r="E82" s="37"/>
      <c r="F82" s="37"/>
      <c r="G82" s="37"/>
      <c r="H82" s="37"/>
      <c r="I82" s="37"/>
      <c r="J82" s="128"/>
      <c r="K82" s="19"/>
      <c r="L82" s="19"/>
      <c r="M82" s="19"/>
      <c r="N82" s="19"/>
    </row>
    <row r="83" spans="1:30" s="2" customFormat="1" ht="6.95" customHeight="1" x14ac:dyDescent="0.2">
      <c r="A83" s="19"/>
      <c r="B83" s="127"/>
      <c r="C83" s="37"/>
      <c r="D83" s="37"/>
      <c r="E83" s="37"/>
      <c r="F83" s="37"/>
      <c r="G83" s="37"/>
      <c r="H83" s="37"/>
      <c r="I83" s="37"/>
      <c r="J83" s="128"/>
      <c r="K83" s="19"/>
      <c r="L83" s="19"/>
      <c r="M83" s="19"/>
      <c r="N83" s="19"/>
    </row>
    <row r="84" spans="1:30" s="2" customFormat="1" ht="12" customHeight="1" x14ac:dyDescent="0.2">
      <c r="A84" s="19"/>
      <c r="B84" s="127"/>
      <c r="C84" s="124" t="s">
        <v>8</v>
      </c>
      <c r="D84" s="37"/>
      <c r="E84" s="37"/>
      <c r="F84" s="37"/>
      <c r="G84" s="37"/>
      <c r="H84" s="37"/>
      <c r="I84" s="37"/>
      <c r="J84" s="128"/>
      <c r="K84" s="19"/>
      <c r="L84" s="19"/>
      <c r="M84" s="19"/>
      <c r="N84" s="19"/>
    </row>
    <row r="85" spans="1:30" s="2" customFormat="1" ht="16.5" customHeight="1" x14ac:dyDescent="0.2">
      <c r="A85" s="19"/>
      <c r="B85" s="127"/>
      <c r="C85" s="37"/>
      <c r="D85" s="37"/>
      <c r="E85" s="272" t="str">
        <f>E7</f>
        <v>Rekonštrukcia hygienických zariadení - 3. a 4. poschodie</v>
      </c>
      <c r="F85" s="273"/>
      <c r="G85" s="273"/>
      <c r="H85" s="273"/>
      <c r="I85" s="37"/>
      <c r="J85" s="128"/>
      <c r="K85" s="19"/>
      <c r="L85" s="19"/>
      <c r="M85" s="19"/>
      <c r="N85" s="19"/>
    </row>
    <row r="86" spans="1:30" s="2" customFormat="1" ht="12" customHeight="1" x14ac:dyDescent="0.2">
      <c r="A86" s="19"/>
      <c r="B86" s="127"/>
      <c r="C86" s="124" t="s">
        <v>64</v>
      </c>
      <c r="D86" s="37"/>
      <c r="E86" s="37"/>
      <c r="F86" s="37"/>
      <c r="G86" s="37"/>
      <c r="H86" s="37"/>
      <c r="I86" s="37"/>
      <c r="J86" s="128"/>
      <c r="K86" s="19"/>
      <c r="L86" s="19"/>
      <c r="M86" s="19"/>
      <c r="N86" s="19"/>
    </row>
    <row r="87" spans="1:30" s="2" customFormat="1" ht="16.5" customHeight="1" x14ac:dyDescent="0.2">
      <c r="A87" s="19"/>
      <c r="B87" s="127"/>
      <c r="C87" s="37"/>
      <c r="D87" s="37"/>
      <c r="E87" s="255" t="str">
        <f>E9</f>
        <v>1 - Kúpelňa, WC muži - 3B</v>
      </c>
      <c r="F87" s="271"/>
      <c r="G87" s="271"/>
      <c r="H87" s="271"/>
      <c r="I87" s="37"/>
      <c r="J87" s="128"/>
      <c r="K87" s="19"/>
      <c r="L87" s="19"/>
      <c r="M87" s="19"/>
      <c r="N87" s="19"/>
    </row>
    <row r="88" spans="1:30" s="2" customFormat="1" ht="6.95" customHeight="1" x14ac:dyDescent="0.2">
      <c r="A88" s="19"/>
      <c r="B88" s="127"/>
      <c r="C88" s="37"/>
      <c r="D88" s="37"/>
      <c r="E88" s="37"/>
      <c r="F88" s="37"/>
      <c r="G88" s="37"/>
      <c r="H88" s="37"/>
      <c r="I88" s="37"/>
      <c r="J88" s="128"/>
      <c r="K88" s="19"/>
      <c r="L88" s="19"/>
      <c r="M88" s="19"/>
      <c r="N88" s="19"/>
    </row>
    <row r="89" spans="1:30" s="2" customFormat="1" ht="12" customHeight="1" x14ac:dyDescent="0.2">
      <c r="A89" s="19"/>
      <c r="B89" s="127"/>
      <c r="C89" s="124" t="s">
        <v>11</v>
      </c>
      <c r="D89" s="37"/>
      <c r="E89" s="37"/>
      <c r="F89" s="125" t="str">
        <f>F12</f>
        <v>Hrabiny</v>
      </c>
      <c r="G89" s="37"/>
      <c r="H89" s="37"/>
      <c r="I89" s="124" t="s">
        <v>12</v>
      </c>
      <c r="J89" s="164" t="str">
        <f>IF(J12="","",J12)</f>
        <v/>
      </c>
      <c r="K89" s="19"/>
      <c r="L89" s="19"/>
      <c r="M89" s="19"/>
      <c r="N89" s="19"/>
    </row>
    <row r="90" spans="1:30" s="2" customFormat="1" ht="6.95" customHeight="1" x14ac:dyDescent="0.2">
      <c r="A90" s="19"/>
      <c r="B90" s="127"/>
      <c r="C90" s="37"/>
      <c r="D90" s="37"/>
      <c r="E90" s="37"/>
      <c r="F90" s="37"/>
      <c r="G90" s="37"/>
      <c r="H90" s="37"/>
      <c r="I90" s="37"/>
      <c r="J90" s="128"/>
      <c r="K90" s="19"/>
      <c r="L90" s="19"/>
      <c r="M90" s="19"/>
      <c r="N90" s="19"/>
    </row>
    <row r="91" spans="1:30" s="2" customFormat="1" ht="27.95" customHeight="1" x14ac:dyDescent="0.2">
      <c r="A91" s="19"/>
      <c r="B91" s="127"/>
      <c r="C91" s="124" t="s">
        <v>13</v>
      </c>
      <c r="D91" s="37"/>
      <c r="E91" s="37"/>
      <c r="F91" s="125" t="str">
        <f>E15</f>
        <v>DSS Hrabiny</v>
      </c>
      <c r="G91" s="37"/>
      <c r="H91" s="37"/>
      <c r="I91" s="124" t="s">
        <v>17</v>
      </c>
      <c r="J91" s="182" t="str">
        <f>E21</f>
        <v/>
      </c>
      <c r="K91" s="19"/>
      <c r="L91" s="19"/>
      <c r="M91" s="19"/>
      <c r="N91" s="19"/>
    </row>
    <row r="92" spans="1:30" s="2" customFormat="1" ht="27.95" customHeight="1" x14ac:dyDescent="0.2">
      <c r="A92" s="19"/>
      <c r="B92" s="127"/>
      <c r="C92" s="124" t="s">
        <v>16</v>
      </c>
      <c r="D92" s="37"/>
      <c r="E92" s="37"/>
      <c r="F92" s="125" t="str">
        <f>IF(E18="","",E18)</f>
        <v/>
      </c>
      <c r="G92" s="37"/>
      <c r="H92" s="37"/>
      <c r="I92" s="124" t="s">
        <v>20</v>
      </c>
      <c r="J92" s="182">
        <f>E24</f>
        <v>0</v>
      </c>
      <c r="K92" s="19"/>
      <c r="L92" s="19"/>
      <c r="M92" s="19"/>
      <c r="N92" s="19"/>
    </row>
    <row r="93" spans="1:30" s="2" customFormat="1" ht="10.35" customHeight="1" x14ac:dyDescent="0.2">
      <c r="A93" s="19"/>
      <c r="B93" s="127"/>
      <c r="C93" s="37"/>
      <c r="D93" s="37"/>
      <c r="E93" s="37"/>
      <c r="F93" s="37"/>
      <c r="G93" s="37"/>
      <c r="H93" s="37"/>
      <c r="I93" s="37"/>
      <c r="J93" s="128"/>
      <c r="K93" s="19"/>
      <c r="L93" s="19"/>
      <c r="M93" s="19"/>
      <c r="N93" s="19"/>
    </row>
    <row r="94" spans="1:30" s="2" customFormat="1" ht="29.25" customHeight="1" x14ac:dyDescent="0.2">
      <c r="A94" s="19"/>
      <c r="B94" s="127"/>
      <c r="C94" s="183" t="s">
        <v>66</v>
      </c>
      <c r="D94" s="176"/>
      <c r="E94" s="176"/>
      <c r="F94" s="176"/>
      <c r="G94" s="176"/>
      <c r="H94" s="176"/>
      <c r="I94" s="176"/>
      <c r="J94" s="184" t="s">
        <v>67</v>
      </c>
      <c r="K94" s="49"/>
      <c r="L94" s="19"/>
      <c r="M94" s="19"/>
      <c r="N94" s="19"/>
    </row>
    <row r="95" spans="1:30" s="2" customFormat="1" ht="10.35" customHeight="1" x14ac:dyDescent="0.2">
      <c r="A95" s="19"/>
      <c r="B95" s="127"/>
      <c r="C95" s="37"/>
      <c r="D95" s="37"/>
      <c r="E95" s="37"/>
      <c r="F95" s="37"/>
      <c r="G95" s="37"/>
      <c r="H95" s="37"/>
      <c r="I95" s="37"/>
      <c r="J95" s="128"/>
      <c r="K95" s="19"/>
      <c r="L95" s="19"/>
      <c r="M95" s="19"/>
      <c r="N95" s="19"/>
    </row>
    <row r="96" spans="1:30" s="2" customFormat="1" ht="22.9" customHeight="1" x14ac:dyDescent="0.2">
      <c r="A96" s="19"/>
      <c r="B96" s="127"/>
      <c r="C96" s="185" t="s">
        <v>68</v>
      </c>
      <c r="D96" s="37"/>
      <c r="E96" s="37"/>
      <c r="F96" s="37"/>
      <c r="G96" s="37"/>
      <c r="H96" s="37"/>
      <c r="I96" s="37"/>
      <c r="J96" s="170">
        <f>J97+J101+J117</f>
        <v>0</v>
      </c>
      <c r="K96" s="19"/>
      <c r="L96" s="19"/>
      <c r="M96" s="19"/>
      <c r="N96" s="19"/>
      <c r="AD96" s="14" t="s">
        <v>69</v>
      </c>
    </row>
    <row r="97" spans="2:10" s="9" customFormat="1" ht="24.95" customHeight="1" x14ac:dyDescent="0.2">
      <c r="B97" s="186"/>
      <c r="C97" s="89"/>
      <c r="D97" s="58" t="str">
        <f>E138</f>
        <v>HSV</v>
      </c>
      <c r="E97" s="59"/>
      <c r="F97" s="59" t="str">
        <f>F138</f>
        <v>Práce a dodávky HSV</v>
      </c>
      <c r="G97" s="59"/>
      <c r="H97" s="59"/>
      <c r="I97" s="59"/>
      <c r="J97" s="187">
        <f>J138</f>
        <v>0</v>
      </c>
    </row>
    <row r="98" spans="2:10" s="10" customFormat="1" ht="19.899999999999999" customHeight="1" x14ac:dyDescent="0.2">
      <c r="B98" s="188"/>
      <c r="C98" s="88"/>
      <c r="D98" s="62">
        <f>E139</f>
        <v>3</v>
      </c>
      <c r="E98" s="63"/>
      <c r="F98" s="63" t="str">
        <f>F139</f>
        <v>ZVISLÉ A KOMPLETNÉ KONŠTRUKCIE</v>
      </c>
      <c r="G98" s="63"/>
      <c r="H98" s="63"/>
      <c r="I98" s="63"/>
      <c r="J98" s="189">
        <f>J139</f>
        <v>0</v>
      </c>
    </row>
    <row r="99" spans="2:10" s="10" customFormat="1" ht="19.899999999999999" customHeight="1" x14ac:dyDescent="0.2">
      <c r="B99" s="188"/>
      <c r="C99" s="88"/>
      <c r="D99" s="62">
        <f>E145</f>
        <v>6</v>
      </c>
      <c r="E99" s="63"/>
      <c r="F99" s="63" t="str">
        <f>F145</f>
        <v>ÚPRAVY POVRCHOV, PODLAHY, VÝPLNE</v>
      </c>
      <c r="G99" s="63"/>
      <c r="H99" s="63"/>
      <c r="I99" s="63"/>
      <c r="J99" s="189">
        <f>J145</f>
        <v>0</v>
      </c>
    </row>
    <row r="100" spans="2:10" s="10" customFormat="1" ht="19.899999999999999" customHeight="1" x14ac:dyDescent="0.2">
      <c r="B100" s="188"/>
      <c r="C100" s="88"/>
      <c r="D100" s="62">
        <f>E152</f>
        <v>9</v>
      </c>
      <c r="E100" s="63"/>
      <c r="F100" s="63" t="str">
        <f>F152</f>
        <v>OSTATNÉ KONŠTRUKCIE A PRÁCE</v>
      </c>
      <c r="G100" s="63"/>
      <c r="H100" s="63"/>
      <c r="I100" s="63"/>
      <c r="J100" s="189">
        <f>J152</f>
        <v>0</v>
      </c>
    </row>
    <row r="101" spans="2:10" s="9" customFormat="1" ht="24.95" customHeight="1" x14ac:dyDescent="0.2">
      <c r="B101" s="186"/>
      <c r="C101" s="89"/>
      <c r="D101" s="58" t="str">
        <f>E168</f>
        <v>PSV</v>
      </c>
      <c r="E101" s="59"/>
      <c r="F101" s="59" t="str">
        <f>F168</f>
        <v>Práce a dodávky PSV</v>
      </c>
      <c r="G101" s="59"/>
      <c r="H101" s="59"/>
      <c r="I101" s="59"/>
      <c r="J101" s="187">
        <f>J168</f>
        <v>0</v>
      </c>
    </row>
    <row r="102" spans="2:10" s="10" customFormat="1" ht="19.899999999999999" customHeight="1" x14ac:dyDescent="0.2">
      <c r="B102" s="188"/>
      <c r="C102" s="88"/>
      <c r="D102" s="62">
        <f>E169</f>
        <v>71</v>
      </c>
      <c r="E102" s="63"/>
      <c r="F102" s="63" t="str">
        <f>F169</f>
        <v>IZOLÁCIE</v>
      </c>
      <c r="G102" s="63"/>
      <c r="H102" s="63"/>
      <c r="I102" s="63"/>
      <c r="J102" s="189">
        <f>J169</f>
        <v>0</v>
      </c>
    </row>
    <row r="103" spans="2:10" s="10" customFormat="1" ht="19.899999999999999" customHeight="1" x14ac:dyDescent="0.2">
      <c r="B103" s="188"/>
      <c r="C103" s="88"/>
      <c r="D103" s="101">
        <f>E170</f>
        <v>711</v>
      </c>
      <c r="E103" s="102"/>
      <c r="F103" s="102" t="str">
        <f>F170</f>
        <v xml:space="preserve"> Izolácie proti vode a vlhkosti</v>
      </c>
      <c r="G103" s="102"/>
      <c r="H103" s="102"/>
      <c r="I103" s="102"/>
      <c r="J103" s="190">
        <f>J170</f>
        <v>0</v>
      </c>
    </row>
    <row r="104" spans="2:10" s="10" customFormat="1" ht="19.899999999999999" customHeight="1" x14ac:dyDescent="0.2">
      <c r="B104" s="188"/>
      <c r="C104" s="88"/>
      <c r="D104" s="62">
        <f>E174</f>
        <v>72</v>
      </c>
      <c r="E104" s="63"/>
      <c r="F104" s="63" t="str">
        <f>F174</f>
        <v>ZDRAVOTNO - TECHNICKÉ INŠTALÁCIE</v>
      </c>
      <c r="G104" s="63"/>
      <c r="H104" s="63"/>
      <c r="I104" s="63"/>
      <c r="J104" s="189">
        <f>J174</f>
        <v>0</v>
      </c>
    </row>
    <row r="105" spans="2:10" s="9" customFormat="1" ht="24.95" customHeight="1" x14ac:dyDescent="0.2">
      <c r="B105" s="186"/>
      <c r="C105" s="89"/>
      <c r="D105" s="101">
        <f>E175</f>
        <v>721</v>
      </c>
      <c r="E105" s="102"/>
      <c r="F105" s="102" t="str">
        <f>F175</f>
        <v>Vnútorná kanalizácia</v>
      </c>
      <c r="G105" s="102"/>
      <c r="H105" s="102"/>
      <c r="I105" s="102"/>
      <c r="J105" s="190">
        <f>J175</f>
        <v>0</v>
      </c>
    </row>
    <row r="106" spans="2:10" s="10" customFormat="1" ht="19.899999999999999" customHeight="1" x14ac:dyDescent="0.2">
      <c r="B106" s="188"/>
      <c r="C106" s="88"/>
      <c r="D106" s="101">
        <f>E184</f>
        <v>722</v>
      </c>
      <c r="E106" s="102"/>
      <c r="F106" s="102" t="str">
        <f>F184</f>
        <v>Vnútorný vodovod</v>
      </c>
      <c r="G106" s="102"/>
      <c r="H106" s="102"/>
      <c r="I106" s="102"/>
      <c r="J106" s="190">
        <f>J184</f>
        <v>0</v>
      </c>
    </row>
    <row r="107" spans="2:10" s="10" customFormat="1" ht="19.899999999999999" customHeight="1" x14ac:dyDescent="0.2">
      <c r="B107" s="188"/>
      <c r="C107" s="88"/>
      <c r="D107" s="101">
        <f>E190</f>
        <v>723</v>
      </c>
      <c r="E107" s="102"/>
      <c r="F107" s="102" t="str">
        <f>F190</f>
        <v>Vnútorný vodovod</v>
      </c>
      <c r="G107" s="102"/>
      <c r="H107" s="102"/>
      <c r="I107" s="102"/>
      <c r="J107" s="190">
        <f>J190</f>
        <v>0</v>
      </c>
    </row>
    <row r="108" spans="2:10" s="10" customFormat="1" ht="19.899999999999999" customHeight="1" x14ac:dyDescent="0.2">
      <c r="B108" s="188"/>
      <c r="C108" s="88"/>
      <c r="D108" s="101">
        <f>E192</f>
        <v>725</v>
      </c>
      <c r="E108" s="102"/>
      <c r="F108" s="102" t="str">
        <f>F192</f>
        <v>Zariaďovacie predmety</v>
      </c>
      <c r="G108" s="102"/>
      <c r="H108" s="102"/>
      <c r="I108" s="102"/>
      <c r="J108" s="190">
        <f>J192</f>
        <v>0</v>
      </c>
    </row>
    <row r="109" spans="2:10" s="10" customFormat="1" ht="19.899999999999999" customHeight="1" x14ac:dyDescent="0.2">
      <c r="B109" s="188"/>
      <c r="C109" s="88"/>
      <c r="D109" s="62">
        <f>E220</f>
        <v>76</v>
      </c>
      <c r="E109" s="63"/>
      <c r="F109" s="63" t="str">
        <f>F220</f>
        <v>KONŠTRUKCIE</v>
      </c>
      <c r="G109" s="63"/>
      <c r="H109" s="63"/>
      <c r="I109" s="63"/>
      <c r="J109" s="189">
        <f>J220</f>
        <v>0</v>
      </c>
    </row>
    <row r="110" spans="2:10" s="10" customFormat="1" ht="19.899999999999999" customHeight="1" x14ac:dyDescent="0.2">
      <c r="B110" s="188"/>
      <c r="C110" s="88"/>
      <c r="D110" s="101">
        <f>E221</f>
        <v>763</v>
      </c>
      <c r="E110" s="102"/>
      <c r="F110" s="102" t="str">
        <f>F221</f>
        <v xml:space="preserve">Konštrukcie  </v>
      </c>
      <c r="G110" s="102"/>
      <c r="H110" s="102"/>
      <c r="I110" s="102"/>
      <c r="J110" s="190">
        <f>J221</f>
        <v>0</v>
      </c>
    </row>
    <row r="111" spans="2:10" s="10" customFormat="1" ht="19.899999999999999" customHeight="1" x14ac:dyDescent="0.2">
      <c r="B111" s="188"/>
      <c r="C111" s="88"/>
      <c r="D111" s="101">
        <f>E224</f>
        <v>766</v>
      </c>
      <c r="E111" s="102"/>
      <c r="F111" s="102" t="str">
        <f>F224</f>
        <v>Konštrukcie stolárske</v>
      </c>
      <c r="G111" s="102"/>
      <c r="H111" s="102"/>
      <c r="I111" s="102"/>
      <c r="J111" s="190">
        <f>J224</f>
        <v>0</v>
      </c>
    </row>
    <row r="112" spans="2:10" s="10" customFormat="1" ht="19.899999999999999" customHeight="1" x14ac:dyDescent="0.2">
      <c r="B112" s="188"/>
      <c r="C112" s="88"/>
      <c r="D112" s="62">
        <f>E229</f>
        <v>77</v>
      </c>
      <c r="E112" s="63"/>
      <c r="F112" s="63" t="str">
        <f>F229</f>
        <v>PODLAHY</v>
      </c>
      <c r="G112" s="63"/>
      <c r="H112" s="63"/>
      <c r="I112" s="63"/>
      <c r="J112" s="189">
        <f>J229</f>
        <v>0</v>
      </c>
    </row>
    <row r="113" spans="1:14" s="10" customFormat="1" ht="19.899999999999999" customHeight="1" x14ac:dyDescent="0.2">
      <c r="B113" s="188"/>
      <c r="C113" s="88"/>
      <c r="D113" s="101">
        <f>E230</f>
        <v>771</v>
      </c>
      <c r="E113" s="102"/>
      <c r="F113" s="102" t="str">
        <f>F230</f>
        <v>Podlahy z dlaždíc  keramických</v>
      </c>
      <c r="G113" s="102"/>
      <c r="H113" s="102"/>
      <c r="I113" s="102"/>
      <c r="J113" s="190">
        <f>J230</f>
        <v>0</v>
      </c>
    </row>
    <row r="114" spans="1:14" s="10" customFormat="1" ht="19.899999999999999" customHeight="1" x14ac:dyDescent="0.2">
      <c r="B114" s="188"/>
      <c r="C114" s="88"/>
      <c r="D114" s="62">
        <f>E234</f>
        <v>78</v>
      </c>
      <c r="E114" s="63"/>
      <c r="F114" s="63" t="str">
        <f>F234</f>
        <v>DOKONČOVACIE PRÁCE</v>
      </c>
      <c r="G114" s="63"/>
      <c r="H114" s="63"/>
      <c r="I114" s="63"/>
      <c r="J114" s="189">
        <f>J234</f>
        <v>0</v>
      </c>
    </row>
    <row r="115" spans="1:14" s="10" customFormat="1" ht="19.899999999999999" customHeight="1" x14ac:dyDescent="0.2">
      <c r="B115" s="188"/>
      <c r="C115" s="88"/>
      <c r="D115" s="101">
        <f>E235</f>
        <v>781</v>
      </c>
      <c r="E115" s="102"/>
      <c r="F115" s="102" t="str">
        <f>F235</f>
        <v>Obklady z obkladačiek a dosiek</v>
      </c>
      <c r="G115" s="102"/>
      <c r="H115" s="102"/>
      <c r="I115" s="102"/>
      <c r="J115" s="190">
        <f>J235</f>
        <v>0</v>
      </c>
    </row>
    <row r="116" spans="1:14" s="10" customFormat="1" ht="19.899999999999999" customHeight="1" x14ac:dyDescent="0.2">
      <c r="B116" s="188"/>
      <c r="C116" s="88"/>
      <c r="D116" s="101">
        <f>E239</f>
        <v>784</v>
      </c>
      <c r="E116" s="102"/>
      <c r="F116" s="102" t="str">
        <f>F239</f>
        <v>Maľby</v>
      </c>
      <c r="G116" s="102"/>
      <c r="H116" s="102"/>
      <c r="I116" s="102"/>
      <c r="J116" s="190">
        <f>J239</f>
        <v>0</v>
      </c>
    </row>
    <row r="117" spans="1:14" s="10" customFormat="1" ht="19.899999999999999" customHeight="1" x14ac:dyDescent="0.2">
      <c r="B117" s="188"/>
      <c r="C117" s="88"/>
      <c r="D117" s="58" t="str">
        <f>E241</f>
        <v>M</v>
      </c>
      <c r="E117" s="59"/>
      <c r="F117" s="59" t="str">
        <f>F241</f>
        <v>PRÁCE A DODÁVKY M</v>
      </c>
      <c r="G117" s="59"/>
      <c r="H117" s="59"/>
      <c r="I117" s="59"/>
      <c r="J117" s="187">
        <f>J241</f>
        <v>0</v>
      </c>
    </row>
    <row r="118" spans="1:14" s="10" customFormat="1" ht="19.899999999999999" customHeight="1" x14ac:dyDescent="0.2">
      <c r="B118" s="188"/>
      <c r="C118" s="88"/>
      <c r="D118" s="101" t="str">
        <f>E242</f>
        <v>M21 - 155</v>
      </c>
      <c r="E118" s="102"/>
      <c r="F118" s="102" t="str">
        <f>F242</f>
        <v>Elektromontáže</v>
      </c>
      <c r="G118" s="102"/>
      <c r="H118" s="102"/>
      <c r="I118" s="102"/>
      <c r="J118" s="190">
        <f>J242</f>
        <v>0</v>
      </c>
    </row>
    <row r="119" spans="1:14" s="2" customFormat="1" ht="6.95" customHeight="1" x14ac:dyDescent="0.2">
      <c r="A119" s="19"/>
      <c r="B119" s="139"/>
      <c r="C119" s="32"/>
      <c r="D119" s="32"/>
      <c r="E119" s="32"/>
      <c r="F119" s="32"/>
      <c r="G119" s="32"/>
      <c r="H119" s="32"/>
      <c r="I119" s="32"/>
      <c r="J119" s="140"/>
      <c r="K119" s="32"/>
      <c r="L119" s="19"/>
      <c r="M119" s="19"/>
      <c r="N119" s="19"/>
    </row>
    <row r="120" spans="1:14" x14ac:dyDescent="0.2">
      <c r="B120" s="120"/>
      <c r="C120" s="86"/>
      <c r="D120" s="86"/>
      <c r="E120" s="86"/>
      <c r="F120" s="86"/>
      <c r="G120" s="86"/>
      <c r="H120" s="86"/>
      <c r="I120" s="86"/>
      <c r="J120" s="122"/>
    </row>
    <row r="121" spans="1:14" x14ac:dyDescent="0.2">
      <c r="B121" s="120"/>
      <c r="C121" s="86"/>
      <c r="D121" s="86"/>
      <c r="E121" s="86"/>
      <c r="F121" s="86"/>
      <c r="G121" s="86"/>
      <c r="H121" s="86"/>
      <c r="I121" s="86"/>
      <c r="J121" s="122"/>
    </row>
    <row r="122" spans="1:14" x14ac:dyDescent="0.2">
      <c r="B122" s="120"/>
      <c r="C122" s="86"/>
      <c r="D122" s="86"/>
      <c r="E122" s="86"/>
      <c r="F122" s="86"/>
      <c r="G122" s="86"/>
      <c r="H122" s="86"/>
      <c r="I122" s="86"/>
      <c r="J122" s="122"/>
    </row>
    <row r="123" spans="1:14" s="2" customFormat="1" ht="6.95" customHeight="1" x14ac:dyDescent="0.2">
      <c r="A123" s="19"/>
      <c r="B123" s="141"/>
      <c r="C123" s="34"/>
      <c r="D123" s="34"/>
      <c r="E123" s="34"/>
      <c r="F123" s="34"/>
      <c r="G123" s="34"/>
      <c r="H123" s="34"/>
      <c r="I123" s="34"/>
      <c r="J123" s="142"/>
      <c r="K123" s="34"/>
      <c r="L123" s="19"/>
      <c r="M123" s="19"/>
      <c r="N123" s="19"/>
    </row>
    <row r="124" spans="1:14" s="2" customFormat="1" ht="24.95" customHeight="1" x14ac:dyDescent="0.2">
      <c r="A124" s="19"/>
      <c r="B124" s="127"/>
      <c r="C124" s="181" t="s">
        <v>70</v>
      </c>
      <c r="D124" s="37"/>
      <c r="E124" s="37"/>
      <c r="F124" s="37"/>
      <c r="G124" s="37"/>
      <c r="H124" s="37"/>
      <c r="I124" s="37"/>
      <c r="J124" s="128"/>
      <c r="K124" s="19"/>
      <c r="L124" s="19"/>
      <c r="M124" s="19"/>
      <c r="N124" s="19"/>
    </row>
    <row r="125" spans="1:14" s="2" customFormat="1" ht="6.95" customHeight="1" x14ac:dyDescent="0.2">
      <c r="A125" s="19"/>
      <c r="B125" s="127"/>
      <c r="C125" s="37"/>
      <c r="D125" s="37"/>
      <c r="E125" s="37"/>
      <c r="F125" s="37"/>
      <c r="G125" s="37"/>
      <c r="H125" s="37"/>
      <c r="I125" s="37"/>
      <c r="J125" s="128"/>
      <c r="K125" s="19"/>
      <c r="L125" s="19"/>
      <c r="M125" s="19"/>
      <c r="N125" s="19"/>
    </row>
    <row r="126" spans="1:14" s="2" customFormat="1" ht="12" customHeight="1" x14ac:dyDescent="0.2">
      <c r="A126" s="19"/>
      <c r="B126" s="127"/>
      <c r="C126" s="124" t="s">
        <v>8</v>
      </c>
      <c r="D126" s="37"/>
      <c r="E126" s="37"/>
      <c r="F126" s="37"/>
      <c r="G126" s="37"/>
      <c r="H126" s="37"/>
      <c r="I126" s="37"/>
      <c r="J126" s="128"/>
      <c r="K126" s="19"/>
      <c r="L126" s="19"/>
      <c r="M126" s="19"/>
      <c r="N126" s="19"/>
    </row>
    <row r="127" spans="1:14" s="2" customFormat="1" ht="16.5" customHeight="1" x14ac:dyDescent="0.2">
      <c r="A127" s="19"/>
      <c r="B127" s="127"/>
      <c r="C127" s="37"/>
      <c r="D127" s="37"/>
      <c r="E127" s="272" t="str">
        <f>E7</f>
        <v>Rekonštrukcia hygienických zariadení - 3. a 4. poschodie</v>
      </c>
      <c r="F127" s="273"/>
      <c r="G127" s="273"/>
      <c r="H127" s="273"/>
      <c r="I127" s="37"/>
      <c r="J127" s="128"/>
      <c r="K127" s="19"/>
      <c r="L127" s="19"/>
      <c r="M127" s="19"/>
      <c r="N127" s="19"/>
    </row>
    <row r="128" spans="1:14" s="2" customFormat="1" ht="12" customHeight="1" x14ac:dyDescent="0.2">
      <c r="A128" s="19"/>
      <c r="B128" s="127"/>
      <c r="C128" s="124" t="s">
        <v>64</v>
      </c>
      <c r="D128" s="37"/>
      <c r="E128" s="37"/>
      <c r="F128" s="37"/>
      <c r="G128" s="37"/>
      <c r="H128" s="37"/>
      <c r="I128" s="37"/>
      <c r="J128" s="128"/>
      <c r="K128" s="19"/>
      <c r="L128" s="19"/>
      <c r="M128" s="19"/>
      <c r="N128" s="19"/>
    </row>
    <row r="129" spans="1:48" s="2" customFormat="1" ht="16.5" customHeight="1" x14ac:dyDescent="0.2">
      <c r="A129" s="19"/>
      <c r="B129" s="127"/>
      <c r="C129" s="37"/>
      <c r="D129" s="37"/>
      <c r="E129" s="255" t="str">
        <f>E9</f>
        <v>1 - Kúpelňa, WC muži - 3B</v>
      </c>
      <c r="F129" s="271"/>
      <c r="G129" s="271"/>
      <c r="H129" s="271"/>
      <c r="I129" s="37"/>
      <c r="J129" s="128"/>
      <c r="K129" s="19"/>
      <c r="L129" s="19"/>
      <c r="M129" s="19"/>
      <c r="N129" s="19"/>
    </row>
    <row r="130" spans="1:48" s="2" customFormat="1" ht="6.95" customHeight="1" x14ac:dyDescent="0.2">
      <c r="A130" s="19"/>
      <c r="B130" s="127"/>
      <c r="C130" s="37"/>
      <c r="D130" s="37"/>
      <c r="E130" s="37"/>
      <c r="F130" s="37"/>
      <c r="G130" s="37"/>
      <c r="H130" s="37"/>
      <c r="I130" s="37"/>
      <c r="J130" s="128"/>
      <c r="K130" s="19"/>
      <c r="L130" s="19"/>
      <c r="M130" s="19"/>
      <c r="N130" s="19"/>
    </row>
    <row r="131" spans="1:48" s="2" customFormat="1" ht="12" customHeight="1" x14ac:dyDescent="0.2">
      <c r="A131" s="19"/>
      <c r="B131" s="127"/>
      <c r="C131" s="124" t="s">
        <v>11</v>
      </c>
      <c r="D131" s="37"/>
      <c r="E131" s="37"/>
      <c r="F131" s="125" t="str">
        <f>F12</f>
        <v>Hrabiny</v>
      </c>
      <c r="G131" s="37"/>
      <c r="H131" s="37"/>
      <c r="I131" s="124" t="s">
        <v>12</v>
      </c>
      <c r="J131" s="164" t="str">
        <f>IF(J12="","",J12)</f>
        <v/>
      </c>
      <c r="K131" s="19"/>
      <c r="L131" s="19"/>
      <c r="M131" s="19"/>
      <c r="N131" s="19"/>
    </row>
    <row r="132" spans="1:48" s="2" customFormat="1" ht="6.95" customHeight="1" x14ac:dyDescent="0.2">
      <c r="A132" s="19"/>
      <c r="B132" s="127"/>
      <c r="C132" s="37"/>
      <c r="D132" s="37"/>
      <c r="E132" s="37"/>
      <c r="F132" s="37"/>
      <c r="G132" s="37"/>
      <c r="H132" s="37"/>
      <c r="I132" s="37"/>
      <c r="J132" s="128"/>
      <c r="K132" s="19"/>
      <c r="L132" s="19"/>
      <c r="M132" s="19"/>
      <c r="N132" s="19"/>
    </row>
    <row r="133" spans="1:48" s="2" customFormat="1" ht="27.95" customHeight="1" x14ac:dyDescent="0.2">
      <c r="A133" s="19"/>
      <c r="B133" s="127"/>
      <c r="C133" s="124" t="s">
        <v>13</v>
      </c>
      <c r="D133" s="37"/>
      <c r="E133" s="37"/>
      <c r="F133" s="125" t="str">
        <f>E15</f>
        <v>DSS Hrabiny</v>
      </c>
      <c r="G133" s="37"/>
      <c r="H133" s="37"/>
      <c r="I133" s="124" t="s">
        <v>17</v>
      </c>
      <c r="J133" s="182" t="str">
        <f>E21</f>
        <v/>
      </c>
      <c r="K133" s="19"/>
      <c r="L133" s="19"/>
      <c r="M133" s="19"/>
      <c r="N133" s="19"/>
    </row>
    <row r="134" spans="1:48" s="2" customFormat="1" ht="27.95" customHeight="1" x14ac:dyDescent="0.2">
      <c r="A134" s="19"/>
      <c r="B134" s="127"/>
      <c r="C134" s="124" t="s">
        <v>16</v>
      </c>
      <c r="D134" s="37"/>
      <c r="E134" s="37"/>
      <c r="F134" s="125" t="str">
        <f>IF(E18="","",E18)</f>
        <v/>
      </c>
      <c r="G134" s="37"/>
      <c r="H134" s="37"/>
      <c r="I134" s="124" t="s">
        <v>20</v>
      </c>
      <c r="J134" s="182">
        <f>E24</f>
        <v>0</v>
      </c>
      <c r="K134" s="19"/>
      <c r="L134" s="19"/>
      <c r="M134" s="19"/>
      <c r="N134" s="19"/>
    </row>
    <row r="135" spans="1:48" s="2" customFormat="1" ht="10.35" customHeight="1" x14ac:dyDescent="0.2">
      <c r="A135" s="19"/>
      <c r="B135" s="127"/>
      <c r="C135" s="37"/>
      <c r="D135" s="37"/>
      <c r="E135" s="37"/>
      <c r="F135" s="37"/>
      <c r="G135" s="37"/>
      <c r="H135" s="37"/>
      <c r="I135" s="37"/>
      <c r="J135" s="128"/>
      <c r="K135" s="19"/>
      <c r="L135" s="19"/>
      <c r="M135" s="19"/>
      <c r="N135" s="19"/>
    </row>
    <row r="136" spans="1:48" s="11" customFormat="1" ht="29.25" customHeight="1" x14ac:dyDescent="0.2">
      <c r="A136" s="65"/>
      <c r="B136" s="191"/>
      <c r="C136" s="67" t="s">
        <v>71</v>
      </c>
      <c r="D136" s="68" t="s">
        <v>46</v>
      </c>
      <c r="E136" s="68" t="s">
        <v>42</v>
      </c>
      <c r="F136" s="68" t="s">
        <v>43</v>
      </c>
      <c r="G136" s="68" t="s">
        <v>72</v>
      </c>
      <c r="H136" s="68" t="s">
        <v>73</v>
      </c>
      <c r="I136" s="68" t="s">
        <v>74</v>
      </c>
      <c r="J136" s="192" t="s">
        <v>67</v>
      </c>
      <c r="K136" s="70" t="s">
        <v>75</v>
      </c>
      <c r="L136" s="65"/>
      <c r="M136" s="65"/>
      <c r="N136" s="65"/>
    </row>
    <row r="137" spans="1:48" s="2" customFormat="1" ht="22.9" customHeight="1" x14ac:dyDescent="0.25">
      <c r="A137" s="19"/>
      <c r="B137" s="127"/>
      <c r="C137" s="193" t="s">
        <v>68</v>
      </c>
      <c r="D137" s="37"/>
      <c r="E137" s="37"/>
      <c r="F137" s="37"/>
      <c r="G137" s="37"/>
      <c r="H137" s="37"/>
      <c r="I137" s="37"/>
      <c r="J137" s="194">
        <f>J138+J168+J241</f>
        <v>0</v>
      </c>
      <c r="K137" s="19"/>
      <c r="L137" s="19"/>
      <c r="M137" s="19"/>
      <c r="N137" s="19"/>
      <c r="AC137" s="14" t="s">
        <v>48</v>
      </c>
      <c r="AD137" s="14" t="s">
        <v>69</v>
      </c>
      <c r="AT137" s="71" t="e">
        <f>AT138+AT169+AT189+#REF!</f>
        <v>#REF!</v>
      </c>
    </row>
    <row r="138" spans="1:48" s="12" customFormat="1" ht="25.9" customHeight="1" x14ac:dyDescent="0.2">
      <c r="B138" s="195"/>
      <c r="C138" s="74"/>
      <c r="D138" s="196" t="s">
        <v>48</v>
      </c>
      <c r="E138" s="197" t="s">
        <v>76</v>
      </c>
      <c r="F138" s="197" t="s">
        <v>77</v>
      </c>
      <c r="G138" s="74"/>
      <c r="H138" s="74"/>
      <c r="I138" s="74"/>
      <c r="J138" s="198">
        <f>J139+J145+J152</f>
        <v>0</v>
      </c>
      <c r="AA138" s="73" t="s">
        <v>54</v>
      </c>
      <c r="AC138" s="75" t="s">
        <v>48</v>
      </c>
      <c r="AD138" s="75" t="s">
        <v>49</v>
      </c>
      <c r="AH138" s="73" t="s">
        <v>78</v>
      </c>
      <c r="AT138" s="76">
        <f>AT139+AT154+AT167</f>
        <v>0</v>
      </c>
    </row>
    <row r="139" spans="1:48" s="12" customFormat="1" ht="22.9" customHeight="1" x14ac:dyDescent="0.2">
      <c r="B139" s="195"/>
      <c r="C139" s="74"/>
      <c r="D139" s="196" t="s">
        <v>48</v>
      </c>
      <c r="E139" s="199">
        <v>3</v>
      </c>
      <c r="F139" s="199" t="s">
        <v>127</v>
      </c>
      <c r="G139" s="74"/>
      <c r="H139" s="74"/>
      <c r="I139" s="74"/>
      <c r="J139" s="200">
        <f>SUM(J140:J144)</f>
        <v>0</v>
      </c>
      <c r="AA139" s="73" t="s">
        <v>54</v>
      </c>
      <c r="AC139" s="75" t="s">
        <v>48</v>
      </c>
      <c r="AD139" s="75" t="s">
        <v>54</v>
      </c>
      <c r="AH139" s="73" t="s">
        <v>78</v>
      </c>
      <c r="AT139" s="76">
        <f>SUM(AT140:AT153)</f>
        <v>0</v>
      </c>
    </row>
    <row r="140" spans="1:48" s="2" customFormat="1" ht="24" customHeight="1" x14ac:dyDescent="0.2">
      <c r="A140" s="19"/>
      <c r="B140" s="201"/>
      <c r="C140" s="83">
        <v>1</v>
      </c>
      <c r="D140" s="83" t="s">
        <v>79</v>
      </c>
      <c r="E140" s="90" t="s">
        <v>267</v>
      </c>
      <c r="F140" s="91" t="s">
        <v>128</v>
      </c>
      <c r="G140" s="92" t="s">
        <v>131</v>
      </c>
      <c r="H140" s="93">
        <v>4</v>
      </c>
      <c r="I140" s="93"/>
      <c r="J140" s="202">
        <f>H140*I140</f>
        <v>0</v>
      </c>
      <c r="K140" s="161"/>
      <c r="L140" s="19"/>
      <c r="M140" s="19"/>
      <c r="N140" s="19"/>
      <c r="AA140" s="79" t="s">
        <v>61</v>
      </c>
      <c r="AC140" s="79" t="s">
        <v>79</v>
      </c>
      <c r="AD140" s="79" t="s">
        <v>57</v>
      </c>
      <c r="AH140" s="14" t="s">
        <v>78</v>
      </c>
      <c r="AN140" s="80" t="e">
        <f>IF(#REF!="základná",J140,0)</f>
        <v>#REF!</v>
      </c>
      <c r="AO140" s="80" t="e">
        <f>IF(#REF!="znížená",J140,0)</f>
        <v>#REF!</v>
      </c>
      <c r="AP140" s="80" t="e">
        <f>IF(#REF!="zákl. prenesená",J140,0)</f>
        <v>#REF!</v>
      </c>
      <c r="AQ140" s="80" t="e">
        <f>IF(#REF!="zníž. prenesená",J140,0)</f>
        <v>#REF!</v>
      </c>
      <c r="AR140" s="80" t="e">
        <f>IF(#REF!="nulová",J140,0)</f>
        <v>#REF!</v>
      </c>
      <c r="AS140" s="14" t="s">
        <v>57</v>
      </c>
      <c r="AT140" s="81">
        <f>ROUND(I140*H140,3)</f>
        <v>0</v>
      </c>
      <c r="AU140" s="14" t="s">
        <v>61</v>
      </c>
      <c r="AV140" s="79" t="s">
        <v>57</v>
      </c>
    </row>
    <row r="141" spans="1:48" s="2" customFormat="1" ht="20.25" customHeight="1" x14ac:dyDescent="0.2">
      <c r="A141" s="19"/>
      <c r="B141" s="201"/>
      <c r="C141" s="83">
        <v>2</v>
      </c>
      <c r="D141" s="83" t="s">
        <v>79</v>
      </c>
      <c r="E141" s="90" t="s">
        <v>268</v>
      </c>
      <c r="F141" s="91" t="s">
        <v>129</v>
      </c>
      <c r="G141" s="92" t="s">
        <v>131</v>
      </c>
      <c r="H141" s="93">
        <v>4</v>
      </c>
      <c r="I141" s="93"/>
      <c r="J141" s="202">
        <f t="shared" ref="J141:J144" si="0">H141*I141</f>
        <v>0</v>
      </c>
      <c r="K141" s="161"/>
      <c r="L141" s="19"/>
      <c r="M141" s="19"/>
      <c r="N141" s="19"/>
      <c r="AA141" s="79" t="s">
        <v>61</v>
      </c>
      <c r="AC141" s="79" t="s">
        <v>79</v>
      </c>
      <c r="AD141" s="79" t="s">
        <v>57</v>
      </c>
      <c r="AH141" s="14" t="s">
        <v>78</v>
      </c>
      <c r="AN141" s="80" t="e">
        <f>IF(#REF!="základná",J141,0)</f>
        <v>#REF!</v>
      </c>
      <c r="AO141" s="80" t="e">
        <f>IF(#REF!="znížená",J141,0)</f>
        <v>#REF!</v>
      </c>
      <c r="AP141" s="80" t="e">
        <f>IF(#REF!="zákl. prenesená",J141,0)</f>
        <v>#REF!</v>
      </c>
      <c r="AQ141" s="80" t="e">
        <f>IF(#REF!="zníž. prenesená",J141,0)</f>
        <v>#REF!</v>
      </c>
      <c r="AR141" s="80" t="e">
        <f>IF(#REF!="nulová",J141,0)</f>
        <v>#REF!</v>
      </c>
      <c r="AS141" s="14" t="s">
        <v>57</v>
      </c>
      <c r="AT141" s="81">
        <f>ROUND(I141*H141,3)</f>
        <v>0</v>
      </c>
      <c r="AU141" s="14" t="s">
        <v>61</v>
      </c>
      <c r="AV141" s="79" t="s">
        <v>61</v>
      </c>
    </row>
    <row r="142" spans="1:48" s="96" customFormat="1" ht="24" customHeight="1" x14ac:dyDescent="0.2">
      <c r="A142" s="97"/>
      <c r="B142" s="201"/>
      <c r="C142" s="83">
        <v>3</v>
      </c>
      <c r="D142" s="83" t="s">
        <v>79</v>
      </c>
      <c r="E142" s="90" t="s">
        <v>269</v>
      </c>
      <c r="F142" s="91" t="s">
        <v>226</v>
      </c>
      <c r="G142" s="92" t="s">
        <v>225</v>
      </c>
      <c r="H142" s="93">
        <v>6.5</v>
      </c>
      <c r="I142" s="93"/>
      <c r="J142" s="202">
        <f t="shared" si="0"/>
        <v>0</v>
      </c>
      <c r="K142" s="161"/>
      <c r="L142" s="97"/>
      <c r="M142" s="97"/>
      <c r="N142" s="97"/>
      <c r="AA142" s="79"/>
      <c r="AC142" s="79"/>
      <c r="AD142" s="79"/>
      <c r="AH142" s="14"/>
      <c r="AN142" s="80"/>
      <c r="AO142" s="80"/>
      <c r="AP142" s="80"/>
      <c r="AQ142" s="80"/>
      <c r="AR142" s="80"/>
      <c r="AS142" s="14"/>
      <c r="AT142" s="81"/>
      <c r="AU142" s="14"/>
      <c r="AV142" s="79"/>
    </row>
    <row r="143" spans="1:48" s="96" customFormat="1" ht="23.25" customHeight="1" x14ac:dyDescent="0.2">
      <c r="A143" s="97"/>
      <c r="B143" s="201"/>
      <c r="C143" s="83">
        <v>4</v>
      </c>
      <c r="D143" s="83" t="s">
        <v>79</v>
      </c>
      <c r="E143" s="90" t="s">
        <v>270</v>
      </c>
      <c r="F143" s="91" t="s">
        <v>227</v>
      </c>
      <c r="G143" s="92" t="s">
        <v>225</v>
      </c>
      <c r="H143" s="93">
        <v>37.32</v>
      </c>
      <c r="I143" s="93"/>
      <c r="J143" s="202">
        <f t="shared" si="0"/>
        <v>0</v>
      </c>
      <c r="K143" s="161"/>
      <c r="L143" s="97"/>
      <c r="M143" s="97"/>
      <c r="N143" s="97"/>
      <c r="AA143" s="79"/>
      <c r="AC143" s="79"/>
      <c r="AD143" s="79"/>
      <c r="AH143" s="14"/>
      <c r="AN143" s="80"/>
      <c r="AO143" s="80"/>
      <c r="AP143" s="80"/>
      <c r="AQ143" s="80"/>
      <c r="AR143" s="80"/>
      <c r="AS143" s="14"/>
      <c r="AT143" s="81"/>
      <c r="AU143" s="14"/>
      <c r="AV143" s="79"/>
    </row>
    <row r="144" spans="1:48" s="2" customFormat="1" ht="32.25" customHeight="1" x14ac:dyDescent="0.2">
      <c r="A144" s="19"/>
      <c r="B144" s="201"/>
      <c r="C144" s="83">
        <v>5</v>
      </c>
      <c r="D144" s="83" t="s">
        <v>79</v>
      </c>
      <c r="E144" s="90" t="s">
        <v>271</v>
      </c>
      <c r="F144" s="91" t="s">
        <v>130</v>
      </c>
      <c r="G144" s="92" t="s">
        <v>132</v>
      </c>
      <c r="H144" s="93">
        <v>1.5</v>
      </c>
      <c r="I144" s="93"/>
      <c r="J144" s="202">
        <f t="shared" si="0"/>
        <v>0</v>
      </c>
      <c r="K144" s="161"/>
      <c r="L144" s="19"/>
      <c r="M144" s="19"/>
      <c r="N144" s="19"/>
      <c r="AA144" s="79" t="s">
        <v>61</v>
      </c>
      <c r="AC144" s="79" t="s">
        <v>79</v>
      </c>
      <c r="AD144" s="79" t="s">
        <v>57</v>
      </c>
      <c r="AH144" s="14" t="s">
        <v>78</v>
      </c>
      <c r="AN144" s="80" t="e">
        <f>IF(#REF!="základná",J144,0)</f>
        <v>#REF!</v>
      </c>
      <c r="AO144" s="80" t="e">
        <f>IF(#REF!="znížená",J144,0)</f>
        <v>#REF!</v>
      </c>
      <c r="AP144" s="80" t="e">
        <f>IF(#REF!="zákl. prenesená",J144,0)</f>
        <v>#REF!</v>
      </c>
      <c r="AQ144" s="80" t="e">
        <f>IF(#REF!="zníž. prenesená",J144,0)</f>
        <v>#REF!</v>
      </c>
      <c r="AR144" s="80" t="e">
        <f>IF(#REF!="nulová",J144,0)</f>
        <v>#REF!</v>
      </c>
      <c r="AS144" s="14" t="s">
        <v>57</v>
      </c>
      <c r="AT144" s="81">
        <f t="shared" ref="AT144:AT153" si="1">ROUND(I144*H144,3)</f>
        <v>0</v>
      </c>
      <c r="AU144" s="14" t="s">
        <v>61</v>
      </c>
      <c r="AV144" s="79" t="s">
        <v>62</v>
      </c>
    </row>
    <row r="145" spans="1:48" s="2" customFormat="1" ht="24" customHeight="1" x14ac:dyDescent="0.2">
      <c r="A145" s="19"/>
      <c r="B145" s="201"/>
      <c r="C145" s="74"/>
      <c r="D145" s="196" t="s">
        <v>48</v>
      </c>
      <c r="E145" s="199">
        <v>6</v>
      </c>
      <c r="F145" s="199" t="s">
        <v>133</v>
      </c>
      <c r="G145" s="74"/>
      <c r="H145" s="74"/>
      <c r="I145" s="74"/>
      <c r="J145" s="200">
        <f>SUM(J146:J151)</f>
        <v>0</v>
      </c>
      <c r="K145" s="161"/>
      <c r="L145" s="19"/>
      <c r="M145" s="19"/>
      <c r="N145" s="19"/>
      <c r="AA145" s="79" t="s">
        <v>61</v>
      </c>
      <c r="AC145" s="79" t="s">
        <v>79</v>
      </c>
      <c r="AD145" s="79" t="s">
        <v>57</v>
      </c>
      <c r="AH145" s="14" t="s">
        <v>78</v>
      </c>
      <c r="AN145" s="80" t="e">
        <f>IF(#REF!="základná",J145,0)</f>
        <v>#REF!</v>
      </c>
      <c r="AO145" s="80" t="e">
        <f>IF(#REF!="znížená",J145,0)</f>
        <v>#REF!</v>
      </c>
      <c r="AP145" s="80" t="e">
        <f>IF(#REF!="zákl. prenesená",J145,0)</f>
        <v>#REF!</v>
      </c>
      <c r="AQ145" s="80" t="e">
        <f>IF(#REF!="zníž. prenesená",J145,0)</f>
        <v>#REF!</v>
      </c>
      <c r="AR145" s="80" t="e">
        <f>IF(#REF!="nulová",J145,0)</f>
        <v>#REF!</v>
      </c>
      <c r="AS145" s="14" t="s">
        <v>57</v>
      </c>
      <c r="AT145" s="81">
        <f t="shared" si="1"/>
        <v>0</v>
      </c>
      <c r="AU145" s="14" t="s">
        <v>61</v>
      </c>
      <c r="AV145" s="79" t="s">
        <v>80</v>
      </c>
    </row>
    <row r="146" spans="1:48" s="2" customFormat="1" ht="24" customHeight="1" x14ac:dyDescent="0.2">
      <c r="A146" s="19"/>
      <c r="B146" s="201"/>
      <c r="C146" s="83">
        <v>6</v>
      </c>
      <c r="D146" s="83" t="s">
        <v>79</v>
      </c>
      <c r="E146" s="90" t="s">
        <v>272</v>
      </c>
      <c r="F146" s="91" t="s">
        <v>134</v>
      </c>
      <c r="G146" s="92" t="s">
        <v>138</v>
      </c>
      <c r="H146" s="93">
        <v>8</v>
      </c>
      <c r="I146" s="93"/>
      <c r="J146" s="202">
        <f>H146*I146</f>
        <v>0</v>
      </c>
      <c r="K146" s="161"/>
      <c r="L146" s="19"/>
      <c r="M146" s="19"/>
      <c r="N146" s="19"/>
      <c r="AA146" s="79" t="s">
        <v>61</v>
      </c>
      <c r="AC146" s="79" t="s">
        <v>79</v>
      </c>
      <c r="AD146" s="79" t="s">
        <v>57</v>
      </c>
      <c r="AH146" s="14" t="s">
        <v>78</v>
      </c>
      <c r="AN146" s="80" t="e">
        <f>IF(#REF!="základná",J146,0)</f>
        <v>#REF!</v>
      </c>
      <c r="AO146" s="80" t="e">
        <f>IF(#REF!="znížená",J146,0)</f>
        <v>#REF!</v>
      </c>
      <c r="AP146" s="80" t="e">
        <f>IF(#REF!="zákl. prenesená",J146,0)</f>
        <v>#REF!</v>
      </c>
      <c r="AQ146" s="80" t="e">
        <f>IF(#REF!="zníž. prenesená",J146,0)</f>
        <v>#REF!</v>
      </c>
      <c r="AR146" s="80" t="e">
        <f>IF(#REF!="nulová",J146,0)</f>
        <v>#REF!</v>
      </c>
      <c r="AS146" s="14" t="s">
        <v>57</v>
      </c>
      <c r="AT146" s="81">
        <f t="shared" si="1"/>
        <v>0</v>
      </c>
      <c r="AU146" s="14" t="s">
        <v>61</v>
      </c>
      <c r="AV146" s="79" t="s">
        <v>81</v>
      </c>
    </row>
    <row r="147" spans="1:48" s="2" customFormat="1" ht="36" customHeight="1" x14ac:dyDescent="0.2">
      <c r="A147" s="19"/>
      <c r="B147" s="201"/>
      <c r="C147" s="83">
        <v>7</v>
      </c>
      <c r="D147" s="83" t="s">
        <v>79</v>
      </c>
      <c r="E147" s="90" t="s">
        <v>273</v>
      </c>
      <c r="F147" s="91" t="s">
        <v>135</v>
      </c>
      <c r="G147" s="92" t="s">
        <v>132</v>
      </c>
      <c r="H147" s="93">
        <v>25</v>
      </c>
      <c r="I147" s="93"/>
      <c r="J147" s="202">
        <f t="shared" ref="J147:J151" si="2">H147*I147</f>
        <v>0</v>
      </c>
      <c r="K147" s="161"/>
      <c r="L147" s="19"/>
      <c r="M147" s="19"/>
      <c r="N147" s="19"/>
      <c r="AA147" s="79" t="s">
        <v>61</v>
      </c>
      <c r="AC147" s="79" t="s">
        <v>79</v>
      </c>
      <c r="AD147" s="79" t="s">
        <v>57</v>
      </c>
      <c r="AH147" s="14" t="s">
        <v>78</v>
      </c>
      <c r="AN147" s="80" t="e">
        <f>IF(#REF!="základná",J147,0)</f>
        <v>#REF!</v>
      </c>
      <c r="AO147" s="80" t="e">
        <f>IF(#REF!="znížená",J147,0)</f>
        <v>#REF!</v>
      </c>
      <c r="AP147" s="80" t="e">
        <f>IF(#REF!="zákl. prenesená",J147,0)</f>
        <v>#REF!</v>
      </c>
      <c r="AQ147" s="80" t="e">
        <f>IF(#REF!="zníž. prenesená",J147,0)</f>
        <v>#REF!</v>
      </c>
      <c r="AR147" s="80" t="e">
        <f>IF(#REF!="nulová",J147,0)</f>
        <v>#REF!</v>
      </c>
      <c r="AS147" s="14" t="s">
        <v>57</v>
      </c>
      <c r="AT147" s="81">
        <f t="shared" si="1"/>
        <v>0</v>
      </c>
      <c r="AU147" s="14" t="s">
        <v>61</v>
      </c>
      <c r="AV147" s="79" t="s">
        <v>83</v>
      </c>
    </row>
    <row r="148" spans="1:48" s="2" customFormat="1" ht="36" customHeight="1" x14ac:dyDescent="0.2">
      <c r="A148" s="19"/>
      <c r="B148" s="201"/>
      <c r="C148" s="83">
        <v>8</v>
      </c>
      <c r="D148" s="83" t="s">
        <v>79</v>
      </c>
      <c r="E148" s="90" t="s">
        <v>274</v>
      </c>
      <c r="F148" s="91" t="s">
        <v>136</v>
      </c>
      <c r="G148" s="92" t="s">
        <v>132</v>
      </c>
      <c r="H148" s="93">
        <v>43.5</v>
      </c>
      <c r="I148" s="93"/>
      <c r="J148" s="202">
        <f t="shared" si="2"/>
        <v>0</v>
      </c>
      <c r="K148" s="161"/>
      <c r="L148" s="19"/>
      <c r="M148" s="19"/>
      <c r="N148" s="19"/>
      <c r="AA148" s="79" t="s">
        <v>61</v>
      </c>
      <c r="AC148" s="79" t="s">
        <v>79</v>
      </c>
      <c r="AD148" s="79" t="s">
        <v>57</v>
      </c>
      <c r="AH148" s="14" t="s">
        <v>78</v>
      </c>
      <c r="AN148" s="80" t="e">
        <f>IF(#REF!="základná",J148,0)</f>
        <v>#REF!</v>
      </c>
      <c r="AO148" s="80" t="e">
        <f>IF(#REF!="znížená",J148,0)</f>
        <v>#REF!</v>
      </c>
      <c r="AP148" s="80" t="e">
        <f>IF(#REF!="zákl. prenesená",J148,0)</f>
        <v>#REF!</v>
      </c>
      <c r="AQ148" s="80" t="e">
        <f>IF(#REF!="zníž. prenesená",J148,0)</f>
        <v>#REF!</v>
      </c>
      <c r="AR148" s="80" t="e">
        <f>IF(#REF!="nulová",J148,0)</f>
        <v>#REF!</v>
      </c>
      <c r="AS148" s="14" t="s">
        <v>57</v>
      </c>
      <c r="AT148" s="81">
        <f t="shared" si="1"/>
        <v>0</v>
      </c>
      <c r="AU148" s="14" t="s">
        <v>61</v>
      </c>
      <c r="AV148" s="79" t="s">
        <v>84</v>
      </c>
    </row>
    <row r="149" spans="1:48" s="96" customFormat="1" ht="36" customHeight="1" x14ac:dyDescent="0.2">
      <c r="A149" s="97"/>
      <c r="B149" s="201"/>
      <c r="C149" s="83">
        <v>9</v>
      </c>
      <c r="D149" s="83" t="s">
        <v>79</v>
      </c>
      <c r="E149" s="90" t="s">
        <v>275</v>
      </c>
      <c r="F149" s="91" t="s">
        <v>235</v>
      </c>
      <c r="G149" s="92" t="s">
        <v>236</v>
      </c>
      <c r="H149" s="93">
        <v>53</v>
      </c>
      <c r="I149" s="93"/>
      <c r="J149" s="202">
        <f t="shared" si="2"/>
        <v>0</v>
      </c>
      <c r="K149" s="161"/>
      <c r="L149" s="97"/>
      <c r="M149" s="97"/>
      <c r="N149" s="97"/>
      <c r="AA149" s="79"/>
      <c r="AC149" s="79"/>
      <c r="AD149" s="79"/>
      <c r="AH149" s="14"/>
      <c r="AN149" s="80"/>
      <c r="AO149" s="80"/>
      <c r="AP149" s="80"/>
      <c r="AQ149" s="80"/>
      <c r="AR149" s="80"/>
      <c r="AS149" s="14"/>
      <c r="AT149" s="81">
        <f t="shared" si="1"/>
        <v>0</v>
      </c>
      <c r="AU149" s="14"/>
      <c r="AV149" s="79"/>
    </row>
    <row r="150" spans="1:48" s="2" customFormat="1" ht="36" customHeight="1" x14ac:dyDescent="0.2">
      <c r="A150" s="19"/>
      <c r="B150" s="201"/>
      <c r="C150" s="83">
        <v>10</v>
      </c>
      <c r="D150" s="83" t="s">
        <v>79</v>
      </c>
      <c r="E150" s="90" t="s">
        <v>276</v>
      </c>
      <c r="F150" s="91" t="s">
        <v>234</v>
      </c>
      <c r="G150" s="92" t="s">
        <v>132</v>
      </c>
      <c r="H150" s="93">
        <v>119.7</v>
      </c>
      <c r="I150" s="93"/>
      <c r="J150" s="202">
        <f t="shared" si="2"/>
        <v>0</v>
      </c>
      <c r="K150" s="161"/>
      <c r="L150" s="19"/>
      <c r="M150" s="19"/>
      <c r="N150" s="19"/>
      <c r="AA150" s="79" t="s">
        <v>61</v>
      </c>
      <c r="AC150" s="79" t="s">
        <v>79</v>
      </c>
      <c r="AD150" s="79" t="s">
        <v>57</v>
      </c>
      <c r="AH150" s="14" t="s">
        <v>78</v>
      </c>
      <c r="AN150" s="80" t="e">
        <f>IF(#REF!="základná",J150,0)</f>
        <v>#REF!</v>
      </c>
      <c r="AO150" s="80" t="e">
        <f>IF(#REF!="znížená",J150,0)</f>
        <v>#REF!</v>
      </c>
      <c r="AP150" s="80" t="e">
        <f>IF(#REF!="zákl. prenesená",J150,0)</f>
        <v>#REF!</v>
      </c>
      <c r="AQ150" s="80" t="e">
        <f>IF(#REF!="zníž. prenesená",J150,0)</f>
        <v>#REF!</v>
      </c>
      <c r="AR150" s="80" t="e">
        <f>IF(#REF!="nulová",J150,0)</f>
        <v>#REF!</v>
      </c>
      <c r="AS150" s="14" t="s">
        <v>57</v>
      </c>
      <c r="AT150" s="81">
        <f t="shared" si="1"/>
        <v>0</v>
      </c>
      <c r="AU150" s="14" t="s">
        <v>61</v>
      </c>
      <c r="AV150" s="79" t="s">
        <v>5</v>
      </c>
    </row>
    <row r="151" spans="1:48" s="2" customFormat="1" ht="36" customHeight="1" x14ac:dyDescent="0.2">
      <c r="A151" s="19"/>
      <c r="B151" s="201"/>
      <c r="C151" s="83">
        <v>11</v>
      </c>
      <c r="D151" s="83" t="s">
        <v>79</v>
      </c>
      <c r="E151" s="90" t="s">
        <v>277</v>
      </c>
      <c r="F151" s="91" t="s">
        <v>137</v>
      </c>
      <c r="G151" s="92" t="s">
        <v>132</v>
      </c>
      <c r="H151" s="93">
        <v>43.5</v>
      </c>
      <c r="I151" s="93"/>
      <c r="J151" s="202">
        <f t="shared" si="2"/>
        <v>0</v>
      </c>
      <c r="K151" s="161"/>
      <c r="L151" s="19"/>
      <c r="M151" s="19"/>
      <c r="N151" s="19"/>
      <c r="AA151" s="79" t="s">
        <v>61</v>
      </c>
      <c r="AC151" s="79" t="s">
        <v>79</v>
      </c>
      <c r="AD151" s="79" t="s">
        <v>57</v>
      </c>
      <c r="AH151" s="14" t="s">
        <v>78</v>
      </c>
      <c r="AN151" s="80" t="e">
        <f>IF(#REF!="základná",J151,0)</f>
        <v>#REF!</v>
      </c>
      <c r="AO151" s="80" t="e">
        <f>IF(#REF!="znížená",J151,0)</f>
        <v>#REF!</v>
      </c>
      <c r="AP151" s="80" t="e">
        <f>IF(#REF!="zákl. prenesená",J151,0)</f>
        <v>#REF!</v>
      </c>
      <c r="AQ151" s="80" t="e">
        <f>IF(#REF!="zníž. prenesená",J151,0)</f>
        <v>#REF!</v>
      </c>
      <c r="AR151" s="80" t="e">
        <f>IF(#REF!="nulová",J151,0)</f>
        <v>#REF!</v>
      </c>
      <c r="AS151" s="14" t="s">
        <v>57</v>
      </c>
      <c r="AT151" s="81">
        <f t="shared" si="1"/>
        <v>0</v>
      </c>
      <c r="AU151" s="14" t="s">
        <v>61</v>
      </c>
      <c r="AV151" s="79" t="s">
        <v>85</v>
      </c>
    </row>
    <row r="152" spans="1:48" s="2" customFormat="1" ht="24.75" customHeight="1" x14ac:dyDescent="0.2">
      <c r="A152" s="19"/>
      <c r="B152" s="201"/>
      <c r="C152" s="74"/>
      <c r="D152" s="196" t="s">
        <v>48</v>
      </c>
      <c r="E152" s="199">
        <v>9</v>
      </c>
      <c r="F152" s="199" t="s">
        <v>139</v>
      </c>
      <c r="G152" s="74"/>
      <c r="H152" s="74"/>
      <c r="I152" s="74"/>
      <c r="J152" s="200">
        <f>SUM(J153:J167)</f>
        <v>0</v>
      </c>
      <c r="K152" s="161"/>
      <c r="L152" s="19"/>
      <c r="M152" s="19"/>
      <c r="N152" s="19"/>
      <c r="AA152" s="79" t="s">
        <v>61</v>
      </c>
      <c r="AC152" s="79" t="s">
        <v>79</v>
      </c>
      <c r="AD152" s="79" t="s">
        <v>57</v>
      </c>
      <c r="AH152" s="14" t="s">
        <v>78</v>
      </c>
      <c r="AN152" s="80" t="e">
        <f>IF(#REF!="základná",J152,0)</f>
        <v>#REF!</v>
      </c>
      <c r="AO152" s="80" t="e">
        <f>IF(#REF!="znížená",J152,0)</f>
        <v>#REF!</v>
      </c>
      <c r="AP152" s="80" t="e">
        <f>IF(#REF!="zákl. prenesená",J152,0)</f>
        <v>#REF!</v>
      </c>
      <c r="AQ152" s="80" t="e">
        <f>IF(#REF!="zníž. prenesená",J152,0)</f>
        <v>#REF!</v>
      </c>
      <c r="AR152" s="80" t="e">
        <f>IF(#REF!="nulová",J152,0)</f>
        <v>#REF!</v>
      </c>
      <c r="AS152" s="14" t="s">
        <v>57</v>
      </c>
      <c r="AT152" s="81">
        <f t="shared" si="1"/>
        <v>0</v>
      </c>
      <c r="AU152" s="14" t="s">
        <v>61</v>
      </c>
      <c r="AV152" s="79" t="s">
        <v>86</v>
      </c>
    </row>
    <row r="153" spans="1:48" s="2" customFormat="1" ht="29.25" customHeight="1" x14ac:dyDescent="0.2">
      <c r="A153" s="19"/>
      <c r="B153" s="201"/>
      <c r="C153" s="83">
        <v>12</v>
      </c>
      <c r="D153" s="83" t="s">
        <v>79</v>
      </c>
      <c r="E153" s="90" t="s">
        <v>278</v>
      </c>
      <c r="F153" s="91" t="s">
        <v>140</v>
      </c>
      <c r="G153" s="92" t="s">
        <v>132</v>
      </c>
      <c r="H153" s="93">
        <v>12.2</v>
      </c>
      <c r="I153" s="93"/>
      <c r="J153" s="202">
        <f>H153*I153</f>
        <v>0</v>
      </c>
      <c r="K153" s="161"/>
      <c r="L153" s="19"/>
      <c r="M153" s="19"/>
      <c r="N153" s="19"/>
      <c r="AA153" s="79" t="s">
        <v>61</v>
      </c>
      <c r="AC153" s="79" t="s">
        <v>79</v>
      </c>
      <c r="AD153" s="79" t="s">
        <v>57</v>
      </c>
      <c r="AH153" s="14" t="s">
        <v>78</v>
      </c>
      <c r="AN153" s="80" t="e">
        <f>IF(#REF!="základná",J153,0)</f>
        <v>#REF!</v>
      </c>
      <c r="AO153" s="80" t="e">
        <f>IF(#REF!="znížená",J153,0)</f>
        <v>#REF!</v>
      </c>
      <c r="AP153" s="80" t="e">
        <f>IF(#REF!="zákl. prenesená",J153,0)</f>
        <v>#REF!</v>
      </c>
      <c r="AQ153" s="80" t="e">
        <f>IF(#REF!="zníž. prenesená",J153,0)</f>
        <v>#REF!</v>
      </c>
      <c r="AR153" s="80" t="e">
        <f>IF(#REF!="nulová",J153,0)</f>
        <v>#REF!</v>
      </c>
      <c r="AS153" s="14" t="s">
        <v>57</v>
      </c>
      <c r="AT153" s="81">
        <f t="shared" si="1"/>
        <v>0</v>
      </c>
      <c r="AU153" s="14" t="s">
        <v>61</v>
      </c>
      <c r="AV153" s="79" t="s">
        <v>88</v>
      </c>
    </row>
    <row r="154" spans="1:48" s="12" customFormat="1" ht="24.75" customHeight="1" x14ac:dyDescent="0.2">
      <c r="B154" s="195"/>
      <c r="C154" s="83">
        <v>13</v>
      </c>
      <c r="D154" s="83" t="s">
        <v>79</v>
      </c>
      <c r="E154" s="90" t="s">
        <v>279</v>
      </c>
      <c r="F154" s="91" t="s">
        <v>141</v>
      </c>
      <c r="G154" s="92" t="s">
        <v>225</v>
      </c>
      <c r="H154" s="93">
        <v>22.3</v>
      </c>
      <c r="I154" s="93"/>
      <c r="J154" s="202">
        <f t="shared" ref="J154:J167" si="3">H154*I154</f>
        <v>0</v>
      </c>
      <c r="AA154" s="73" t="s">
        <v>54</v>
      </c>
      <c r="AC154" s="75" t="s">
        <v>48</v>
      </c>
      <c r="AD154" s="75" t="s">
        <v>54</v>
      </c>
      <c r="AH154" s="73" t="s">
        <v>78</v>
      </c>
      <c r="AT154" s="76">
        <f>SUM(AT155:AT166)</f>
        <v>0</v>
      </c>
    </row>
    <row r="155" spans="1:48" s="2" customFormat="1" ht="33.75" customHeight="1" x14ac:dyDescent="0.2">
      <c r="A155" s="19"/>
      <c r="B155" s="201"/>
      <c r="C155" s="83">
        <v>14</v>
      </c>
      <c r="D155" s="83" t="s">
        <v>79</v>
      </c>
      <c r="E155" s="90" t="s">
        <v>280</v>
      </c>
      <c r="F155" s="91" t="s">
        <v>142</v>
      </c>
      <c r="G155" s="92" t="s">
        <v>132</v>
      </c>
      <c r="H155" s="93">
        <v>43.8</v>
      </c>
      <c r="I155" s="93"/>
      <c r="J155" s="202">
        <f t="shared" si="3"/>
        <v>0</v>
      </c>
      <c r="K155" s="161"/>
      <c r="L155" s="19"/>
      <c r="M155" s="19"/>
      <c r="N155" s="19"/>
      <c r="AA155" s="79" t="s">
        <v>61</v>
      </c>
      <c r="AC155" s="79" t="s">
        <v>79</v>
      </c>
      <c r="AD155" s="79" t="s">
        <v>57</v>
      </c>
      <c r="AH155" s="14" t="s">
        <v>78</v>
      </c>
      <c r="AN155" s="80" t="e">
        <f>IF(#REF!="základná",J155,0)</f>
        <v>#REF!</v>
      </c>
      <c r="AO155" s="80" t="e">
        <f>IF(#REF!="znížená",J155,0)</f>
        <v>#REF!</v>
      </c>
      <c r="AP155" s="80" t="e">
        <f>IF(#REF!="zákl. prenesená",J155,0)</f>
        <v>#REF!</v>
      </c>
      <c r="AQ155" s="80" t="e">
        <f>IF(#REF!="zníž. prenesená",J155,0)</f>
        <v>#REF!</v>
      </c>
      <c r="AR155" s="80" t="e">
        <f>IF(#REF!="nulová",J155,0)</f>
        <v>#REF!</v>
      </c>
      <c r="AS155" s="14" t="s">
        <v>57</v>
      </c>
      <c r="AT155" s="81">
        <f t="shared" ref="AT155:AT166" si="4">ROUND(I155*H155,3)</f>
        <v>0</v>
      </c>
      <c r="AU155" s="14" t="s">
        <v>61</v>
      </c>
      <c r="AV155" s="79" t="s">
        <v>89</v>
      </c>
    </row>
    <row r="156" spans="1:48" s="2" customFormat="1" ht="24" customHeight="1" x14ac:dyDescent="0.2">
      <c r="A156" s="19"/>
      <c r="B156" s="201"/>
      <c r="C156" s="83">
        <v>15</v>
      </c>
      <c r="D156" s="83" t="s">
        <v>79</v>
      </c>
      <c r="E156" s="90" t="s">
        <v>281</v>
      </c>
      <c r="F156" s="91" t="s">
        <v>143</v>
      </c>
      <c r="G156" s="92" t="s">
        <v>131</v>
      </c>
      <c r="H156" s="93">
        <v>4</v>
      </c>
      <c r="I156" s="93"/>
      <c r="J156" s="202">
        <f t="shared" si="3"/>
        <v>0</v>
      </c>
      <c r="K156" s="161"/>
      <c r="L156" s="19"/>
      <c r="M156" s="19"/>
      <c r="N156" s="19"/>
      <c r="AA156" s="79" t="s">
        <v>61</v>
      </c>
      <c r="AC156" s="79" t="s">
        <v>79</v>
      </c>
      <c r="AD156" s="79" t="s">
        <v>57</v>
      </c>
      <c r="AH156" s="14" t="s">
        <v>78</v>
      </c>
      <c r="AN156" s="80" t="e">
        <f>IF(#REF!="základná",J156,0)</f>
        <v>#REF!</v>
      </c>
      <c r="AO156" s="80" t="e">
        <f>IF(#REF!="znížená",J156,0)</f>
        <v>#REF!</v>
      </c>
      <c r="AP156" s="80" t="e">
        <f>IF(#REF!="zákl. prenesená",J156,0)</f>
        <v>#REF!</v>
      </c>
      <c r="AQ156" s="80" t="e">
        <f>IF(#REF!="zníž. prenesená",J156,0)</f>
        <v>#REF!</v>
      </c>
      <c r="AR156" s="80" t="e">
        <f>IF(#REF!="nulová",J156,0)</f>
        <v>#REF!</v>
      </c>
      <c r="AS156" s="14" t="s">
        <v>57</v>
      </c>
      <c r="AT156" s="81">
        <f t="shared" si="4"/>
        <v>0</v>
      </c>
      <c r="AU156" s="14" t="s">
        <v>61</v>
      </c>
      <c r="AV156" s="79" t="s">
        <v>90</v>
      </c>
    </row>
    <row r="157" spans="1:48" s="2" customFormat="1" ht="36" customHeight="1" x14ac:dyDescent="0.2">
      <c r="A157" s="19"/>
      <c r="B157" s="201"/>
      <c r="C157" s="83">
        <v>16</v>
      </c>
      <c r="D157" s="83" t="s">
        <v>79</v>
      </c>
      <c r="E157" s="90" t="s">
        <v>282</v>
      </c>
      <c r="F157" s="91" t="s">
        <v>144</v>
      </c>
      <c r="G157" s="92" t="s">
        <v>138</v>
      </c>
      <c r="H157" s="93">
        <v>8.1999999999999993</v>
      </c>
      <c r="I157" s="93"/>
      <c r="J157" s="202">
        <f t="shared" si="3"/>
        <v>0</v>
      </c>
      <c r="K157" s="161"/>
      <c r="L157" s="19"/>
      <c r="M157" s="19"/>
      <c r="N157" s="19"/>
      <c r="AA157" s="79" t="s">
        <v>61</v>
      </c>
      <c r="AC157" s="79" t="s">
        <v>79</v>
      </c>
      <c r="AD157" s="79" t="s">
        <v>57</v>
      </c>
      <c r="AH157" s="14" t="s">
        <v>78</v>
      </c>
      <c r="AN157" s="80" t="e">
        <f>IF(#REF!="základná",J157,0)</f>
        <v>#REF!</v>
      </c>
      <c r="AO157" s="80" t="e">
        <f>IF(#REF!="znížená",J157,0)</f>
        <v>#REF!</v>
      </c>
      <c r="AP157" s="80" t="e">
        <f>IF(#REF!="zákl. prenesená",J157,0)</f>
        <v>#REF!</v>
      </c>
      <c r="AQ157" s="80" t="e">
        <f>IF(#REF!="zníž. prenesená",J157,0)</f>
        <v>#REF!</v>
      </c>
      <c r="AR157" s="80" t="e">
        <f>IF(#REF!="nulová",J157,0)</f>
        <v>#REF!</v>
      </c>
      <c r="AS157" s="14" t="s">
        <v>57</v>
      </c>
      <c r="AT157" s="81">
        <f t="shared" si="4"/>
        <v>0</v>
      </c>
      <c r="AU157" s="14" t="s">
        <v>61</v>
      </c>
      <c r="AV157" s="79" t="s">
        <v>91</v>
      </c>
    </row>
    <row r="158" spans="1:48" s="2" customFormat="1" ht="20.25" customHeight="1" x14ac:dyDescent="0.2">
      <c r="A158" s="19"/>
      <c r="B158" s="201"/>
      <c r="C158" s="83">
        <v>17</v>
      </c>
      <c r="D158" s="83" t="s">
        <v>79</v>
      </c>
      <c r="E158" s="90" t="s">
        <v>283</v>
      </c>
      <c r="F158" s="91" t="s">
        <v>145</v>
      </c>
      <c r="G158" s="92" t="s">
        <v>132</v>
      </c>
      <c r="H158" s="93">
        <v>23</v>
      </c>
      <c r="I158" s="93"/>
      <c r="J158" s="202">
        <f t="shared" si="3"/>
        <v>0</v>
      </c>
      <c r="K158" s="161"/>
      <c r="L158" s="19"/>
      <c r="M158" s="19"/>
      <c r="N158" s="19"/>
      <c r="AA158" s="79" t="s">
        <v>61</v>
      </c>
      <c r="AC158" s="79" t="s">
        <v>79</v>
      </c>
      <c r="AD158" s="79" t="s">
        <v>57</v>
      </c>
      <c r="AH158" s="14" t="s">
        <v>78</v>
      </c>
      <c r="AN158" s="80" t="e">
        <f>IF(#REF!="základná",J158,0)</f>
        <v>#REF!</v>
      </c>
      <c r="AO158" s="80" t="e">
        <f>IF(#REF!="znížená",J158,0)</f>
        <v>#REF!</v>
      </c>
      <c r="AP158" s="80" t="e">
        <f>IF(#REF!="zákl. prenesená",J158,0)</f>
        <v>#REF!</v>
      </c>
      <c r="AQ158" s="80" t="e">
        <f>IF(#REF!="zníž. prenesená",J158,0)</f>
        <v>#REF!</v>
      </c>
      <c r="AR158" s="80" t="e">
        <f>IF(#REF!="nulová",J158,0)</f>
        <v>#REF!</v>
      </c>
      <c r="AS158" s="14" t="s">
        <v>57</v>
      </c>
      <c r="AT158" s="81">
        <f t="shared" si="4"/>
        <v>0</v>
      </c>
      <c r="AU158" s="14" t="s">
        <v>61</v>
      </c>
      <c r="AV158" s="79" t="s">
        <v>92</v>
      </c>
    </row>
    <row r="159" spans="1:48" s="2" customFormat="1" ht="25.5" customHeight="1" x14ac:dyDescent="0.2">
      <c r="A159" s="19"/>
      <c r="B159" s="201"/>
      <c r="C159" s="83">
        <v>18</v>
      </c>
      <c r="D159" s="83" t="s">
        <v>79</v>
      </c>
      <c r="E159" s="90" t="s">
        <v>284</v>
      </c>
      <c r="F159" s="91" t="s">
        <v>146</v>
      </c>
      <c r="G159" s="92" t="s">
        <v>155</v>
      </c>
      <c r="H159" s="93">
        <v>12.089</v>
      </c>
      <c r="I159" s="93"/>
      <c r="J159" s="202">
        <f t="shared" si="3"/>
        <v>0</v>
      </c>
      <c r="K159" s="161"/>
      <c r="L159" s="19"/>
      <c r="M159" s="19"/>
      <c r="N159" s="19"/>
      <c r="AA159" s="79" t="s">
        <v>61</v>
      </c>
      <c r="AC159" s="79" t="s">
        <v>79</v>
      </c>
      <c r="AD159" s="79" t="s">
        <v>57</v>
      </c>
      <c r="AH159" s="14" t="s">
        <v>78</v>
      </c>
      <c r="AN159" s="80" t="e">
        <f>IF(#REF!="základná",J159,0)</f>
        <v>#REF!</v>
      </c>
      <c r="AO159" s="80" t="e">
        <f>IF(#REF!="znížená",J159,0)</f>
        <v>#REF!</v>
      </c>
      <c r="AP159" s="80" t="e">
        <f>IF(#REF!="zákl. prenesená",J159,0)</f>
        <v>#REF!</v>
      </c>
      <c r="AQ159" s="80" t="e">
        <f>IF(#REF!="zníž. prenesená",J159,0)</f>
        <v>#REF!</v>
      </c>
      <c r="AR159" s="80" t="e">
        <f>IF(#REF!="nulová",J159,0)</f>
        <v>#REF!</v>
      </c>
      <c r="AS159" s="14" t="s">
        <v>57</v>
      </c>
      <c r="AT159" s="81">
        <f t="shared" si="4"/>
        <v>0</v>
      </c>
      <c r="AU159" s="14" t="s">
        <v>61</v>
      </c>
      <c r="AV159" s="79" t="s">
        <v>93</v>
      </c>
    </row>
    <row r="160" spans="1:48" s="2" customFormat="1" ht="27" customHeight="1" x14ac:dyDescent="0.2">
      <c r="A160" s="19"/>
      <c r="B160" s="201"/>
      <c r="C160" s="83">
        <v>19</v>
      </c>
      <c r="D160" s="83" t="s">
        <v>79</v>
      </c>
      <c r="E160" s="90" t="s">
        <v>285</v>
      </c>
      <c r="F160" s="91" t="s">
        <v>147</v>
      </c>
      <c r="G160" s="92" t="s">
        <v>155</v>
      </c>
      <c r="H160" s="93">
        <v>12.089</v>
      </c>
      <c r="I160" s="93"/>
      <c r="J160" s="202">
        <f t="shared" si="3"/>
        <v>0</v>
      </c>
      <c r="K160" s="161"/>
      <c r="L160" s="19"/>
      <c r="M160" s="19"/>
      <c r="N160" s="19"/>
      <c r="AA160" s="79" t="s">
        <v>61</v>
      </c>
      <c r="AC160" s="79" t="s">
        <v>79</v>
      </c>
      <c r="AD160" s="79" t="s">
        <v>57</v>
      </c>
      <c r="AH160" s="14" t="s">
        <v>78</v>
      </c>
      <c r="AN160" s="80" t="e">
        <f>IF(#REF!="základná",J160,0)</f>
        <v>#REF!</v>
      </c>
      <c r="AO160" s="80" t="e">
        <f>IF(#REF!="znížená",J160,0)</f>
        <v>#REF!</v>
      </c>
      <c r="AP160" s="80" t="e">
        <f>IF(#REF!="zákl. prenesená",J160,0)</f>
        <v>#REF!</v>
      </c>
      <c r="AQ160" s="80" t="e">
        <f>IF(#REF!="zníž. prenesená",J160,0)</f>
        <v>#REF!</v>
      </c>
      <c r="AR160" s="80" t="e">
        <f>IF(#REF!="nulová",J160,0)</f>
        <v>#REF!</v>
      </c>
      <c r="AS160" s="14" t="s">
        <v>57</v>
      </c>
      <c r="AT160" s="81">
        <f t="shared" si="4"/>
        <v>0</v>
      </c>
      <c r="AU160" s="14" t="s">
        <v>61</v>
      </c>
      <c r="AV160" s="79" t="s">
        <v>94</v>
      </c>
    </row>
    <row r="161" spans="1:48" s="2" customFormat="1" ht="28.5" customHeight="1" x14ac:dyDescent="0.2">
      <c r="A161" s="19"/>
      <c r="B161" s="201"/>
      <c r="C161" s="83">
        <v>20</v>
      </c>
      <c r="D161" s="83" t="s">
        <v>79</v>
      </c>
      <c r="E161" s="90" t="s">
        <v>286</v>
      </c>
      <c r="F161" s="91" t="s">
        <v>148</v>
      </c>
      <c r="G161" s="92" t="s">
        <v>155</v>
      </c>
      <c r="H161" s="93">
        <v>12.089</v>
      </c>
      <c r="I161" s="93"/>
      <c r="J161" s="202">
        <f t="shared" si="3"/>
        <v>0</v>
      </c>
      <c r="K161" s="161"/>
      <c r="L161" s="19"/>
      <c r="M161" s="19"/>
      <c r="N161" s="19"/>
      <c r="AA161" s="79" t="s">
        <v>61</v>
      </c>
      <c r="AC161" s="79" t="s">
        <v>79</v>
      </c>
      <c r="AD161" s="79" t="s">
        <v>57</v>
      </c>
      <c r="AH161" s="14" t="s">
        <v>78</v>
      </c>
      <c r="AN161" s="80" t="e">
        <f>IF(#REF!="základná",J161,0)</f>
        <v>#REF!</v>
      </c>
      <c r="AO161" s="80" t="e">
        <f>IF(#REF!="znížená",J161,0)</f>
        <v>#REF!</v>
      </c>
      <c r="AP161" s="80" t="e">
        <f>IF(#REF!="zákl. prenesená",J161,0)</f>
        <v>#REF!</v>
      </c>
      <c r="AQ161" s="80" t="e">
        <f>IF(#REF!="zníž. prenesená",J161,0)</f>
        <v>#REF!</v>
      </c>
      <c r="AR161" s="80" t="e">
        <f>IF(#REF!="nulová",J161,0)</f>
        <v>#REF!</v>
      </c>
      <c r="AS161" s="14" t="s">
        <v>57</v>
      </c>
      <c r="AT161" s="81">
        <f t="shared" si="4"/>
        <v>0</v>
      </c>
      <c r="AU161" s="14" t="s">
        <v>61</v>
      </c>
      <c r="AV161" s="79" t="s">
        <v>95</v>
      </c>
    </row>
    <row r="162" spans="1:48" s="2" customFormat="1" ht="21.75" customHeight="1" x14ac:dyDescent="0.2">
      <c r="A162" s="19"/>
      <c r="B162" s="201"/>
      <c r="C162" s="83">
        <v>21</v>
      </c>
      <c r="D162" s="83" t="s">
        <v>79</v>
      </c>
      <c r="E162" s="90" t="s">
        <v>287</v>
      </c>
      <c r="F162" s="91" t="s">
        <v>149</v>
      </c>
      <c r="G162" s="92" t="s">
        <v>155</v>
      </c>
      <c r="H162" s="93">
        <v>60.445</v>
      </c>
      <c r="I162" s="93"/>
      <c r="J162" s="202">
        <f t="shared" si="3"/>
        <v>0</v>
      </c>
      <c r="K162" s="161"/>
      <c r="L162" s="19"/>
      <c r="M162" s="19"/>
      <c r="N162" s="19"/>
      <c r="AA162" s="79" t="s">
        <v>61</v>
      </c>
      <c r="AC162" s="79" t="s">
        <v>79</v>
      </c>
      <c r="AD162" s="79" t="s">
        <v>57</v>
      </c>
      <c r="AH162" s="14" t="s">
        <v>78</v>
      </c>
      <c r="AN162" s="80" t="e">
        <f>IF(#REF!="základná",J162,0)</f>
        <v>#REF!</v>
      </c>
      <c r="AO162" s="80" t="e">
        <f>IF(#REF!="znížená",J162,0)</f>
        <v>#REF!</v>
      </c>
      <c r="AP162" s="80" t="e">
        <f>IF(#REF!="zákl. prenesená",J162,0)</f>
        <v>#REF!</v>
      </c>
      <c r="AQ162" s="80" t="e">
        <f>IF(#REF!="zníž. prenesená",J162,0)</f>
        <v>#REF!</v>
      </c>
      <c r="AR162" s="80" t="e">
        <f>IF(#REF!="nulová",J162,0)</f>
        <v>#REF!</v>
      </c>
      <c r="AS162" s="14" t="s">
        <v>57</v>
      </c>
      <c r="AT162" s="81">
        <f t="shared" si="4"/>
        <v>0</v>
      </c>
      <c r="AU162" s="14" t="s">
        <v>61</v>
      </c>
      <c r="AV162" s="79" t="s">
        <v>96</v>
      </c>
    </row>
    <row r="163" spans="1:48" s="2" customFormat="1" ht="21.75" customHeight="1" x14ac:dyDescent="0.2">
      <c r="A163" s="19"/>
      <c r="B163" s="201"/>
      <c r="C163" s="83">
        <v>22</v>
      </c>
      <c r="D163" s="83" t="s">
        <v>79</v>
      </c>
      <c r="E163" s="90" t="s">
        <v>288</v>
      </c>
      <c r="F163" s="91" t="s">
        <v>150</v>
      </c>
      <c r="G163" s="92" t="s">
        <v>155</v>
      </c>
      <c r="H163" s="93">
        <v>12.089</v>
      </c>
      <c r="I163" s="93"/>
      <c r="J163" s="202">
        <f t="shared" si="3"/>
        <v>0</v>
      </c>
      <c r="K163" s="161"/>
      <c r="L163" s="19"/>
      <c r="M163" s="19"/>
      <c r="N163" s="19"/>
      <c r="AA163" s="79" t="s">
        <v>61</v>
      </c>
      <c r="AC163" s="79" t="s">
        <v>79</v>
      </c>
      <c r="AD163" s="79" t="s">
        <v>57</v>
      </c>
      <c r="AH163" s="14" t="s">
        <v>78</v>
      </c>
      <c r="AN163" s="80" t="e">
        <f>IF(#REF!="základná",J163,0)</f>
        <v>#REF!</v>
      </c>
      <c r="AO163" s="80" t="e">
        <f>IF(#REF!="znížená",J163,0)</f>
        <v>#REF!</v>
      </c>
      <c r="AP163" s="80" t="e">
        <f>IF(#REF!="zákl. prenesená",J163,0)</f>
        <v>#REF!</v>
      </c>
      <c r="AQ163" s="80" t="e">
        <f>IF(#REF!="zníž. prenesená",J163,0)</f>
        <v>#REF!</v>
      </c>
      <c r="AR163" s="80" t="e">
        <f>IF(#REF!="nulová",J163,0)</f>
        <v>#REF!</v>
      </c>
      <c r="AS163" s="14" t="s">
        <v>57</v>
      </c>
      <c r="AT163" s="81">
        <f t="shared" si="4"/>
        <v>0</v>
      </c>
      <c r="AU163" s="14" t="s">
        <v>61</v>
      </c>
      <c r="AV163" s="79" t="s">
        <v>97</v>
      </c>
    </row>
    <row r="164" spans="1:48" s="2" customFormat="1" ht="27.75" customHeight="1" x14ac:dyDescent="0.2">
      <c r="A164" s="19"/>
      <c r="B164" s="201"/>
      <c r="C164" s="83">
        <v>23</v>
      </c>
      <c r="D164" s="83" t="s">
        <v>79</v>
      </c>
      <c r="E164" s="90" t="s">
        <v>289</v>
      </c>
      <c r="F164" s="91" t="s">
        <v>151</v>
      </c>
      <c r="G164" s="92" t="s">
        <v>155</v>
      </c>
      <c r="H164" s="93">
        <v>12.089</v>
      </c>
      <c r="I164" s="93"/>
      <c r="J164" s="202">
        <f t="shared" si="3"/>
        <v>0</v>
      </c>
      <c r="K164" s="161"/>
      <c r="L164" s="19"/>
      <c r="M164" s="19"/>
      <c r="N164" s="19"/>
      <c r="AA164" s="79" t="s">
        <v>61</v>
      </c>
      <c r="AC164" s="79" t="s">
        <v>79</v>
      </c>
      <c r="AD164" s="79" t="s">
        <v>57</v>
      </c>
      <c r="AH164" s="14" t="s">
        <v>78</v>
      </c>
      <c r="AN164" s="80" t="e">
        <f>IF(#REF!="základná",J164,0)</f>
        <v>#REF!</v>
      </c>
      <c r="AO164" s="80" t="e">
        <f>IF(#REF!="znížená",J164,0)</f>
        <v>#REF!</v>
      </c>
      <c r="AP164" s="80" t="e">
        <f>IF(#REF!="zákl. prenesená",J164,0)</f>
        <v>#REF!</v>
      </c>
      <c r="AQ164" s="80" t="e">
        <f>IF(#REF!="zníž. prenesená",J164,0)</f>
        <v>#REF!</v>
      </c>
      <c r="AR164" s="80" t="e">
        <f>IF(#REF!="nulová",J164,0)</f>
        <v>#REF!</v>
      </c>
      <c r="AS164" s="14" t="s">
        <v>57</v>
      </c>
      <c r="AT164" s="81">
        <f t="shared" si="4"/>
        <v>0</v>
      </c>
      <c r="AU164" s="14" t="s">
        <v>61</v>
      </c>
      <c r="AV164" s="79" t="s">
        <v>98</v>
      </c>
    </row>
    <row r="165" spans="1:48" s="2" customFormat="1" ht="16.5" customHeight="1" x14ac:dyDescent="0.2">
      <c r="A165" s="19"/>
      <c r="B165" s="201"/>
      <c r="C165" s="83">
        <v>24</v>
      </c>
      <c r="D165" s="83" t="s">
        <v>79</v>
      </c>
      <c r="E165" s="90" t="s">
        <v>290</v>
      </c>
      <c r="F165" s="91" t="s">
        <v>152</v>
      </c>
      <c r="G165" s="92" t="s">
        <v>155</v>
      </c>
      <c r="H165" s="93">
        <v>12.089</v>
      </c>
      <c r="I165" s="93"/>
      <c r="J165" s="202">
        <f t="shared" si="3"/>
        <v>0</v>
      </c>
      <c r="K165" s="161"/>
      <c r="L165" s="19"/>
      <c r="M165" s="19"/>
      <c r="N165" s="19"/>
      <c r="AA165" s="79" t="s">
        <v>61</v>
      </c>
      <c r="AC165" s="79" t="s">
        <v>79</v>
      </c>
      <c r="AD165" s="79" t="s">
        <v>57</v>
      </c>
      <c r="AH165" s="14" t="s">
        <v>78</v>
      </c>
      <c r="AN165" s="80" t="e">
        <f>IF(#REF!="základná",J165,0)</f>
        <v>#REF!</v>
      </c>
      <c r="AO165" s="80" t="e">
        <f>IF(#REF!="znížená",J165,0)</f>
        <v>#REF!</v>
      </c>
      <c r="AP165" s="80" t="e">
        <f>IF(#REF!="zákl. prenesená",J165,0)</f>
        <v>#REF!</v>
      </c>
      <c r="AQ165" s="80" t="e">
        <f>IF(#REF!="zníž. prenesená",J165,0)</f>
        <v>#REF!</v>
      </c>
      <c r="AR165" s="80" t="e">
        <f>IF(#REF!="nulová",J165,0)</f>
        <v>#REF!</v>
      </c>
      <c r="AS165" s="14" t="s">
        <v>57</v>
      </c>
      <c r="AT165" s="81">
        <f t="shared" si="4"/>
        <v>0</v>
      </c>
      <c r="AU165" s="14" t="s">
        <v>61</v>
      </c>
      <c r="AV165" s="79" t="s">
        <v>99</v>
      </c>
    </row>
    <row r="166" spans="1:48" s="2" customFormat="1" ht="24.75" customHeight="1" x14ac:dyDescent="0.2">
      <c r="A166" s="19"/>
      <c r="B166" s="201"/>
      <c r="C166" s="83">
        <v>25</v>
      </c>
      <c r="D166" s="83" t="s">
        <v>79</v>
      </c>
      <c r="E166" s="90" t="s">
        <v>291</v>
      </c>
      <c r="F166" s="91" t="s">
        <v>153</v>
      </c>
      <c r="G166" s="92" t="s">
        <v>155</v>
      </c>
      <c r="H166" s="93">
        <v>12.089</v>
      </c>
      <c r="I166" s="93"/>
      <c r="J166" s="202">
        <f t="shared" si="3"/>
        <v>0</v>
      </c>
      <c r="K166" s="161"/>
      <c r="L166" s="19"/>
      <c r="M166" s="19"/>
      <c r="N166" s="19"/>
      <c r="AA166" s="79" t="s">
        <v>61</v>
      </c>
      <c r="AC166" s="79" t="s">
        <v>79</v>
      </c>
      <c r="AD166" s="79" t="s">
        <v>57</v>
      </c>
      <c r="AH166" s="14" t="s">
        <v>78</v>
      </c>
      <c r="AN166" s="80" t="e">
        <f>IF(#REF!="základná",J166,0)</f>
        <v>#REF!</v>
      </c>
      <c r="AO166" s="80" t="e">
        <f>IF(#REF!="znížená",J166,0)</f>
        <v>#REF!</v>
      </c>
      <c r="AP166" s="80" t="e">
        <f>IF(#REF!="zákl. prenesená",J166,0)</f>
        <v>#REF!</v>
      </c>
      <c r="AQ166" s="80" t="e">
        <f>IF(#REF!="zníž. prenesená",J166,0)</f>
        <v>#REF!</v>
      </c>
      <c r="AR166" s="80" t="e">
        <f>IF(#REF!="nulová",J166,0)</f>
        <v>#REF!</v>
      </c>
      <c r="AS166" s="14" t="s">
        <v>57</v>
      </c>
      <c r="AT166" s="81">
        <f t="shared" si="4"/>
        <v>0</v>
      </c>
      <c r="AU166" s="14" t="s">
        <v>61</v>
      </c>
      <c r="AV166" s="79" t="s">
        <v>100</v>
      </c>
    </row>
    <row r="167" spans="1:48" s="12" customFormat="1" ht="22.9" customHeight="1" x14ac:dyDescent="0.2">
      <c r="B167" s="195"/>
      <c r="C167" s="83">
        <v>26</v>
      </c>
      <c r="D167" s="83" t="s">
        <v>79</v>
      </c>
      <c r="E167" s="90" t="s">
        <v>292</v>
      </c>
      <c r="F167" s="91" t="s">
        <v>154</v>
      </c>
      <c r="G167" s="92" t="s">
        <v>155</v>
      </c>
      <c r="H167" s="93">
        <v>13.23</v>
      </c>
      <c r="I167" s="93"/>
      <c r="J167" s="202">
        <f t="shared" si="3"/>
        <v>0</v>
      </c>
      <c r="AA167" s="73" t="s">
        <v>54</v>
      </c>
      <c r="AC167" s="75" t="s">
        <v>48</v>
      </c>
      <c r="AD167" s="75" t="s">
        <v>54</v>
      </c>
      <c r="AH167" s="73" t="s">
        <v>78</v>
      </c>
      <c r="AT167" s="76">
        <f>AT168</f>
        <v>0</v>
      </c>
    </row>
    <row r="168" spans="1:48" s="2" customFormat="1" ht="24" customHeight="1" x14ac:dyDescent="0.2">
      <c r="A168" s="19"/>
      <c r="B168" s="201"/>
      <c r="C168" s="74"/>
      <c r="D168" s="196" t="s">
        <v>48</v>
      </c>
      <c r="E168" s="197" t="s">
        <v>102</v>
      </c>
      <c r="F168" s="197" t="s">
        <v>103</v>
      </c>
      <c r="G168" s="74"/>
      <c r="H168" s="74"/>
      <c r="I168" s="74"/>
      <c r="J168" s="198">
        <f>J169+J174+J220+J229+J234</f>
        <v>0</v>
      </c>
      <c r="K168" s="161"/>
      <c r="L168" s="19"/>
      <c r="M168" s="19"/>
      <c r="N168" s="19"/>
      <c r="AA168" s="79" t="s">
        <v>61</v>
      </c>
      <c r="AC168" s="79" t="s">
        <v>79</v>
      </c>
      <c r="AD168" s="79" t="s">
        <v>57</v>
      </c>
      <c r="AH168" s="14" t="s">
        <v>78</v>
      </c>
      <c r="AN168" s="80" t="e">
        <f>IF(#REF!="základná",J168,0)</f>
        <v>#REF!</v>
      </c>
      <c r="AO168" s="80" t="e">
        <f>IF(#REF!="znížená",J168,0)</f>
        <v>#REF!</v>
      </c>
      <c r="AP168" s="80" t="e">
        <f>IF(#REF!="zákl. prenesená",J168,0)</f>
        <v>#REF!</v>
      </c>
      <c r="AQ168" s="80" t="e">
        <f>IF(#REF!="zníž. prenesená",J168,0)</f>
        <v>#REF!</v>
      </c>
      <c r="AR168" s="80" t="e">
        <f>IF(#REF!="nulová",J168,0)</f>
        <v>#REF!</v>
      </c>
      <c r="AS168" s="14" t="s">
        <v>57</v>
      </c>
      <c r="AT168" s="81">
        <f>ROUND(I168*H168,3)</f>
        <v>0</v>
      </c>
      <c r="AU168" s="14" t="s">
        <v>61</v>
      </c>
      <c r="AV168" s="79" t="s">
        <v>101</v>
      </c>
    </row>
    <row r="169" spans="1:48" s="12" customFormat="1" ht="25.9" customHeight="1" x14ac:dyDescent="0.2">
      <c r="B169" s="195"/>
      <c r="C169" s="203"/>
      <c r="D169" s="204"/>
      <c r="E169" s="205">
        <v>71</v>
      </c>
      <c r="F169" s="205" t="s">
        <v>156</v>
      </c>
      <c r="G169" s="206"/>
      <c r="H169" s="206"/>
      <c r="I169" s="206"/>
      <c r="J169" s="207">
        <f>J170</f>
        <v>0</v>
      </c>
      <c r="AA169" s="73" t="s">
        <v>57</v>
      </c>
      <c r="AC169" s="75" t="s">
        <v>48</v>
      </c>
      <c r="AD169" s="75" t="s">
        <v>49</v>
      </c>
      <c r="AH169" s="73" t="s">
        <v>78</v>
      </c>
      <c r="AT169" s="76">
        <f>AT170+AT173+AT184</f>
        <v>0</v>
      </c>
    </row>
    <row r="170" spans="1:48" s="12" customFormat="1" ht="22.9" customHeight="1" x14ac:dyDescent="0.2">
      <c r="B170" s="195"/>
      <c r="C170" s="74"/>
      <c r="D170" s="196"/>
      <c r="E170" s="199">
        <v>711</v>
      </c>
      <c r="F170" s="199" t="s">
        <v>157</v>
      </c>
      <c r="G170" s="74"/>
      <c r="H170" s="74"/>
      <c r="I170" s="74"/>
      <c r="J170" s="200">
        <f>SUM(J171:J173)</f>
        <v>0</v>
      </c>
      <c r="AA170" s="73" t="s">
        <v>57</v>
      </c>
      <c r="AC170" s="75" t="s">
        <v>48</v>
      </c>
      <c r="AD170" s="75" t="s">
        <v>54</v>
      </c>
      <c r="AH170" s="73" t="s">
        <v>78</v>
      </c>
      <c r="AT170" s="76">
        <f>SUM(AT171:AT172)</f>
        <v>0</v>
      </c>
    </row>
    <row r="171" spans="1:48" s="2" customFormat="1" ht="24" customHeight="1" x14ac:dyDescent="0.2">
      <c r="A171" s="19"/>
      <c r="B171" s="201"/>
      <c r="C171" s="83">
        <v>27</v>
      </c>
      <c r="D171" s="83" t="s">
        <v>79</v>
      </c>
      <c r="E171" s="90" t="s">
        <v>293</v>
      </c>
      <c r="F171" s="91" t="s">
        <v>158</v>
      </c>
      <c r="G171" s="92" t="s">
        <v>132</v>
      </c>
      <c r="H171" s="93">
        <v>42.74</v>
      </c>
      <c r="I171" s="93"/>
      <c r="J171" s="202">
        <f>H171*I171</f>
        <v>0</v>
      </c>
      <c r="K171" s="161"/>
      <c r="L171" s="19"/>
      <c r="M171" s="19"/>
      <c r="N171" s="19"/>
      <c r="AA171" s="79" t="s">
        <v>83</v>
      </c>
      <c r="AC171" s="79" t="s">
        <v>79</v>
      </c>
      <c r="AD171" s="79" t="s">
        <v>57</v>
      </c>
      <c r="AH171" s="14" t="s">
        <v>78</v>
      </c>
      <c r="AN171" s="80" t="e">
        <f>IF(#REF!="základná",J171,0)</f>
        <v>#REF!</v>
      </c>
      <c r="AO171" s="80" t="e">
        <f>IF(#REF!="znížená",J171,0)</f>
        <v>#REF!</v>
      </c>
      <c r="AP171" s="80" t="e">
        <f>IF(#REF!="zákl. prenesená",J171,0)</f>
        <v>#REF!</v>
      </c>
      <c r="AQ171" s="80" t="e">
        <f>IF(#REF!="zníž. prenesená",J171,0)</f>
        <v>#REF!</v>
      </c>
      <c r="AR171" s="80" t="e">
        <f>IF(#REF!="nulová",J171,0)</f>
        <v>#REF!</v>
      </c>
      <c r="AS171" s="14" t="s">
        <v>57</v>
      </c>
      <c r="AT171" s="81">
        <f>ROUND(I171*H171,3)</f>
        <v>0</v>
      </c>
      <c r="AU171" s="14" t="s">
        <v>83</v>
      </c>
      <c r="AV171" s="79" t="s">
        <v>104</v>
      </c>
    </row>
    <row r="172" spans="1:48" s="2" customFormat="1" ht="24" customHeight="1" x14ac:dyDescent="0.2">
      <c r="A172" s="19"/>
      <c r="B172" s="201"/>
      <c r="C172" s="83">
        <v>28</v>
      </c>
      <c r="D172" s="83" t="s">
        <v>79</v>
      </c>
      <c r="E172" s="90" t="s">
        <v>294</v>
      </c>
      <c r="F172" s="91" t="s">
        <v>159</v>
      </c>
      <c r="G172" s="92" t="s">
        <v>132</v>
      </c>
      <c r="H172" s="93">
        <v>28.8</v>
      </c>
      <c r="I172" s="93"/>
      <c r="J172" s="202">
        <f t="shared" ref="J172:J173" si="5">H172*I172</f>
        <v>0</v>
      </c>
      <c r="K172" s="161"/>
      <c r="L172" s="19"/>
      <c r="M172" s="19"/>
      <c r="N172" s="19"/>
      <c r="AA172" s="79" t="s">
        <v>83</v>
      </c>
      <c r="AC172" s="79" t="s">
        <v>79</v>
      </c>
      <c r="AD172" s="79" t="s">
        <v>57</v>
      </c>
      <c r="AH172" s="14" t="s">
        <v>78</v>
      </c>
      <c r="AN172" s="80" t="e">
        <f>IF(#REF!="základná",J172,0)</f>
        <v>#REF!</v>
      </c>
      <c r="AO172" s="80" t="e">
        <f>IF(#REF!="znížená",J172,0)</f>
        <v>#REF!</v>
      </c>
      <c r="AP172" s="80" t="e">
        <f>IF(#REF!="zákl. prenesená",J172,0)</f>
        <v>#REF!</v>
      </c>
      <c r="AQ172" s="80" t="e">
        <f>IF(#REF!="zníž. prenesená",J172,0)</f>
        <v>#REF!</v>
      </c>
      <c r="AR172" s="80" t="e">
        <f>IF(#REF!="nulová",J172,0)</f>
        <v>#REF!</v>
      </c>
      <c r="AS172" s="14" t="s">
        <v>57</v>
      </c>
      <c r="AT172" s="81">
        <f>ROUND(I172*H172,3)</f>
        <v>0</v>
      </c>
      <c r="AU172" s="14" t="s">
        <v>83</v>
      </c>
      <c r="AV172" s="79" t="s">
        <v>105</v>
      </c>
    </row>
    <row r="173" spans="1:48" s="12" customFormat="1" ht="22.9" customHeight="1" x14ac:dyDescent="0.2">
      <c r="B173" s="195"/>
      <c r="C173" s="83">
        <v>29</v>
      </c>
      <c r="D173" s="83" t="s">
        <v>79</v>
      </c>
      <c r="E173" s="90" t="s">
        <v>295</v>
      </c>
      <c r="F173" s="91" t="s">
        <v>160</v>
      </c>
      <c r="G173" s="92" t="s">
        <v>155</v>
      </c>
      <c r="H173" s="93">
        <v>0.33800000000000002</v>
      </c>
      <c r="I173" s="93"/>
      <c r="J173" s="202">
        <f t="shared" si="5"/>
        <v>0</v>
      </c>
      <c r="AA173" s="73" t="s">
        <v>57</v>
      </c>
      <c r="AC173" s="75" t="s">
        <v>48</v>
      </c>
      <c r="AD173" s="75" t="s">
        <v>54</v>
      </c>
      <c r="AH173" s="73" t="s">
        <v>78</v>
      </c>
      <c r="AT173" s="76">
        <f>SUM(AT174:AT183)</f>
        <v>0</v>
      </c>
    </row>
    <row r="174" spans="1:48" s="2" customFormat="1" ht="24" customHeight="1" x14ac:dyDescent="0.2">
      <c r="A174" s="19"/>
      <c r="B174" s="201"/>
      <c r="C174" s="203"/>
      <c r="D174" s="204"/>
      <c r="E174" s="205">
        <v>72</v>
      </c>
      <c r="F174" s="205" t="s">
        <v>201</v>
      </c>
      <c r="G174" s="206"/>
      <c r="H174" s="206"/>
      <c r="I174" s="206"/>
      <c r="J174" s="207">
        <f>J175+J184+J190+J192</f>
        <v>0</v>
      </c>
      <c r="K174" s="161"/>
      <c r="L174" s="19"/>
      <c r="M174" s="19"/>
      <c r="N174" s="19"/>
      <c r="AA174" s="79" t="s">
        <v>83</v>
      </c>
      <c r="AC174" s="79" t="s">
        <v>79</v>
      </c>
      <c r="AD174" s="79" t="s">
        <v>57</v>
      </c>
      <c r="AH174" s="14" t="s">
        <v>78</v>
      </c>
      <c r="AN174" s="80" t="e">
        <f>IF(#REF!="základná",J174,0)</f>
        <v>#REF!</v>
      </c>
      <c r="AO174" s="80" t="e">
        <f>IF(#REF!="znížená",J174,0)</f>
        <v>#REF!</v>
      </c>
      <c r="AP174" s="80" t="e">
        <f>IF(#REF!="zákl. prenesená",J174,0)</f>
        <v>#REF!</v>
      </c>
      <c r="AQ174" s="80" t="e">
        <f>IF(#REF!="zníž. prenesená",J174,0)</f>
        <v>#REF!</v>
      </c>
      <c r="AR174" s="80" t="e">
        <f>IF(#REF!="nulová",J174,0)</f>
        <v>#REF!</v>
      </c>
      <c r="AS174" s="14" t="s">
        <v>57</v>
      </c>
      <c r="AT174" s="81">
        <f t="shared" ref="AT174:AT183" si="6">ROUND(I174*H174,3)</f>
        <v>0</v>
      </c>
      <c r="AU174" s="14" t="s">
        <v>83</v>
      </c>
      <c r="AV174" s="79" t="s">
        <v>106</v>
      </c>
    </row>
    <row r="175" spans="1:48" s="2" customFormat="1" ht="24" customHeight="1" x14ac:dyDescent="0.2">
      <c r="A175" s="19"/>
      <c r="B175" s="201"/>
      <c r="C175" s="74"/>
      <c r="D175" s="196"/>
      <c r="E175" s="199">
        <v>721</v>
      </c>
      <c r="F175" s="199" t="s">
        <v>161</v>
      </c>
      <c r="G175" s="74"/>
      <c r="H175" s="74"/>
      <c r="I175" s="74"/>
      <c r="J175" s="200">
        <f>SUM(J176:J183)</f>
        <v>0</v>
      </c>
      <c r="K175" s="161"/>
      <c r="L175" s="19"/>
      <c r="M175" s="19"/>
      <c r="N175" s="19"/>
      <c r="AA175" s="79" t="s">
        <v>83</v>
      </c>
      <c r="AC175" s="79" t="s">
        <v>79</v>
      </c>
      <c r="AD175" s="79" t="s">
        <v>57</v>
      </c>
      <c r="AH175" s="14" t="s">
        <v>78</v>
      </c>
      <c r="AN175" s="80" t="e">
        <f>IF(#REF!="základná",J175,0)</f>
        <v>#REF!</v>
      </c>
      <c r="AO175" s="80" t="e">
        <f>IF(#REF!="znížená",J175,0)</f>
        <v>#REF!</v>
      </c>
      <c r="AP175" s="80" t="e">
        <f>IF(#REF!="zákl. prenesená",J175,0)</f>
        <v>#REF!</v>
      </c>
      <c r="AQ175" s="80" t="e">
        <f>IF(#REF!="zníž. prenesená",J175,0)</f>
        <v>#REF!</v>
      </c>
      <c r="AR175" s="80" t="e">
        <f>IF(#REF!="nulová",J175,0)</f>
        <v>#REF!</v>
      </c>
      <c r="AS175" s="14" t="s">
        <v>57</v>
      </c>
      <c r="AT175" s="81">
        <f t="shared" si="6"/>
        <v>0</v>
      </c>
      <c r="AU175" s="14" t="s">
        <v>83</v>
      </c>
      <c r="AV175" s="79" t="s">
        <v>107</v>
      </c>
    </row>
    <row r="176" spans="1:48" s="2" customFormat="1" ht="24" customHeight="1" x14ac:dyDescent="0.2">
      <c r="A176" s="19"/>
      <c r="B176" s="201"/>
      <c r="C176" s="83">
        <v>30</v>
      </c>
      <c r="D176" s="83" t="s">
        <v>79</v>
      </c>
      <c r="E176" s="90" t="s">
        <v>296</v>
      </c>
      <c r="F176" s="91" t="s">
        <v>162</v>
      </c>
      <c r="G176" s="92" t="s">
        <v>131</v>
      </c>
      <c r="H176" s="93">
        <v>3</v>
      </c>
      <c r="I176" s="93"/>
      <c r="J176" s="202">
        <f>H176*I176</f>
        <v>0</v>
      </c>
      <c r="K176" s="161"/>
      <c r="L176" s="19"/>
      <c r="M176" s="19"/>
      <c r="N176" s="19"/>
      <c r="AA176" s="79" t="s">
        <v>83</v>
      </c>
      <c r="AC176" s="79" t="s">
        <v>79</v>
      </c>
      <c r="AD176" s="79" t="s">
        <v>57</v>
      </c>
      <c r="AH176" s="14" t="s">
        <v>78</v>
      </c>
      <c r="AN176" s="80" t="e">
        <f>IF(#REF!="základná",J176,0)</f>
        <v>#REF!</v>
      </c>
      <c r="AO176" s="80" t="e">
        <f>IF(#REF!="znížená",J176,0)</f>
        <v>#REF!</v>
      </c>
      <c r="AP176" s="80" t="e">
        <f>IF(#REF!="zákl. prenesená",J176,0)</f>
        <v>#REF!</v>
      </c>
      <c r="AQ176" s="80" t="e">
        <f>IF(#REF!="zníž. prenesená",J176,0)</f>
        <v>#REF!</v>
      </c>
      <c r="AR176" s="80" t="e">
        <f>IF(#REF!="nulová",J176,0)</f>
        <v>#REF!</v>
      </c>
      <c r="AS176" s="14" t="s">
        <v>57</v>
      </c>
      <c r="AT176" s="81">
        <f t="shared" si="6"/>
        <v>0</v>
      </c>
      <c r="AU176" s="14" t="s">
        <v>83</v>
      </c>
      <c r="AV176" s="79" t="s">
        <v>108</v>
      </c>
    </row>
    <row r="177" spans="1:48" s="2" customFormat="1" ht="25.5" customHeight="1" x14ac:dyDescent="0.2">
      <c r="A177" s="19"/>
      <c r="B177" s="201"/>
      <c r="C177" s="83">
        <v>31</v>
      </c>
      <c r="D177" s="83" t="s">
        <v>79</v>
      </c>
      <c r="E177" s="90" t="s">
        <v>297</v>
      </c>
      <c r="F177" s="91" t="s">
        <v>163</v>
      </c>
      <c r="G177" s="98" t="s">
        <v>131</v>
      </c>
      <c r="H177" s="99">
        <v>2</v>
      </c>
      <c r="I177" s="99"/>
      <c r="J177" s="202">
        <f t="shared" ref="J177:J183" si="7">H177*I177</f>
        <v>0</v>
      </c>
      <c r="K177" s="162"/>
      <c r="L177" s="19"/>
      <c r="M177" s="19"/>
      <c r="N177" s="19"/>
      <c r="AA177" s="79" t="s">
        <v>91</v>
      </c>
      <c r="AC177" s="79" t="s">
        <v>109</v>
      </c>
      <c r="AD177" s="79" t="s">
        <v>57</v>
      </c>
      <c r="AH177" s="14" t="s">
        <v>78</v>
      </c>
      <c r="AN177" s="80" t="e">
        <f>IF(#REF!="základná",J177,0)</f>
        <v>#REF!</v>
      </c>
      <c r="AO177" s="80" t="e">
        <f>IF(#REF!="znížená",J177,0)</f>
        <v>#REF!</v>
      </c>
      <c r="AP177" s="80" t="e">
        <f>IF(#REF!="zákl. prenesená",J177,0)</f>
        <v>#REF!</v>
      </c>
      <c r="AQ177" s="80" t="e">
        <f>IF(#REF!="zníž. prenesená",J177,0)</f>
        <v>#REF!</v>
      </c>
      <c r="AR177" s="80" t="e">
        <f>IF(#REF!="nulová",J177,0)</f>
        <v>#REF!</v>
      </c>
      <c r="AS177" s="14" t="s">
        <v>57</v>
      </c>
      <c r="AT177" s="81">
        <f t="shared" si="6"/>
        <v>0</v>
      </c>
      <c r="AU177" s="14" t="s">
        <v>83</v>
      </c>
      <c r="AV177" s="79" t="s">
        <v>110</v>
      </c>
    </row>
    <row r="178" spans="1:48" s="2" customFormat="1" ht="27" customHeight="1" x14ac:dyDescent="0.2">
      <c r="A178" s="19"/>
      <c r="B178" s="201"/>
      <c r="C178" s="83">
        <v>32</v>
      </c>
      <c r="D178" s="83" t="s">
        <v>79</v>
      </c>
      <c r="E178" s="90" t="s">
        <v>298</v>
      </c>
      <c r="F178" s="91" t="s">
        <v>164</v>
      </c>
      <c r="G178" s="92" t="s">
        <v>138</v>
      </c>
      <c r="H178" s="93">
        <v>11.25</v>
      </c>
      <c r="I178" s="93"/>
      <c r="J178" s="202">
        <f t="shared" si="7"/>
        <v>0</v>
      </c>
      <c r="K178" s="161"/>
      <c r="L178" s="19"/>
      <c r="M178" s="19"/>
      <c r="N178" s="19"/>
      <c r="AA178" s="79" t="s">
        <v>83</v>
      </c>
      <c r="AC178" s="79" t="s">
        <v>79</v>
      </c>
      <c r="AD178" s="79" t="s">
        <v>57</v>
      </c>
      <c r="AH178" s="14" t="s">
        <v>78</v>
      </c>
      <c r="AN178" s="80" t="e">
        <f>IF(#REF!="základná",J178,0)</f>
        <v>#REF!</v>
      </c>
      <c r="AO178" s="80" t="e">
        <f>IF(#REF!="znížená",J178,0)</f>
        <v>#REF!</v>
      </c>
      <c r="AP178" s="80" t="e">
        <f>IF(#REF!="zákl. prenesená",J178,0)</f>
        <v>#REF!</v>
      </c>
      <c r="AQ178" s="80" t="e">
        <f>IF(#REF!="zníž. prenesená",J178,0)</f>
        <v>#REF!</v>
      </c>
      <c r="AR178" s="80" t="e">
        <f>IF(#REF!="nulová",J178,0)</f>
        <v>#REF!</v>
      </c>
      <c r="AS178" s="14" t="s">
        <v>57</v>
      </c>
      <c r="AT178" s="81">
        <f t="shared" si="6"/>
        <v>0</v>
      </c>
      <c r="AU178" s="14" t="s">
        <v>83</v>
      </c>
      <c r="AV178" s="79" t="s">
        <v>111</v>
      </c>
    </row>
    <row r="179" spans="1:48" s="2" customFormat="1" ht="23.25" customHeight="1" x14ac:dyDescent="0.2">
      <c r="A179" s="19"/>
      <c r="B179" s="201"/>
      <c r="C179" s="83">
        <v>33</v>
      </c>
      <c r="D179" s="83" t="s">
        <v>79</v>
      </c>
      <c r="E179" s="90" t="s">
        <v>299</v>
      </c>
      <c r="F179" s="91" t="s">
        <v>165</v>
      </c>
      <c r="G179" s="98" t="s">
        <v>138</v>
      </c>
      <c r="H179" s="99">
        <v>5.3</v>
      </c>
      <c r="I179" s="99"/>
      <c r="J179" s="202">
        <f t="shared" si="7"/>
        <v>0</v>
      </c>
      <c r="K179" s="162"/>
      <c r="L179" s="19"/>
      <c r="M179" s="19"/>
      <c r="N179" s="19"/>
      <c r="AA179" s="79" t="s">
        <v>91</v>
      </c>
      <c r="AC179" s="79" t="s">
        <v>109</v>
      </c>
      <c r="AD179" s="79" t="s">
        <v>57</v>
      </c>
      <c r="AH179" s="14" t="s">
        <v>78</v>
      </c>
      <c r="AN179" s="80" t="e">
        <f>IF(#REF!="základná",J179,0)</f>
        <v>#REF!</v>
      </c>
      <c r="AO179" s="80" t="e">
        <f>IF(#REF!="znížená",J179,0)</f>
        <v>#REF!</v>
      </c>
      <c r="AP179" s="80" t="e">
        <f>IF(#REF!="zákl. prenesená",J179,0)</f>
        <v>#REF!</v>
      </c>
      <c r="AQ179" s="80" t="e">
        <f>IF(#REF!="zníž. prenesená",J179,0)</f>
        <v>#REF!</v>
      </c>
      <c r="AR179" s="80" t="e">
        <f>IF(#REF!="nulová",J179,0)</f>
        <v>#REF!</v>
      </c>
      <c r="AS179" s="14" t="s">
        <v>57</v>
      </c>
      <c r="AT179" s="81">
        <f t="shared" si="6"/>
        <v>0</v>
      </c>
      <c r="AU179" s="14" t="s">
        <v>83</v>
      </c>
      <c r="AV179" s="79" t="s">
        <v>112</v>
      </c>
    </row>
    <row r="180" spans="1:48" s="96" customFormat="1" ht="23.25" customHeight="1" x14ac:dyDescent="0.2">
      <c r="A180" s="97"/>
      <c r="B180" s="201"/>
      <c r="C180" s="83">
        <v>34</v>
      </c>
      <c r="D180" s="83" t="s">
        <v>79</v>
      </c>
      <c r="E180" s="90" t="s">
        <v>300</v>
      </c>
      <c r="F180" s="91" t="s">
        <v>242</v>
      </c>
      <c r="G180" s="98" t="s">
        <v>87</v>
      </c>
      <c r="H180" s="99">
        <v>8.5</v>
      </c>
      <c r="I180" s="99"/>
      <c r="J180" s="202">
        <f t="shared" si="7"/>
        <v>0</v>
      </c>
      <c r="K180" s="162"/>
      <c r="L180" s="97"/>
      <c r="M180" s="97"/>
      <c r="N180" s="97"/>
      <c r="AA180" s="79"/>
      <c r="AC180" s="79"/>
      <c r="AD180" s="79"/>
      <c r="AH180" s="14"/>
      <c r="AN180" s="80"/>
      <c r="AO180" s="80"/>
      <c r="AP180" s="80"/>
      <c r="AQ180" s="80"/>
      <c r="AR180" s="80"/>
      <c r="AS180" s="14"/>
      <c r="AT180" s="81"/>
      <c r="AU180" s="14"/>
      <c r="AV180" s="79"/>
    </row>
    <row r="181" spans="1:48" s="2" customFormat="1" ht="25.5" customHeight="1" x14ac:dyDescent="0.2">
      <c r="A181" s="19"/>
      <c r="B181" s="201"/>
      <c r="C181" s="83">
        <v>35</v>
      </c>
      <c r="D181" s="83" t="s">
        <v>79</v>
      </c>
      <c r="E181" s="90" t="s">
        <v>301</v>
      </c>
      <c r="F181" s="91" t="s">
        <v>166</v>
      </c>
      <c r="G181" s="92" t="s">
        <v>131</v>
      </c>
      <c r="H181" s="93">
        <v>8</v>
      </c>
      <c r="I181" s="93"/>
      <c r="J181" s="202">
        <f t="shared" si="7"/>
        <v>0</v>
      </c>
      <c r="K181" s="161"/>
      <c r="L181" s="19"/>
      <c r="M181" s="19"/>
      <c r="N181" s="19"/>
      <c r="AA181" s="79" t="s">
        <v>83</v>
      </c>
      <c r="AC181" s="79" t="s">
        <v>79</v>
      </c>
      <c r="AD181" s="79" t="s">
        <v>57</v>
      </c>
      <c r="AH181" s="14" t="s">
        <v>78</v>
      </c>
      <c r="AN181" s="80" t="e">
        <f>IF(#REF!="základná",J181,0)</f>
        <v>#REF!</v>
      </c>
      <c r="AO181" s="80" t="e">
        <f>IF(#REF!="znížená",J181,0)</f>
        <v>#REF!</v>
      </c>
      <c r="AP181" s="80" t="e">
        <f>IF(#REF!="zákl. prenesená",J181,0)</f>
        <v>#REF!</v>
      </c>
      <c r="AQ181" s="80" t="e">
        <f>IF(#REF!="zníž. prenesená",J181,0)</f>
        <v>#REF!</v>
      </c>
      <c r="AR181" s="80" t="e">
        <f>IF(#REF!="nulová",J181,0)</f>
        <v>#REF!</v>
      </c>
      <c r="AS181" s="14" t="s">
        <v>57</v>
      </c>
      <c r="AT181" s="81">
        <f t="shared" si="6"/>
        <v>0</v>
      </c>
      <c r="AU181" s="14" t="s">
        <v>83</v>
      </c>
      <c r="AV181" s="79" t="s">
        <v>113</v>
      </c>
    </row>
    <row r="182" spans="1:48" s="2" customFormat="1" ht="16.5" customHeight="1" x14ac:dyDescent="0.2">
      <c r="A182" s="19"/>
      <c r="B182" s="201"/>
      <c r="C182" s="83">
        <v>36</v>
      </c>
      <c r="D182" s="83" t="s">
        <v>79</v>
      </c>
      <c r="E182" s="90" t="s">
        <v>302</v>
      </c>
      <c r="F182" s="91" t="s">
        <v>167</v>
      </c>
      <c r="G182" s="98" t="s">
        <v>131</v>
      </c>
      <c r="H182" s="99">
        <v>3</v>
      </c>
      <c r="I182" s="99"/>
      <c r="J182" s="202">
        <f t="shared" si="7"/>
        <v>0</v>
      </c>
      <c r="K182" s="162"/>
      <c r="L182" s="19"/>
      <c r="M182" s="19"/>
      <c r="N182" s="19"/>
      <c r="AA182" s="79" t="s">
        <v>91</v>
      </c>
      <c r="AC182" s="79" t="s">
        <v>109</v>
      </c>
      <c r="AD182" s="79" t="s">
        <v>57</v>
      </c>
      <c r="AH182" s="14" t="s">
        <v>78</v>
      </c>
      <c r="AN182" s="80" t="e">
        <f>IF(#REF!="základná",J182,0)</f>
        <v>#REF!</v>
      </c>
      <c r="AO182" s="80" t="e">
        <f>IF(#REF!="znížená",J182,0)</f>
        <v>#REF!</v>
      </c>
      <c r="AP182" s="80" t="e">
        <f>IF(#REF!="zákl. prenesená",J182,0)</f>
        <v>#REF!</v>
      </c>
      <c r="AQ182" s="80" t="e">
        <f>IF(#REF!="zníž. prenesená",J182,0)</f>
        <v>#REF!</v>
      </c>
      <c r="AR182" s="80" t="e">
        <f>IF(#REF!="nulová",J182,0)</f>
        <v>#REF!</v>
      </c>
      <c r="AS182" s="14" t="s">
        <v>57</v>
      </c>
      <c r="AT182" s="81">
        <f t="shared" si="6"/>
        <v>0</v>
      </c>
      <c r="AU182" s="14" t="s">
        <v>83</v>
      </c>
      <c r="AV182" s="79" t="s">
        <v>114</v>
      </c>
    </row>
    <row r="183" spans="1:48" s="2" customFormat="1" ht="24" customHeight="1" x14ac:dyDescent="0.2">
      <c r="A183" s="19"/>
      <c r="B183" s="201"/>
      <c r="C183" s="83">
        <v>37</v>
      </c>
      <c r="D183" s="83" t="s">
        <v>79</v>
      </c>
      <c r="E183" s="90" t="s">
        <v>303</v>
      </c>
      <c r="F183" s="91" t="s">
        <v>168</v>
      </c>
      <c r="G183" s="92" t="s">
        <v>155</v>
      </c>
      <c r="H183" s="93">
        <v>5.6000000000000001E-2</v>
      </c>
      <c r="I183" s="93"/>
      <c r="J183" s="202">
        <f t="shared" si="7"/>
        <v>0</v>
      </c>
      <c r="K183" s="161"/>
      <c r="L183" s="19"/>
      <c r="M183" s="19"/>
      <c r="N183" s="19"/>
      <c r="AA183" s="79" t="s">
        <v>83</v>
      </c>
      <c r="AC183" s="79" t="s">
        <v>79</v>
      </c>
      <c r="AD183" s="79" t="s">
        <v>57</v>
      </c>
      <c r="AH183" s="14" t="s">
        <v>78</v>
      </c>
      <c r="AN183" s="80" t="e">
        <f>IF(#REF!="základná",J183,0)</f>
        <v>#REF!</v>
      </c>
      <c r="AO183" s="80" t="e">
        <f>IF(#REF!="znížená",J183,0)</f>
        <v>#REF!</v>
      </c>
      <c r="AP183" s="80" t="e">
        <f>IF(#REF!="zákl. prenesená",J183,0)</f>
        <v>#REF!</v>
      </c>
      <c r="AQ183" s="80" t="e">
        <f>IF(#REF!="zníž. prenesená",J183,0)</f>
        <v>#REF!</v>
      </c>
      <c r="AR183" s="80" t="e">
        <f>IF(#REF!="nulová",J183,0)</f>
        <v>#REF!</v>
      </c>
      <c r="AS183" s="14" t="s">
        <v>57</v>
      </c>
      <c r="AT183" s="81">
        <f t="shared" si="6"/>
        <v>0</v>
      </c>
      <c r="AU183" s="14" t="s">
        <v>83</v>
      </c>
      <c r="AV183" s="79" t="s">
        <v>115</v>
      </c>
    </row>
    <row r="184" spans="1:48" s="12" customFormat="1" ht="22.9" customHeight="1" x14ac:dyDescent="0.2">
      <c r="B184" s="195"/>
      <c r="C184" s="74"/>
      <c r="D184" s="196"/>
      <c r="E184" s="199">
        <v>722</v>
      </c>
      <c r="F184" s="199" t="s">
        <v>169</v>
      </c>
      <c r="G184" s="74"/>
      <c r="H184" s="74"/>
      <c r="I184" s="74"/>
      <c r="J184" s="200">
        <f>SUM(J185:J189)</f>
        <v>0</v>
      </c>
      <c r="AA184" s="73" t="s">
        <v>57</v>
      </c>
      <c r="AC184" s="75" t="s">
        <v>48</v>
      </c>
      <c r="AD184" s="75" t="s">
        <v>54</v>
      </c>
      <c r="AH184" s="73" t="s">
        <v>78</v>
      </c>
      <c r="AT184" s="76">
        <f>SUM(AT185:AT188)</f>
        <v>0</v>
      </c>
    </row>
    <row r="185" spans="1:48" s="2" customFormat="1" ht="30" customHeight="1" x14ac:dyDescent="0.2">
      <c r="A185" s="19"/>
      <c r="B185" s="201"/>
      <c r="C185" s="83">
        <v>38</v>
      </c>
      <c r="D185" s="83" t="s">
        <v>79</v>
      </c>
      <c r="E185" s="90" t="s">
        <v>304</v>
      </c>
      <c r="F185" s="91" t="s">
        <v>170</v>
      </c>
      <c r="G185" s="92" t="s">
        <v>175</v>
      </c>
      <c r="H185" s="93">
        <v>13</v>
      </c>
      <c r="I185" s="93"/>
      <c r="J185" s="202">
        <f>H185*I185</f>
        <v>0</v>
      </c>
      <c r="K185" s="161"/>
      <c r="L185" s="19"/>
      <c r="M185" s="19"/>
      <c r="N185" s="19"/>
      <c r="AA185" s="79" t="s">
        <v>83</v>
      </c>
      <c r="AC185" s="79" t="s">
        <v>79</v>
      </c>
      <c r="AD185" s="79" t="s">
        <v>57</v>
      </c>
      <c r="AH185" s="14" t="s">
        <v>78</v>
      </c>
      <c r="AN185" s="80" t="e">
        <f>IF(#REF!="základná",J185,0)</f>
        <v>#REF!</v>
      </c>
      <c r="AO185" s="80" t="e">
        <f>IF(#REF!="znížená",J185,0)</f>
        <v>#REF!</v>
      </c>
      <c r="AP185" s="80" t="e">
        <f>IF(#REF!="zákl. prenesená",J185,0)</f>
        <v>#REF!</v>
      </c>
      <c r="AQ185" s="80" t="e">
        <f>IF(#REF!="zníž. prenesená",J185,0)</f>
        <v>#REF!</v>
      </c>
      <c r="AR185" s="80" t="e">
        <f>IF(#REF!="nulová",J185,0)</f>
        <v>#REF!</v>
      </c>
      <c r="AS185" s="14" t="s">
        <v>57</v>
      </c>
      <c r="AT185" s="81">
        <f>ROUND(I185*H185,3)</f>
        <v>0</v>
      </c>
      <c r="AU185" s="14" t="s">
        <v>83</v>
      </c>
      <c r="AV185" s="79" t="s">
        <v>116</v>
      </c>
    </row>
    <row r="186" spans="1:48" s="2" customFormat="1" ht="24" customHeight="1" x14ac:dyDescent="0.2">
      <c r="A186" s="19"/>
      <c r="B186" s="201"/>
      <c r="C186" s="83">
        <v>39</v>
      </c>
      <c r="D186" s="83" t="s">
        <v>79</v>
      </c>
      <c r="E186" s="90" t="s">
        <v>305</v>
      </c>
      <c r="F186" s="91" t="s">
        <v>232</v>
      </c>
      <c r="G186" s="92" t="s">
        <v>138</v>
      </c>
      <c r="H186" s="93">
        <v>18</v>
      </c>
      <c r="I186" s="93"/>
      <c r="J186" s="202">
        <f t="shared" ref="J186:J189" si="8">H186*I186</f>
        <v>0</v>
      </c>
      <c r="K186" s="161"/>
      <c r="L186" s="19"/>
      <c r="M186" s="19"/>
      <c r="N186" s="19"/>
      <c r="AA186" s="79" t="s">
        <v>83</v>
      </c>
      <c r="AC186" s="79" t="s">
        <v>79</v>
      </c>
      <c r="AD186" s="79" t="s">
        <v>57</v>
      </c>
      <c r="AH186" s="14" t="s">
        <v>78</v>
      </c>
      <c r="AN186" s="80" t="e">
        <f>IF(#REF!="základná",J186,0)</f>
        <v>#REF!</v>
      </c>
      <c r="AO186" s="80" t="e">
        <f>IF(#REF!="znížená",J186,0)</f>
        <v>#REF!</v>
      </c>
      <c r="AP186" s="80" t="e">
        <f>IF(#REF!="zákl. prenesená",J186,0)</f>
        <v>#REF!</v>
      </c>
      <c r="AQ186" s="80" t="e">
        <f>IF(#REF!="zníž. prenesená",J186,0)</f>
        <v>#REF!</v>
      </c>
      <c r="AR186" s="80" t="e">
        <f>IF(#REF!="nulová",J186,0)</f>
        <v>#REF!</v>
      </c>
      <c r="AS186" s="14" t="s">
        <v>57</v>
      </c>
      <c r="AT186" s="81">
        <f>ROUND(I186*H186,3)</f>
        <v>0</v>
      </c>
      <c r="AU186" s="14" t="s">
        <v>83</v>
      </c>
      <c r="AV186" s="79" t="s">
        <v>117</v>
      </c>
    </row>
    <row r="187" spans="1:48" s="2" customFormat="1" ht="24" customHeight="1" x14ac:dyDescent="0.2">
      <c r="A187" s="19"/>
      <c r="B187" s="201"/>
      <c r="C187" s="83">
        <v>40</v>
      </c>
      <c r="D187" s="83" t="s">
        <v>79</v>
      </c>
      <c r="E187" s="90" t="s">
        <v>306</v>
      </c>
      <c r="F187" s="91" t="s">
        <v>172</v>
      </c>
      <c r="G187" s="92" t="s">
        <v>131</v>
      </c>
      <c r="H187" s="93">
        <v>2</v>
      </c>
      <c r="I187" s="93"/>
      <c r="J187" s="202">
        <f t="shared" si="8"/>
        <v>0</v>
      </c>
      <c r="K187" s="162"/>
      <c r="L187" s="19"/>
      <c r="M187" s="19"/>
      <c r="N187" s="19"/>
      <c r="AA187" s="79" t="s">
        <v>91</v>
      </c>
      <c r="AC187" s="79" t="s">
        <v>109</v>
      </c>
      <c r="AD187" s="79" t="s">
        <v>57</v>
      </c>
      <c r="AH187" s="14" t="s">
        <v>78</v>
      </c>
      <c r="AN187" s="80" t="e">
        <f>IF(#REF!="základná",J187,0)</f>
        <v>#REF!</v>
      </c>
      <c r="AO187" s="80" t="e">
        <f>IF(#REF!="znížená",J187,0)</f>
        <v>#REF!</v>
      </c>
      <c r="AP187" s="80" t="e">
        <f>IF(#REF!="zákl. prenesená",J187,0)</f>
        <v>#REF!</v>
      </c>
      <c r="AQ187" s="80" t="e">
        <f>IF(#REF!="zníž. prenesená",J187,0)</f>
        <v>#REF!</v>
      </c>
      <c r="AR187" s="80" t="e">
        <f>IF(#REF!="nulová",J187,0)</f>
        <v>#REF!</v>
      </c>
      <c r="AS187" s="14" t="s">
        <v>57</v>
      </c>
      <c r="AT187" s="81">
        <f>ROUND(I187*H187,3)</f>
        <v>0</v>
      </c>
      <c r="AU187" s="14" t="s">
        <v>83</v>
      </c>
      <c r="AV187" s="79" t="s">
        <v>118</v>
      </c>
    </row>
    <row r="188" spans="1:48" s="2" customFormat="1" ht="24" customHeight="1" x14ac:dyDescent="0.2">
      <c r="A188" s="19"/>
      <c r="B188" s="201"/>
      <c r="C188" s="83">
        <v>41</v>
      </c>
      <c r="D188" s="83" t="s">
        <v>79</v>
      </c>
      <c r="E188" s="90" t="s">
        <v>307</v>
      </c>
      <c r="F188" s="91" t="s">
        <v>173</v>
      </c>
      <c r="G188" s="92" t="s">
        <v>131</v>
      </c>
      <c r="H188" s="93">
        <v>2</v>
      </c>
      <c r="I188" s="93"/>
      <c r="J188" s="202">
        <f t="shared" si="8"/>
        <v>0</v>
      </c>
      <c r="K188" s="161"/>
      <c r="L188" s="19"/>
      <c r="M188" s="19"/>
      <c r="N188" s="19"/>
      <c r="AA188" s="79" t="s">
        <v>83</v>
      </c>
      <c r="AC188" s="79" t="s">
        <v>79</v>
      </c>
      <c r="AD188" s="79" t="s">
        <v>57</v>
      </c>
      <c r="AH188" s="14" t="s">
        <v>78</v>
      </c>
      <c r="AN188" s="80" t="e">
        <f>IF(#REF!="základná",J188,0)</f>
        <v>#REF!</v>
      </c>
      <c r="AO188" s="80" t="e">
        <f>IF(#REF!="znížená",J188,0)</f>
        <v>#REF!</v>
      </c>
      <c r="AP188" s="80" t="e">
        <f>IF(#REF!="zákl. prenesená",J188,0)</f>
        <v>#REF!</v>
      </c>
      <c r="AQ188" s="80" t="e">
        <f>IF(#REF!="zníž. prenesená",J188,0)</f>
        <v>#REF!</v>
      </c>
      <c r="AR188" s="80" t="e">
        <f>IF(#REF!="nulová",J188,0)</f>
        <v>#REF!</v>
      </c>
      <c r="AS188" s="14" t="s">
        <v>57</v>
      </c>
      <c r="AT188" s="81">
        <f>ROUND(I188*H188,3)</f>
        <v>0</v>
      </c>
      <c r="AU188" s="14" t="s">
        <v>83</v>
      </c>
      <c r="AV188" s="79" t="s">
        <v>119</v>
      </c>
    </row>
    <row r="189" spans="1:48" s="12" customFormat="1" ht="25.9" customHeight="1" x14ac:dyDescent="0.2">
      <c r="B189" s="195"/>
      <c r="C189" s="83">
        <v>42</v>
      </c>
      <c r="D189" s="83" t="s">
        <v>79</v>
      </c>
      <c r="E189" s="90" t="s">
        <v>308</v>
      </c>
      <c r="F189" s="91" t="s">
        <v>174</v>
      </c>
      <c r="G189" s="92" t="s">
        <v>155</v>
      </c>
      <c r="H189" s="93">
        <v>0.01</v>
      </c>
      <c r="I189" s="93"/>
      <c r="J189" s="202">
        <f t="shared" si="8"/>
        <v>0</v>
      </c>
      <c r="AA189" s="73" t="s">
        <v>59</v>
      </c>
      <c r="AC189" s="75" t="s">
        <v>48</v>
      </c>
      <c r="AD189" s="75" t="s">
        <v>49</v>
      </c>
      <c r="AH189" s="73" t="s">
        <v>78</v>
      </c>
      <c r="AT189" s="76" t="e">
        <f>#REF!</f>
        <v>#REF!</v>
      </c>
    </row>
    <row r="190" spans="1:48" s="12" customFormat="1" ht="25.9" customHeight="1" x14ac:dyDescent="0.2">
      <c r="B190" s="195"/>
      <c r="C190" s="74"/>
      <c r="D190" s="196"/>
      <c r="E190" s="199">
        <v>723</v>
      </c>
      <c r="F190" s="199" t="s">
        <v>169</v>
      </c>
      <c r="G190" s="74"/>
      <c r="H190" s="74"/>
      <c r="I190" s="74"/>
      <c r="J190" s="200">
        <f>J191</f>
        <v>0</v>
      </c>
      <c r="AA190" s="73"/>
      <c r="AC190" s="75"/>
      <c r="AD190" s="75"/>
      <c r="AH190" s="73"/>
      <c r="AT190" s="76"/>
    </row>
    <row r="191" spans="1:48" s="12" customFormat="1" ht="25.9" customHeight="1" x14ac:dyDescent="0.2">
      <c r="B191" s="195"/>
      <c r="C191" s="83">
        <v>43</v>
      </c>
      <c r="D191" s="83" t="s">
        <v>79</v>
      </c>
      <c r="E191" s="90" t="s">
        <v>311</v>
      </c>
      <c r="F191" s="91" t="s">
        <v>177</v>
      </c>
      <c r="G191" s="92" t="s">
        <v>87</v>
      </c>
      <c r="H191" s="93">
        <v>12</v>
      </c>
      <c r="I191" s="93"/>
      <c r="J191" s="202">
        <f>H191*I191</f>
        <v>0</v>
      </c>
      <c r="AA191" s="73"/>
      <c r="AC191" s="75"/>
      <c r="AD191" s="75"/>
      <c r="AH191" s="73"/>
      <c r="AT191" s="76"/>
    </row>
    <row r="192" spans="1:48" s="12" customFormat="1" ht="25.9" customHeight="1" x14ac:dyDescent="0.2">
      <c r="B192" s="195"/>
      <c r="C192" s="74"/>
      <c r="D192" s="196"/>
      <c r="E192" s="199">
        <v>725</v>
      </c>
      <c r="F192" s="199" t="s">
        <v>178</v>
      </c>
      <c r="G192" s="74"/>
      <c r="H192" s="74"/>
      <c r="I192" s="74"/>
      <c r="J192" s="200">
        <f>SUM(J193:J219)</f>
        <v>0</v>
      </c>
      <c r="AA192" s="73"/>
      <c r="AC192" s="75"/>
      <c r="AD192" s="75"/>
      <c r="AH192" s="73"/>
      <c r="AT192" s="76"/>
    </row>
    <row r="193" spans="2:46" s="12" customFormat="1" ht="25.9" customHeight="1" x14ac:dyDescent="0.2">
      <c r="B193" s="195"/>
      <c r="C193" s="83">
        <v>44</v>
      </c>
      <c r="D193" s="83" t="s">
        <v>79</v>
      </c>
      <c r="E193" s="90" t="s">
        <v>312</v>
      </c>
      <c r="F193" s="91" t="s">
        <v>179</v>
      </c>
      <c r="G193" s="92" t="s">
        <v>175</v>
      </c>
      <c r="H193" s="93">
        <v>1</v>
      </c>
      <c r="I193" s="93"/>
      <c r="J193" s="202">
        <f>H193*I193</f>
        <v>0</v>
      </c>
      <c r="AA193" s="73"/>
      <c r="AC193" s="75"/>
      <c r="AD193" s="75"/>
      <c r="AH193" s="73"/>
      <c r="AT193" s="76"/>
    </row>
    <row r="194" spans="2:46" s="12" customFormat="1" ht="25.9" customHeight="1" x14ac:dyDescent="0.2">
      <c r="B194" s="195"/>
      <c r="C194" s="83">
        <v>45</v>
      </c>
      <c r="D194" s="83" t="s">
        <v>79</v>
      </c>
      <c r="E194" s="90" t="s">
        <v>309</v>
      </c>
      <c r="F194" s="91" t="s">
        <v>180</v>
      </c>
      <c r="G194" s="92" t="s">
        <v>175</v>
      </c>
      <c r="H194" s="93">
        <v>1</v>
      </c>
      <c r="I194" s="93"/>
      <c r="J194" s="202">
        <f t="shared" ref="J194:J219" si="9">H194*I194</f>
        <v>0</v>
      </c>
      <c r="AA194" s="73"/>
      <c r="AC194" s="75"/>
      <c r="AD194" s="75"/>
      <c r="AH194" s="73"/>
      <c r="AT194" s="76"/>
    </row>
    <row r="195" spans="2:46" s="12" customFormat="1" ht="25.9" customHeight="1" x14ac:dyDescent="0.2">
      <c r="B195" s="195"/>
      <c r="C195" s="83">
        <v>46</v>
      </c>
      <c r="D195" s="83" t="s">
        <v>79</v>
      </c>
      <c r="E195" s="90" t="s">
        <v>310</v>
      </c>
      <c r="F195" s="91" t="s">
        <v>181</v>
      </c>
      <c r="G195" s="92" t="s">
        <v>131</v>
      </c>
      <c r="H195" s="93">
        <v>4</v>
      </c>
      <c r="I195" s="93"/>
      <c r="J195" s="202">
        <f t="shared" si="9"/>
        <v>0</v>
      </c>
      <c r="AA195" s="73"/>
      <c r="AC195" s="75"/>
      <c r="AD195" s="75"/>
      <c r="AH195" s="73"/>
      <c r="AT195" s="76"/>
    </row>
    <row r="196" spans="2:46" s="12" customFormat="1" ht="25.9" customHeight="1" x14ac:dyDescent="0.2">
      <c r="B196" s="195"/>
      <c r="C196" s="83">
        <v>47</v>
      </c>
      <c r="D196" s="83" t="s">
        <v>79</v>
      </c>
      <c r="E196" s="90" t="s">
        <v>313</v>
      </c>
      <c r="F196" s="91" t="s">
        <v>182</v>
      </c>
      <c r="G196" s="92" t="s">
        <v>131</v>
      </c>
      <c r="H196" s="93">
        <v>1</v>
      </c>
      <c r="I196" s="93"/>
      <c r="J196" s="202">
        <f t="shared" si="9"/>
        <v>0</v>
      </c>
      <c r="AA196" s="73"/>
      <c r="AC196" s="75"/>
      <c r="AD196" s="75"/>
      <c r="AH196" s="73"/>
      <c r="AT196" s="76"/>
    </row>
    <row r="197" spans="2:46" s="12" customFormat="1" ht="25.9" customHeight="1" x14ac:dyDescent="0.2">
      <c r="B197" s="195"/>
      <c r="C197" s="83">
        <v>48</v>
      </c>
      <c r="D197" s="83" t="s">
        <v>79</v>
      </c>
      <c r="E197" s="90" t="s">
        <v>314</v>
      </c>
      <c r="F197" s="91" t="s">
        <v>183</v>
      </c>
      <c r="G197" s="92" t="s">
        <v>131</v>
      </c>
      <c r="H197" s="93">
        <v>5</v>
      </c>
      <c r="I197" s="93"/>
      <c r="J197" s="202">
        <f t="shared" si="9"/>
        <v>0</v>
      </c>
      <c r="AA197" s="73"/>
      <c r="AC197" s="75"/>
      <c r="AD197" s="75"/>
      <c r="AH197" s="73"/>
      <c r="AT197" s="76"/>
    </row>
    <row r="198" spans="2:46" s="12" customFormat="1" ht="25.9" customHeight="1" x14ac:dyDescent="0.2">
      <c r="B198" s="195"/>
      <c r="C198" s="83">
        <v>49</v>
      </c>
      <c r="D198" s="83" t="s">
        <v>79</v>
      </c>
      <c r="E198" s="90" t="s">
        <v>315</v>
      </c>
      <c r="F198" s="91" t="s">
        <v>184</v>
      </c>
      <c r="G198" s="92" t="s">
        <v>175</v>
      </c>
      <c r="H198" s="93">
        <v>6</v>
      </c>
      <c r="I198" s="93"/>
      <c r="J198" s="202">
        <f t="shared" si="9"/>
        <v>0</v>
      </c>
      <c r="AA198" s="73"/>
      <c r="AC198" s="75"/>
      <c r="AD198" s="75"/>
      <c r="AH198" s="73"/>
      <c r="AT198" s="76"/>
    </row>
    <row r="199" spans="2:46" s="12" customFormat="1" ht="25.9" customHeight="1" x14ac:dyDescent="0.2">
      <c r="B199" s="195"/>
      <c r="C199" s="83">
        <v>50</v>
      </c>
      <c r="D199" s="83" t="s">
        <v>79</v>
      </c>
      <c r="E199" s="90" t="s">
        <v>316</v>
      </c>
      <c r="F199" s="91" t="s">
        <v>185</v>
      </c>
      <c r="G199" s="92" t="s">
        <v>175</v>
      </c>
      <c r="H199" s="93">
        <v>6</v>
      </c>
      <c r="I199" s="93"/>
      <c r="J199" s="202">
        <f t="shared" si="9"/>
        <v>0</v>
      </c>
      <c r="AA199" s="73"/>
      <c r="AC199" s="75"/>
      <c r="AD199" s="75"/>
      <c r="AH199" s="73"/>
      <c r="AT199" s="76"/>
    </row>
    <row r="200" spans="2:46" s="12" customFormat="1" ht="25.9" customHeight="1" x14ac:dyDescent="0.2">
      <c r="B200" s="195"/>
      <c r="C200" s="83">
        <v>51</v>
      </c>
      <c r="D200" s="83" t="s">
        <v>79</v>
      </c>
      <c r="E200" s="90" t="s">
        <v>317</v>
      </c>
      <c r="F200" s="91" t="s">
        <v>186</v>
      </c>
      <c r="G200" s="92" t="s">
        <v>131</v>
      </c>
      <c r="H200" s="93">
        <v>4</v>
      </c>
      <c r="I200" s="93"/>
      <c r="J200" s="202">
        <f t="shared" si="9"/>
        <v>0</v>
      </c>
      <c r="AA200" s="73"/>
      <c r="AC200" s="75"/>
      <c r="AD200" s="75"/>
      <c r="AH200" s="73"/>
      <c r="AT200" s="76"/>
    </row>
    <row r="201" spans="2:46" s="12" customFormat="1" ht="25.9" customHeight="1" x14ac:dyDescent="0.2">
      <c r="B201" s="195"/>
      <c r="C201" s="83">
        <v>52</v>
      </c>
      <c r="D201" s="83" t="s">
        <v>79</v>
      </c>
      <c r="E201" s="90" t="s">
        <v>318</v>
      </c>
      <c r="F201" s="91" t="s">
        <v>263</v>
      </c>
      <c r="G201" s="92" t="s">
        <v>131</v>
      </c>
      <c r="H201" s="93">
        <v>3</v>
      </c>
      <c r="I201" s="93"/>
      <c r="J201" s="202">
        <f t="shared" si="9"/>
        <v>0</v>
      </c>
      <c r="AA201" s="73"/>
      <c r="AC201" s="75"/>
      <c r="AD201" s="75"/>
      <c r="AH201" s="73"/>
      <c r="AT201" s="76"/>
    </row>
    <row r="202" spans="2:46" s="12" customFormat="1" ht="25.9" customHeight="1" x14ac:dyDescent="0.2">
      <c r="B202" s="195"/>
      <c r="C202" s="107">
        <v>53</v>
      </c>
      <c r="D202" s="107" t="s">
        <v>79</v>
      </c>
      <c r="E202" s="108" t="s">
        <v>319</v>
      </c>
      <c r="F202" s="109" t="s">
        <v>233</v>
      </c>
      <c r="G202" s="110" t="s">
        <v>131</v>
      </c>
      <c r="H202" s="111">
        <v>3</v>
      </c>
      <c r="I202" s="111"/>
      <c r="J202" s="208">
        <f t="shared" si="9"/>
        <v>0</v>
      </c>
      <c r="K202" s="106"/>
      <c r="AA202" s="73"/>
      <c r="AC202" s="75"/>
      <c r="AD202" s="75"/>
      <c r="AH202" s="73"/>
      <c r="AT202" s="76"/>
    </row>
    <row r="203" spans="2:46" s="12" customFormat="1" ht="25.9" customHeight="1" x14ac:dyDescent="0.2">
      <c r="B203" s="195"/>
      <c r="C203" s="83">
        <v>54</v>
      </c>
      <c r="D203" s="83" t="s">
        <v>79</v>
      </c>
      <c r="E203" s="90" t="s">
        <v>320</v>
      </c>
      <c r="F203" s="91" t="s">
        <v>187</v>
      </c>
      <c r="G203" s="92" t="s">
        <v>131</v>
      </c>
      <c r="H203" s="93">
        <v>2</v>
      </c>
      <c r="I203" s="93"/>
      <c r="J203" s="202">
        <f t="shared" si="9"/>
        <v>0</v>
      </c>
      <c r="AA203" s="73"/>
      <c r="AC203" s="75"/>
      <c r="AD203" s="75"/>
      <c r="AH203" s="73"/>
      <c r="AT203" s="76"/>
    </row>
    <row r="204" spans="2:46" s="12" customFormat="1" ht="25.9" customHeight="1" x14ac:dyDescent="0.2">
      <c r="B204" s="195"/>
      <c r="C204" s="83">
        <v>55</v>
      </c>
      <c r="D204" s="83" t="s">
        <v>79</v>
      </c>
      <c r="E204" s="90" t="s">
        <v>321</v>
      </c>
      <c r="F204" s="91" t="s">
        <v>188</v>
      </c>
      <c r="G204" s="92" t="s">
        <v>131</v>
      </c>
      <c r="H204" s="93">
        <v>2</v>
      </c>
      <c r="I204" s="93"/>
      <c r="J204" s="202">
        <f t="shared" si="9"/>
        <v>0</v>
      </c>
      <c r="AA204" s="73"/>
      <c r="AC204" s="75"/>
      <c r="AD204" s="75"/>
      <c r="AH204" s="73"/>
      <c r="AT204" s="76"/>
    </row>
    <row r="205" spans="2:46" s="12" customFormat="1" ht="25.9" customHeight="1" x14ac:dyDescent="0.2">
      <c r="B205" s="195"/>
      <c r="C205" s="83">
        <v>56</v>
      </c>
      <c r="D205" s="83" t="s">
        <v>79</v>
      </c>
      <c r="E205" s="90" t="s">
        <v>322</v>
      </c>
      <c r="F205" s="91" t="s">
        <v>189</v>
      </c>
      <c r="G205" s="92" t="s">
        <v>175</v>
      </c>
      <c r="H205" s="93">
        <v>2</v>
      </c>
      <c r="I205" s="93"/>
      <c r="J205" s="202">
        <f t="shared" si="9"/>
        <v>0</v>
      </c>
      <c r="AA205" s="73"/>
      <c r="AC205" s="75"/>
      <c r="AD205" s="75"/>
      <c r="AH205" s="73"/>
      <c r="AT205" s="76"/>
    </row>
    <row r="206" spans="2:46" s="12" customFormat="1" ht="25.9" customHeight="1" x14ac:dyDescent="0.2">
      <c r="B206" s="195"/>
      <c r="C206" s="83">
        <v>57</v>
      </c>
      <c r="D206" s="83" t="s">
        <v>79</v>
      </c>
      <c r="E206" s="90" t="s">
        <v>323</v>
      </c>
      <c r="F206" s="91" t="s">
        <v>190</v>
      </c>
      <c r="G206" s="92" t="s">
        <v>175</v>
      </c>
      <c r="H206" s="93">
        <v>2</v>
      </c>
      <c r="I206" s="93"/>
      <c r="J206" s="202">
        <f t="shared" si="9"/>
        <v>0</v>
      </c>
      <c r="AA206" s="73"/>
      <c r="AC206" s="75"/>
      <c r="AD206" s="75"/>
      <c r="AH206" s="73"/>
      <c r="AT206" s="76"/>
    </row>
    <row r="207" spans="2:46" s="12" customFormat="1" ht="25.9" customHeight="1" x14ac:dyDescent="0.2">
      <c r="B207" s="195"/>
      <c r="C207" s="83">
        <v>58</v>
      </c>
      <c r="D207" s="83" t="s">
        <v>79</v>
      </c>
      <c r="E207" s="90" t="s">
        <v>324</v>
      </c>
      <c r="F207" s="91" t="s">
        <v>191</v>
      </c>
      <c r="G207" s="92" t="s">
        <v>131</v>
      </c>
      <c r="H207" s="93">
        <v>1</v>
      </c>
      <c r="I207" s="93"/>
      <c r="J207" s="202">
        <f t="shared" si="9"/>
        <v>0</v>
      </c>
      <c r="AA207" s="73"/>
      <c r="AC207" s="75"/>
      <c r="AD207" s="75"/>
      <c r="AH207" s="73"/>
      <c r="AT207" s="76"/>
    </row>
    <row r="208" spans="2:46" s="12" customFormat="1" ht="25.9" customHeight="1" x14ac:dyDescent="0.2">
      <c r="B208" s="195"/>
      <c r="C208" s="83">
        <v>59</v>
      </c>
      <c r="D208" s="83" t="s">
        <v>79</v>
      </c>
      <c r="E208" s="90" t="s">
        <v>325</v>
      </c>
      <c r="F208" s="91" t="s">
        <v>237</v>
      </c>
      <c r="G208" s="92" t="s">
        <v>131</v>
      </c>
      <c r="H208" s="93">
        <v>3</v>
      </c>
      <c r="I208" s="93"/>
      <c r="J208" s="202">
        <f t="shared" si="9"/>
        <v>0</v>
      </c>
      <c r="AA208" s="73"/>
      <c r="AC208" s="75"/>
      <c r="AD208" s="75"/>
      <c r="AH208" s="73"/>
      <c r="AT208" s="76"/>
    </row>
    <row r="209" spans="2:46" s="12" customFormat="1" ht="25.9" customHeight="1" x14ac:dyDescent="0.2">
      <c r="B209" s="195"/>
      <c r="C209" s="83">
        <v>60</v>
      </c>
      <c r="D209" s="83" t="s">
        <v>79</v>
      </c>
      <c r="E209" s="90" t="s">
        <v>326</v>
      </c>
      <c r="F209" s="91" t="s">
        <v>192</v>
      </c>
      <c r="G209" s="92" t="s">
        <v>138</v>
      </c>
      <c r="H209" s="93">
        <v>3</v>
      </c>
      <c r="I209" s="93"/>
      <c r="J209" s="202">
        <f t="shared" si="9"/>
        <v>0</v>
      </c>
      <c r="AA209" s="73"/>
      <c r="AC209" s="75"/>
      <c r="AD209" s="75"/>
      <c r="AH209" s="73"/>
      <c r="AT209" s="76"/>
    </row>
    <row r="210" spans="2:46" s="12" customFormat="1" ht="25.9" customHeight="1" x14ac:dyDescent="0.2">
      <c r="B210" s="195"/>
      <c r="C210" s="83">
        <v>61</v>
      </c>
      <c r="D210" s="83" t="s">
        <v>79</v>
      </c>
      <c r="E210" s="90" t="s">
        <v>327</v>
      </c>
      <c r="F210" s="91" t="s">
        <v>193</v>
      </c>
      <c r="G210" s="92" t="s">
        <v>131</v>
      </c>
      <c r="H210" s="93">
        <v>6</v>
      </c>
      <c r="I210" s="93"/>
      <c r="J210" s="202">
        <f t="shared" si="9"/>
        <v>0</v>
      </c>
      <c r="AA210" s="73"/>
      <c r="AC210" s="75"/>
      <c r="AD210" s="75"/>
      <c r="AH210" s="73"/>
      <c r="AT210" s="76"/>
    </row>
    <row r="211" spans="2:46" s="12" customFormat="1" ht="25.9" customHeight="1" x14ac:dyDescent="0.2">
      <c r="B211" s="195"/>
      <c r="C211" s="83">
        <v>62</v>
      </c>
      <c r="D211" s="83" t="s">
        <v>79</v>
      </c>
      <c r="E211" s="90" t="s">
        <v>328</v>
      </c>
      <c r="F211" s="91" t="s">
        <v>194</v>
      </c>
      <c r="G211" s="92" t="s">
        <v>175</v>
      </c>
      <c r="H211" s="93">
        <v>11</v>
      </c>
      <c r="I211" s="93"/>
      <c r="J211" s="202">
        <f t="shared" si="9"/>
        <v>0</v>
      </c>
      <c r="AA211" s="73"/>
      <c r="AC211" s="75"/>
      <c r="AD211" s="75"/>
      <c r="AH211" s="73"/>
      <c r="AT211" s="76"/>
    </row>
    <row r="212" spans="2:46" s="12" customFormat="1" ht="25.9" customHeight="1" x14ac:dyDescent="0.2">
      <c r="B212" s="195"/>
      <c r="C212" s="83">
        <v>63</v>
      </c>
      <c r="D212" s="83" t="s">
        <v>79</v>
      </c>
      <c r="E212" s="90" t="s">
        <v>329</v>
      </c>
      <c r="F212" s="91" t="s">
        <v>195</v>
      </c>
      <c r="G212" s="92" t="s">
        <v>131</v>
      </c>
      <c r="H212" s="93">
        <v>6</v>
      </c>
      <c r="I212" s="93"/>
      <c r="J212" s="202">
        <f t="shared" si="9"/>
        <v>0</v>
      </c>
      <c r="AA212" s="73"/>
      <c r="AC212" s="75"/>
      <c r="AD212" s="75"/>
      <c r="AH212" s="73"/>
      <c r="AT212" s="76"/>
    </row>
    <row r="213" spans="2:46" s="12" customFormat="1" ht="25.9" customHeight="1" x14ac:dyDescent="0.2">
      <c r="B213" s="195"/>
      <c r="C213" s="83">
        <v>64</v>
      </c>
      <c r="D213" s="83" t="s">
        <v>79</v>
      </c>
      <c r="E213" s="90" t="s">
        <v>330</v>
      </c>
      <c r="F213" s="91" t="s">
        <v>196</v>
      </c>
      <c r="G213" s="92" t="s">
        <v>197</v>
      </c>
      <c r="H213" s="93">
        <v>6</v>
      </c>
      <c r="I213" s="93"/>
      <c r="J213" s="202">
        <f t="shared" si="9"/>
        <v>0</v>
      </c>
      <c r="AA213" s="73"/>
      <c r="AC213" s="75"/>
      <c r="AD213" s="75"/>
      <c r="AH213" s="73"/>
      <c r="AT213" s="76"/>
    </row>
    <row r="214" spans="2:46" s="12" customFormat="1" ht="25.9" customHeight="1" x14ac:dyDescent="0.2">
      <c r="B214" s="195"/>
      <c r="C214" s="83">
        <v>65</v>
      </c>
      <c r="D214" s="83" t="s">
        <v>79</v>
      </c>
      <c r="E214" s="90" t="s">
        <v>331</v>
      </c>
      <c r="F214" s="91" t="s">
        <v>198</v>
      </c>
      <c r="G214" s="92" t="s">
        <v>131</v>
      </c>
      <c r="H214" s="93">
        <v>3</v>
      </c>
      <c r="I214" s="93"/>
      <c r="J214" s="202">
        <f t="shared" si="9"/>
        <v>0</v>
      </c>
      <c r="AA214" s="73"/>
      <c r="AC214" s="75"/>
      <c r="AD214" s="75"/>
      <c r="AH214" s="73"/>
      <c r="AT214" s="76"/>
    </row>
    <row r="215" spans="2:46" s="12" customFormat="1" ht="25.9" customHeight="1" x14ac:dyDescent="0.2">
      <c r="B215" s="195"/>
      <c r="C215" s="83">
        <v>66</v>
      </c>
      <c r="D215" s="83" t="s">
        <v>79</v>
      </c>
      <c r="E215" s="90" t="s">
        <v>332</v>
      </c>
      <c r="F215" s="91" t="s">
        <v>240</v>
      </c>
      <c r="G215" s="92" t="s">
        <v>131</v>
      </c>
      <c r="H215" s="93">
        <v>3</v>
      </c>
      <c r="I215" s="93"/>
      <c r="J215" s="202">
        <f t="shared" si="9"/>
        <v>0</v>
      </c>
      <c r="AA215" s="73"/>
      <c r="AC215" s="75"/>
      <c r="AD215" s="75"/>
      <c r="AH215" s="73"/>
      <c r="AT215" s="76"/>
    </row>
    <row r="216" spans="2:46" s="12" customFormat="1" ht="25.9" customHeight="1" x14ac:dyDescent="0.2">
      <c r="B216" s="195"/>
      <c r="C216" s="83">
        <v>67</v>
      </c>
      <c r="D216" s="83" t="s">
        <v>79</v>
      </c>
      <c r="E216" s="90" t="s">
        <v>333</v>
      </c>
      <c r="F216" s="91" t="s">
        <v>239</v>
      </c>
      <c r="G216" s="92" t="s">
        <v>131</v>
      </c>
      <c r="H216" s="93">
        <v>2</v>
      </c>
      <c r="I216" s="93"/>
      <c r="J216" s="202">
        <f t="shared" si="9"/>
        <v>0</v>
      </c>
      <c r="AA216" s="73"/>
      <c r="AC216" s="75"/>
      <c r="AD216" s="75"/>
      <c r="AH216" s="73"/>
      <c r="AT216" s="76"/>
    </row>
    <row r="217" spans="2:46" s="12" customFormat="1" ht="25.9" customHeight="1" x14ac:dyDescent="0.2">
      <c r="B217" s="195"/>
      <c r="C217" s="83">
        <v>68</v>
      </c>
      <c r="D217" s="83" t="s">
        <v>79</v>
      </c>
      <c r="E217" s="90" t="s">
        <v>334</v>
      </c>
      <c r="F217" s="91" t="s">
        <v>241</v>
      </c>
      <c r="G217" s="92" t="s">
        <v>131</v>
      </c>
      <c r="H217" s="93">
        <v>2</v>
      </c>
      <c r="I217" s="93"/>
      <c r="J217" s="202">
        <f t="shared" si="9"/>
        <v>0</v>
      </c>
      <c r="AA217" s="73"/>
      <c r="AC217" s="75"/>
      <c r="AD217" s="75"/>
      <c r="AH217" s="73"/>
      <c r="AT217" s="76"/>
    </row>
    <row r="218" spans="2:46" s="12" customFormat="1" ht="25.9" customHeight="1" x14ac:dyDescent="0.2">
      <c r="B218" s="195"/>
      <c r="C218" s="83">
        <v>69</v>
      </c>
      <c r="D218" s="83" t="s">
        <v>79</v>
      </c>
      <c r="E218" s="90" t="s">
        <v>335</v>
      </c>
      <c r="F218" s="91" t="s">
        <v>199</v>
      </c>
      <c r="G218" s="92" t="s">
        <v>131</v>
      </c>
      <c r="H218" s="93">
        <v>2</v>
      </c>
      <c r="I218" s="93"/>
      <c r="J218" s="202">
        <f t="shared" si="9"/>
        <v>0</v>
      </c>
      <c r="AA218" s="73"/>
      <c r="AC218" s="75"/>
      <c r="AD218" s="75"/>
      <c r="AH218" s="73"/>
      <c r="AT218" s="76"/>
    </row>
    <row r="219" spans="2:46" s="12" customFormat="1" ht="25.9" customHeight="1" x14ac:dyDescent="0.2">
      <c r="B219" s="195"/>
      <c r="C219" s="83">
        <v>70</v>
      </c>
      <c r="D219" s="83" t="s">
        <v>79</v>
      </c>
      <c r="E219" s="90" t="s">
        <v>336</v>
      </c>
      <c r="F219" s="91" t="s">
        <v>200</v>
      </c>
      <c r="G219" s="92" t="s">
        <v>155</v>
      </c>
      <c r="H219" s="93">
        <v>0.57999999999999996</v>
      </c>
      <c r="I219" s="93"/>
      <c r="J219" s="202">
        <f t="shared" si="9"/>
        <v>0</v>
      </c>
      <c r="AA219" s="73"/>
      <c r="AC219" s="75"/>
      <c r="AD219" s="75"/>
      <c r="AH219" s="73"/>
      <c r="AT219" s="76"/>
    </row>
    <row r="220" spans="2:46" s="12" customFormat="1" ht="25.9" customHeight="1" x14ac:dyDescent="0.2">
      <c r="B220" s="195"/>
      <c r="C220" s="203"/>
      <c r="D220" s="204"/>
      <c r="E220" s="205">
        <v>76</v>
      </c>
      <c r="F220" s="205" t="s">
        <v>202</v>
      </c>
      <c r="G220" s="206"/>
      <c r="H220" s="206"/>
      <c r="I220" s="206"/>
      <c r="J220" s="207">
        <f>J221+J224</f>
        <v>0</v>
      </c>
      <c r="AA220" s="73"/>
      <c r="AC220" s="75"/>
      <c r="AD220" s="75"/>
      <c r="AH220" s="73"/>
      <c r="AT220" s="76"/>
    </row>
    <row r="221" spans="2:46" s="12" customFormat="1" ht="25.9" customHeight="1" x14ac:dyDescent="0.2">
      <c r="B221" s="195"/>
      <c r="C221" s="74"/>
      <c r="D221" s="196"/>
      <c r="E221" s="199">
        <v>763</v>
      </c>
      <c r="F221" s="199" t="s">
        <v>238</v>
      </c>
      <c r="G221" s="74"/>
      <c r="H221" s="74"/>
      <c r="I221" s="74"/>
      <c r="J221" s="200">
        <f>SUM(J222:J223)</f>
        <v>0</v>
      </c>
      <c r="AA221" s="73"/>
      <c r="AC221" s="75"/>
      <c r="AD221" s="75"/>
      <c r="AH221" s="73"/>
      <c r="AT221" s="76"/>
    </row>
    <row r="222" spans="2:46" s="12" customFormat="1" ht="25.9" customHeight="1" x14ac:dyDescent="0.2">
      <c r="B222" s="195"/>
      <c r="C222" s="83">
        <v>71</v>
      </c>
      <c r="D222" s="83" t="s">
        <v>79</v>
      </c>
      <c r="E222" s="90" t="s">
        <v>337</v>
      </c>
      <c r="F222" s="91" t="s">
        <v>204</v>
      </c>
      <c r="G222" s="92" t="s">
        <v>132</v>
      </c>
      <c r="H222" s="93">
        <v>46.5</v>
      </c>
      <c r="I222" s="93"/>
      <c r="J222" s="202">
        <f>H222*I222</f>
        <v>0</v>
      </c>
      <c r="AA222" s="73"/>
      <c r="AC222" s="75"/>
      <c r="AD222" s="75"/>
      <c r="AH222" s="73"/>
      <c r="AT222" s="76"/>
    </row>
    <row r="223" spans="2:46" s="12" customFormat="1" ht="25.9" customHeight="1" x14ac:dyDescent="0.2">
      <c r="B223" s="195"/>
      <c r="C223" s="83">
        <v>72</v>
      </c>
      <c r="D223" s="83" t="s">
        <v>79</v>
      </c>
      <c r="E223" s="90" t="s">
        <v>338</v>
      </c>
      <c r="F223" s="91" t="s">
        <v>205</v>
      </c>
      <c r="G223" s="92" t="s">
        <v>155</v>
      </c>
      <c r="H223" s="93">
        <v>0.98</v>
      </c>
      <c r="I223" s="93"/>
      <c r="J223" s="202">
        <f>H223*I223</f>
        <v>0</v>
      </c>
      <c r="AA223" s="73"/>
      <c r="AC223" s="75"/>
      <c r="AD223" s="75"/>
      <c r="AH223" s="73"/>
      <c r="AT223" s="76"/>
    </row>
    <row r="224" spans="2:46" s="12" customFormat="1" ht="25.9" customHeight="1" x14ac:dyDescent="0.2">
      <c r="B224" s="195"/>
      <c r="C224" s="74"/>
      <c r="D224" s="196"/>
      <c r="E224" s="199">
        <v>766</v>
      </c>
      <c r="F224" s="199" t="s">
        <v>122</v>
      </c>
      <c r="G224" s="74"/>
      <c r="H224" s="74"/>
      <c r="I224" s="74"/>
      <c r="J224" s="200">
        <f>SUM(J225:J228)</f>
        <v>0</v>
      </c>
      <c r="AA224" s="73"/>
      <c r="AC224" s="75"/>
      <c r="AD224" s="75"/>
      <c r="AH224" s="73"/>
      <c r="AT224" s="76"/>
    </row>
    <row r="225" spans="2:46" s="12" customFormat="1" ht="25.9" customHeight="1" x14ac:dyDescent="0.2">
      <c r="B225" s="195"/>
      <c r="C225" s="83">
        <v>73</v>
      </c>
      <c r="D225" s="83" t="s">
        <v>79</v>
      </c>
      <c r="E225" s="90" t="s">
        <v>339</v>
      </c>
      <c r="F225" s="91" t="s">
        <v>230</v>
      </c>
      <c r="G225" s="92" t="s">
        <v>131</v>
      </c>
      <c r="H225" s="93">
        <v>5</v>
      </c>
      <c r="I225" s="93"/>
      <c r="J225" s="202">
        <f>H225*I225</f>
        <v>0</v>
      </c>
      <c r="AA225" s="73"/>
      <c r="AC225" s="75"/>
      <c r="AD225" s="75"/>
      <c r="AH225" s="73"/>
      <c r="AT225" s="76"/>
    </row>
    <row r="226" spans="2:46" s="12" customFormat="1" ht="25.9" customHeight="1" x14ac:dyDescent="0.2">
      <c r="B226" s="195"/>
      <c r="C226" s="83">
        <v>74</v>
      </c>
      <c r="D226" s="83" t="s">
        <v>79</v>
      </c>
      <c r="E226" s="90" t="s">
        <v>340</v>
      </c>
      <c r="F226" s="91" t="s">
        <v>265</v>
      </c>
      <c r="G226" s="92" t="s">
        <v>266</v>
      </c>
      <c r="H226" s="93">
        <v>6</v>
      </c>
      <c r="I226" s="93"/>
      <c r="J226" s="202">
        <f t="shared" ref="J226:J228" si="10">H226*I226</f>
        <v>0</v>
      </c>
      <c r="AA226" s="73"/>
      <c r="AC226" s="75"/>
      <c r="AD226" s="75"/>
      <c r="AH226" s="73"/>
      <c r="AT226" s="76"/>
    </row>
    <row r="227" spans="2:46" s="12" customFormat="1" ht="25.9" customHeight="1" x14ac:dyDescent="0.2">
      <c r="B227" s="195"/>
      <c r="C227" s="83">
        <v>75</v>
      </c>
      <c r="D227" s="83" t="s">
        <v>79</v>
      </c>
      <c r="E227" s="90" t="s">
        <v>341</v>
      </c>
      <c r="F227" s="91" t="s">
        <v>229</v>
      </c>
      <c r="G227" s="92" t="s">
        <v>131</v>
      </c>
      <c r="H227" s="93">
        <v>5</v>
      </c>
      <c r="I227" s="93"/>
      <c r="J227" s="202">
        <f t="shared" si="10"/>
        <v>0</v>
      </c>
      <c r="AA227" s="73"/>
      <c r="AC227" s="75"/>
      <c r="AD227" s="75"/>
      <c r="AH227" s="73"/>
      <c r="AT227" s="76"/>
    </row>
    <row r="228" spans="2:46" s="12" customFormat="1" ht="25.9" customHeight="1" x14ac:dyDescent="0.2">
      <c r="B228" s="195"/>
      <c r="C228" s="83">
        <v>76</v>
      </c>
      <c r="D228" s="83" t="s">
        <v>79</v>
      </c>
      <c r="E228" s="90" t="s">
        <v>342</v>
      </c>
      <c r="F228" s="91" t="s">
        <v>206</v>
      </c>
      <c r="G228" s="92" t="s">
        <v>155</v>
      </c>
      <c r="H228" s="93">
        <v>4.0000000000000001E-3</v>
      </c>
      <c r="I228" s="93"/>
      <c r="J228" s="202">
        <f t="shared" si="10"/>
        <v>0</v>
      </c>
      <c r="AA228" s="73"/>
      <c r="AC228" s="75"/>
      <c r="AD228" s="75"/>
      <c r="AH228" s="73"/>
      <c r="AT228" s="76"/>
    </row>
    <row r="229" spans="2:46" s="12" customFormat="1" ht="25.9" customHeight="1" x14ac:dyDescent="0.2">
      <c r="B229" s="195"/>
      <c r="C229" s="100"/>
      <c r="D229" s="100"/>
      <c r="E229" s="205">
        <v>77</v>
      </c>
      <c r="F229" s="205" t="s">
        <v>207</v>
      </c>
      <c r="G229" s="206"/>
      <c r="H229" s="206"/>
      <c r="I229" s="206"/>
      <c r="J229" s="207">
        <f>J230</f>
        <v>0</v>
      </c>
      <c r="AA229" s="73"/>
      <c r="AC229" s="75"/>
      <c r="AD229" s="75"/>
      <c r="AH229" s="73"/>
      <c r="AT229" s="76"/>
    </row>
    <row r="230" spans="2:46" s="12" customFormat="1" ht="25.9" customHeight="1" x14ac:dyDescent="0.2">
      <c r="B230" s="195"/>
      <c r="C230" s="100"/>
      <c r="D230" s="100"/>
      <c r="E230" s="199">
        <v>771</v>
      </c>
      <c r="F230" s="199" t="s">
        <v>208</v>
      </c>
      <c r="G230" s="74"/>
      <c r="H230" s="74"/>
      <c r="I230" s="74"/>
      <c r="J230" s="200">
        <f>SUM(J231:J233)</f>
        <v>0</v>
      </c>
      <c r="AA230" s="73"/>
      <c r="AC230" s="75"/>
      <c r="AD230" s="75"/>
      <c r="AH230" s="73"/>
      <c r="AT230" s="76"/>
    </row>
    <row r="231" spans="2:46" s="12" customFormat="1" ht="25.9" customHeight="1" x14ac:dyDescent="0.2">
      <c r="B231" s="195"/>
      <c r="C231" s="83">
        <v>77</v>
      </c>
      <c r="D231" s="83" t="s">
        <v>79</v>
      </c>
      <c r="E231" s="90" t="s">
        <v>343</v>
      </c>
      <c r="F231" s="91" t="s">
        <v>209</v>
      </c>
      <c r="G231" s="92" t="s">
        <v>132</v>
      </c>
      <c r="H231" s="93">
        <v>42.74</v>
      </c>
      <c r="I231" s="93"/>
      <c r="J231" s="202">
        <f>H231*I231</f>
        <v>0</v>
      </c>
      <c r="AA231" s="73"/>
      <c r="AC231" s="75"/>
      <c r="AD231" s="75"/>
      <c r="AH231" s="73"/>
      <c r="AT231" s="76"/>
    </row>
    <row r="232" spans="2:46" s="12" customFormat="1" ht="25.9" customHeight="1" x14ac:dyDescent="0.2">
      <c r="B232" s="195"/>
      <c r="C232" s="83">
        <v>78</v>
      </c>
      <c r="D232" s="83" t="s">
        <v>79</v>
      </c>
      <c r="E232" s="90" t="s">
        <v>344</v>
      </c>
      <c r="F232" s="91" t="s">
        <v>264</v>
      </c>
      <c r="G232" s="92" t="s">
        <v>236</v>
      </c>
      <c r="H232" s="93">
        <v>45</v>
      </c>
      <c r="I232" s="93"/>
      <c r="J232" s="202">
        <f t="shared" ref="J232:J233" si="11">H232*I232</f>
        <v>0</v>
      </c>
      <c r="AA232" s="73"/>
      <c r="AC232" s="75"/>
      <c r="AD232" s="75"/>
      <c r="AH232" s="73"/>
      <c r="AT232" s="76"/>
    </row>
    <row r="233" spans="2:46" s="12" customFormat="1" ht="25.9" customHeight="1" x14ac:dyDescent="0.2">
      <c r="B233" s="195"/>
      <c r="C233" s="83">
        <v>79</v>
      </c>
      <c r="D233" s="83" t="s">
        <v>79</v>
      </c>
      <c r="E233" s="90" t="s">
        <v>345</v>
      </c>
      <c r="F233" s="91" t="s">
        <v>231</v>
      </c>
      <c r="G233" s="92" t="s">
        <v>132</v>
      </c>
      <c r="H233" s="93">
        <v>47.01</v>
      </c>
      <c r="I233" s="93"/>
      <c r="J233" s="202">
        <f t="shared" si="11"/>
        <v>0</v>
      </c>
      <c r="AA233" s="73"/>
      <c r="AC233" s="75"/>
      <c r="AD233" s="75"/>
      <c r="AH233" s="73"/>
      <c r="AT233" s="76"/>
    </row>
    <row r="234" spans="2:46" s="12" customFormat="1" ht="25.9" customHeight="1" x14ac:dyDescent="0.2">
      <c r="B234" s="195"/>
      <c r="C234" s="100"/>
      <c r="D234" s="100"/>
      <c r="E234" s="205">
        <v>78</v>
      </c>
      <c r="F234" s="205" t="s">
        <v>211</v>
      </c>
      <c r="G234" s="206"/>
      <c r="H234" s="206"/>
      <c r="I234" s="206"/>
      <c r="J234" s="207">
        <f>J235+J239</f>
        <v>0</v>
      </c>
      <c r="AA234" s="73"/>
      <c r="AC234" s="75"/>
      <c r="AD234" s="75"/>
      <c r="AH234" s="73"/>
      <c r="AT234" s="76"/>
    </row>
    <row r="235" spans="2:46" s="12" customFormat="1" ht="25.9" customHeight="1" x14ac:dyDescent="0.2">
      <c r="B235" s="195"/>
      <c r="C235" s="100"/>
      <c r="D235" s="100"/>
      <c r="E235" s="199">
        <v>781</v>
      </c>
      <c r="F235" s="199" t="s">
        <v>212</v>
      </c>
      <c r="G235" s="74"/>
      <c r="H235" s="74"/>
      <c r="I235" s="74"/>
      <c r="J235" s="200">
        <f>SUM(J236:J238)</f>
        <v>0</v>
      </c>
      <c r="AA235" s="73"/>
      <c r="AC235" s="75"/>
      <c r="AD235" s="75"/>
      <c r="AH235" s="73"/>
      <c r="AT235" s="76"/>
    </row>
    <row r="236" spans="2:46" s="12" customFormat="1" ht="25.9" customHeight="1" x14ac:dyDescent="0.2">
      <c r="B236" s="195"/>
      <c r="C236" s="83">
        <v>80</v>
      </c>
      <c r="D236" s="83" t="s">
        <v>79</v>
      </c>
      <c r="E236" s="90" t="s">
        <v>346</v>
      </c>
      <c r="F236" s="91" t="s">
        <v>213</v>
      </c>
      <c r="G236" s="92" t="s">
        <v>132</v>
      </c>
      <c r="H236" s="93">
        <v>93.28</v>
      </c>
      <c r="I236" s="93"/>
      <c r="J236" s="202">
        <f>H236*I236</f>
        <v>0</v>
      </c>
      <c r="AA236" s="73"/>
      <c r="AC236" s="75"/>
      <c r="AD236" s="75"/>
      <c r="AH236" s="73"/>
      <c r="AT236" s="76"/>
    </row>
    <row r="237" spans="2:46" s="12" customFormat="1" ht="25.9" customHeight="1" x14ac:dyDescent="0.2">
      <c r="B237" s="195"/>
      <c r="C237" s="83">
        <v>81</v>
      </c>
      <c r="D237" s="83" t="s">
        <v>79</v>
      </c>
      <c r="E237" s="90" t="s">
        <v>347</v>
      </c>
      <c r="F237" s="91" t="s">
        <v>228</v>
      </c>
      <c r="G237" s="92" t="s">
        <v>132</v>
      </c>
      <c r="H237" s="93">
        <v>102.6</v>
      </c>
      <c r="I237" s="93"/>
      <c r="J237" s="202">
        <f t="shared" ref="J237:J238" si="12">H237*I237</f>
        <v>0</v>
      </c>
      <c r="AA237" s="73"/>
      <c r="AC237" s="75"/>
      <c r="AD237" s="75"/>
      <c r="AH237" s="73"/>
      <c r="AT237" s="76"/>
    </row>
    <row r="238" spans="2:46" s="12" customFormat="1" ht="25.9" customHeight="1" x14ac:dyDescent="0.2">
      <c r="B238" s="195"/>
      <c r="C238" s="83">
        <v>82</v>
      </c>
      <c r="D238" s="83" t="s">
        <v>79</v>
      </c>
      <c r="E238" s="90" t="s">
        <v>348</v>
      </c>
      <c r="F238" s="91" t="s">
        <v>215</v>
      </c>
      <c r="G238" s="92" t="s">
        <v>155</v>
      </c>
      <c r="H238" s="93">
        <v>1.89</v>
      </c>
      <c r="I238" s="93"/>
      <c r="J238" s="202">
        <f t="shared" si="12"/>
        <v>0</v>
      </c>
      <c r="AA238" s="73"/>
      <c r="AC238" s="75"/>
      <c r="AD238" s="75"/>
      <c r="AH238" s="73"/>
      <c r="AT238" s="76"/>
    </row>
    <row r="239" spans="2:46" s="12" customFormat="1" ht="25.9" customHeight="1" x14ac:dyDescent="0.2">
      <c r="B239" s="195"/>
      <c r="C239" s="100"/>
      <c r="D239" s="100"/>
      <c r="E239" s="199">
        <v>784</v>
      </c>
      <c r="F239" s="199" t="s">
        <v>121</v>
      </c>
      <c r="G239" s="74"/>
      <c r="H239" s="74"/>
      <c r="I239" s="74"/>
      <c r="J239" s="200">
        <f>SUM(J240)</f>
        <v>0</v>
      </c>
      <c r="AA239" s="73"/>
      <c r="AC239" s="75"/>
      <c r="AD239" s="75"/>
      <c r="AH239" s="73"/>
      <c r="AT239" s="76"/>
    </row>
    <row r="240" spans="2:46" s="12" customFormat="1" ht="25.9" customHeight="1" x14ac:dyDescent="0.2">
      <c r="B240" s="195"/>
      <c r="C240" s="83">
        <v>83</v>
      </c>
      <c r="D240" s="83" t="s">
        <v>79</v>
      </c>
      <c r="E240" s="90" t="s">
        <v>349</v>
      </c>
      <c r="F240" s="91" t="s">
        <v>216</v>
      </c>
      <c r="G240" s="92" t="s">
        <v>132</v>
      </c>
      <c r="H240" s="93">
        <v>96.5</v>
      </c>
      <c r="I240" s="93"/>
      <c r="J240" s="202">
        <f>H240*I240</f>
        <v>0</v>
      </c>
      <c r="AA240" s="73"/>
      <c r="AC240" s="75"/>
      <c r="AD240" s="75"/>
      <c r="AH240" s="73"/>
      <c r="AT240" s="76"/>
    </row>
    <row r="241" spans="1:46" s="12" customFormat="1" ht="25.9" customHeight="1" x14ac:dyDescent="0.2">
      <c r="B241" s="195"/>
      <c r="C241" s="74"/>
      <c r="D241" s="196"/>
      <c r="E241" s="197" t="s">
        <v>109</v>
      </c>
      <c r="F241" s="197" t="s">
        <v>217</v>
      </c>
      <c r="G241" s="74"/>
      <c r="H241" s="74"/>
      <c r="I241" s="74"/>
      <c r="J241" s="198">
        <f>J242</f>
        <v>0</v>
      </c>
      <c r="AA241" s="73"/>
      <c r="AC241" s="75"/>
      <c r="AD241" s="75"/>
      <c r="AH241" s="73"/>
      <c r="AT241" s="76"/>
    </row>
    <row r="242" spans="1:46" s="12" customFormat="1" ht="25.9" customHeight="1" x14ac:dyDescent="0.2">
      <c r="B242" s="195"/>
      <c r="C242" s="100"/>
      <c r="D242" s="100"/>
      <c r="E242" s="199" t="s">
        <v>218</v>
      </c>
      <c r="F242" s="199" t="s">
        <v>120</v>
      </c>
      <c r="G242" s="74"/>
      <c r="H242" s="74"/>
      <c r="I242" s="74"/>
      <c r="J242" s="200">
        <f>SUM(J243:J247)</f>
        <v>0</v>
      </c>
      <c r="AA242" s="73"/>
      <c r="AC242" s="75"/>
      <c r="AD242" s="75"/>
      <c r="AH242" s="73"/>
      <c r="AT242" s="76"/>
    </row>
    <row r="243" spans="1:46" s="12" customFormat="1" ht="25.9" customHeight="1" x14ac:dyDescent="0.2">
      <c r="B243" s="195"/>
      <c r="C243" s="83">
        <v>84</v>
      </c>
      <c r="D243" s="83" t="s">
        <v>79</v>
      </c>
      <c r="E243" s="90" t="s">
        <v>350</v>
      </c>
      <c r="F243" s="91" t="s">
        <v>351</v>
      </c>
      <c r="G243" s="92" t="s">
        <v>236</v>
      </c>
      <c r="H243" s="93">
        <v>9</v>
      </c>
      <c r="I243" s="93"/>
      <c r="J243" s="202">
        <f>H243*I243</f>
        <v>0</v>
      </c>
      <c r="AA243" s="73"/>
      <c r="AC243" s="75"/>
      <c r="AD243" s="75"/>
      <c r="AH243" s="73"/>
      <c r="AT243" s="76"/>
    </row>
    <row r="244" spans="1:46" s="12" customFormat="1" ht="25.9" customHeight="1" x14ac:dyDescent="0.2">
      <c r="B244" s="195"/>
      <c r="C244" s="83">
        <v>85</v>
      </c>
      <c r="D244" s="83" t="s">
        <v>79</v>
      </c>
      <c r="E244" s="90" t="s">
        <v>357</v>
      </c>
      <c r="F244" s="91" t="s">
        <v>355</v>
      </c>
      <c r="G244" s="92" t="s">
        <v>354</v>
      </c>
      <c r="H244" s="93">
        <v>1</v>
      </c>
      <c r="I244" s="93"/>
      <c r="J244" s="202">
        <f t="shared" ref="J244:J247" si="13">H244*I244</f>
        <v>0</v>
      </c>
      <c r="AA244" s="73"/>
      <c r="AC244" s="75"/>
      <c r="AD244" s="75"/>
      <c r="AH244" s="73"/>
      <c r="AT244" s="76"/>
    </row>
    <row r="245" spans="1:46" s="12" customFormat="1" ht="25.9" customHeight="1" x14ac:dyDescent="0.2">
      <c r="B245" s="195"/>
      <c r="C245" s="83">
        <v>86</v>
      </c>
      <c r="D245" s="83" t="s">
        <v>79</v>
      </c>
      <c r="E245" s="90" t="s">
        <v>358</v>
      </c>
      <c r="F245" s="91" t="s">
        <v>352</v>
      </c>
      <c r="G245" s="92" t="s">
        <v>266</v>
      </c>
      <c r="H245" s="93">
        <v>10</v>
      </c>
      <c r="I245" s="93"/>
      <c r="J245" s="202">
        <f t="shared" si="13"/>
        <v>0</v>
      </c>
      <c r="AA245" s="73"/>
      <c r="AC245" s="75"/>
      <c r="AD245" s="75"/>
      <c r="AH245" s="73"/>
      <c r="AT245" s="76"/>
    </row>
    <row r="246" spans="1:46" s="12" customFormat="1" ht="25.9" customHeight="1" x14ac:dyDescent="0.2">
      <c r="B246" s="195"/>
      <c r="C246" s="83">
        <v>87</v>
      </c>
      <c r="D246" s="83" t="s">
        <v>79</v>
      </c>
      <c r="E246" s="90" t="s">
        <v>359</v>
      </c>
      <c r="F246" s="91" t="s">
        <v>353</v>
      </c>
      <c r="G246" s="92" t="s">
        <v>354</v>
      </c>
      <c r="H246" s="93">
        <v>1</v>
      </c>
      <c r="I246" s="93"/>
      <c r="J246" s="202">
        <f t="shared" si="13"/>
        <v>0</v>
      </c>
      <c r="AA246" s="73"/>
      <c r="AC246" s="75"/>
      <c r="AD246" s="75"/>
      <c r="AH246" s="73"/>
      <c r="AT246" s="76"/>
    </row>
    <row r="247" spans="1:46" s="12" customFormat="1" ht="25.9" customHeight="1" x14ac:dyDescent="0.2">
      <c r="B247" s="209"/>
      <c r="C247" s="210">
        <v>88</v>
      </c>
      <c r="D247" s="210" t="s">
        <v>79</v>
      </c>
      <c r="E247" s="211" t="s">
        <v>360</v>
      </c>
      <c r="F247" s="212" t="s">
        <v>356</v>
      </c>
      <c r="G247" s="213" t="s">
        <v>236</v>
      </c>
      <c r="H247" s="214">
        <v>9</v>
      </c>
      <c r="I247" s="214"/>
      <c r="J247" s="215">
        <f t="shared" si="13"/>
        <v>0</v>
      </c>
      <c r="AA247" s="73"/>
      <c r="AC247" s="75"/>
      <c r="AD247" s="75"/>
      <c r="AH247" s="73"/>
      <c r="AT247" s="76"/>
    </row>
    <row r="248" spans="1:46" s="2" customFormat="1" ht="6.95" customHeight="1" x14ac:dyDescent="0.2">
      <c r="A248" s="19"/>
      <c r="B248" s="31"/>
      <c r="C248" s="32"/>
      <c r="D248" s="32"/>
      <c r="E248" s="32"/>
      <c r="F248" s="32"/>
      <c r="G248" s="32"/>
      <c r="H248" s="32"/>
      <c r="I248" s="32"/>
      <c r="J248" s="32"/>
      <c r="K248" s="32"/>
      <c r="L248" s="19"/>
      <c r="M248" s="19"/>
      <c r="N248" s="19"/>
    </row>
  </sheetData>
  <autoFilter ref="C136:K247"/>
  <mergeCells count="8">
    <mergeCell ref="E87:H87"/>
    <mergeCell ref="E127:H127"/>
    <mergeCell ref="E129:H129"/>
    <mergeCell ref="E7:H7"/>
    <mergeCell ref="E9:H9"/>
    <mergeCell ref="E18:H18"/>
    <mergeCell ref="E27:H27"/>
    <mergeCell ref="E85:H85"/>
  </mergeCells>
  <phoneticPr fontId="0" type="noConversion"/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243"/>
  <sheetViews>
    <sheetView showGridLines="0" workbookViewId="0">
      <selection activeCell="E33" sqref="E33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0.1640625" style="1" bestFit="1" customWidth="1"/>
    <col min="5" max="5" width="25.1640625" style="1" bestFit="1" customWidth="1"/>
    <col min="6" max="6" width="50.83203125" style="1" customWidth="1"/>
    <col min="7" max="7" width="7" style="1" customWidth="1"/>
    <col min="8" max="8" width="11.5" style="1" customWidth="1"/>
    <col min="9" max="9" width="20.1640625" style="1" customWidth="1"/>
    <col min="10" max="10" width="25.5" style="1" bestFit="1" customWidth="1"/>
    <col min="11" max="11" width="20.1640625" style="1" hidden="1" customWidth="1"/>
    <col min="12" max="12" width="16.33203125" style="1" customWidth="1"/>
    <col min="13" max="13" width="12.33203125" style="1" customWidth="1"/>
    <col min="14" max="14" width="15" style="1" customWidth="1"/>
    <col min="15" max="15" width="11" style="1" customWidth="1"/>
    <col min="16" max="16" width="15" style="1" customWidth="1"/>
    <col min="17" max="17" width="16.33203125" style="1" customWidth="1"/>
    <col min="18" max="18" width="11" style="1" customWidth="1"/>
    <col min="19" max="19" width="15" style="1" customWidth="1"/>
    <col min="20" max="20" width="16.33203125" style="1" customWidth="1"/>
    <col min="33" max="54" width="9.33203125" style="1" hidden="1"/>
  </cols>
  <sheetData>
    <row r="1" spans="1:35" x14ac:dyDescent="0.2">
      <c r="A1" s="46"/>
    </row>
    <row r="2" spans="1:35" s="1" customFormat="1" ht="36.950000000000003" customHeight="1" x14ac:dyDescent="0.2">
      <c r="AI2" s="14" t="s">
        <v>58</v>
      </c>
    </row>
    <row r="3" spans="1:35" s="1" customFormat="1" ht="6.95" customHeight="1" x14ac:dyDescent="0.2">
      <c r="B3" s="116"/>
      <c r="C3" s="118"/>
      <c r="D3" s="118"/>
      <c r="E3" s="118"/>
      <c r="F3" s="118"/>
      <c r="G3" s="118"/>
      <c r="H3" s="118"/>
      <c r="I3" s="118"/>
      <c r="J3" s="119"/>
      <c r="K3" s="16"/>
      <c r="AI3" s="14" t="s">
        <v>49</v>
      </c>
    </row>
    <row r="4" spans="1:35" s="1" customFormat="1" ht="24.95" customHeight="1" x14ac:dyDescent="0.2">
      <c r="B4" s="120"/>
      <c r="C4" s="86"/>
      <c r="D4" s="181" t="s">
        <v>63</v>
      </c>
      <c r="E4" s="86"/>
      <c r="F4" s="86"/>
      <c r="G4" s="86"/>
      <c r="H4" s="86"/>
      <c r="I4" s="86"/>
      <c r="J4" s="122"/>
      <c r="AI4" s="14" t="s">
        <v>2</v>
      </c>
    </row>
    <row r="5" spans="1:35" s="1" customFormat="1" ht="6.95" customHeight="1" x14ac:dyDescent="0.2">
      <c r="B5" s="120"/>
      <c r="C5" s="86"/>
      <c r="D5" s="86"/>
      <c r="E5" s="86"/>
      <c r="F5" s="86"/>
      <c r="G5" s="86"/>
      <c r="H5" s="86"/>
      <c r="I5" s="86"/>
      <c r="J5" s="122"/>
    </row>
    <row r="6" spans="1:35" s="1" customFormat="1" ht="12" customHeight="1" x14ac:dyDescent="0.2">
      <c r="B6" s="120"/>
      <c r="C6" s="86"/>
      <c r="D6" s="124" t="s">
        <v>8</v>
      </c>
      <c r="E6" s="86"/>
      <c r="F6" s="86"/>
      <c r="G6" s="86"/>
      <c r="H6" s="86"/>
      <c r="I6" s="86"/>
      <c r="J6" s="122"/>
    </row>
    <row r="7" spans="1:35" s="1" customFormat="1" ht="16.5" customHeight="1" x14ac:dyDescent="0.2">
      <c r="B7" s="120"/>
      <c r="C7" s="86"/>
      <c r="D7" s="86"/>
      <c r="E7" s="272" t="str">
        <f>'Rekapitulácia stavby'!K6</f>
        <v>Rekonštrukcia hygienických zariadení - 3. a 4. poschodie</v>
      </c>
      <c r="F7" s="273"/>
      <c r="G7" s="273"/>
      <c r="H7" s="273"/>
      <c r="I7" s="86"/>
      <c r="J7" s="122"/>
    </row>
    <row r="8" spans="1:35" s="2" customFormat="1" ht="12" customHeight="1" x14ac:dyDescent="0.2">
      <c r="A8" s="19"/>
      <c r="B8" s="127"/>
      <c r="C8" s="37"/>
      <c r="D8" s="124" t="s">
        <v>64</v>
      </c>
      <c r="E8" s="37"/>
      <c r="F8" s="37"/>
      <c r="G8" s="37"/>
      <c r="H8" s="37"/>
      <c r="I8" s="37"/>
      <c r="J8" s="128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spans="1:35" s="2" customFormat="1" ht="16.5" customHeight="1" x14ac:dyDescent="0.2">
      <c r="A9" s="19"/>
      <c r="B9" s="127"/>
      <c r="C9" s="37"/>
      <c r="D9" s="37"/>
      <c r="E9" s="255" t="s">
        <v>261</v>
      </c>
      <c r="F9" s="271"/>
      <c r="G9" s="271"/>
      <c r="H9" s="271"/>
      <c r="I9" s="37"/>
      <c r="J9" s="128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spans="1:35" s="2" customFormat="1" x14ac:dyDescent="0.2">
      <c r="A10" s="19"/>
      <c r="B10" s="127"/>
      <c r="C10" s="37"/>
      <c r="D10" s="37"/>
      <c r="E10" s="37"/>
      <c r="F10" s="37"/>
      <c r="G10" s="37"/>
      <c r="H10" s="37"/>
      <c r="I10" s="37"/>
      <c r="J10" s="128"/>
      <c r="K10" s="19"/>
      <c r="L10" s="19"/>
      <c r="M10" s="19"/>
      <c r="N10" s="19"/>
      <c r="O10" s="19"/>
      <c r="P10" s="19"/>
      <c r="Q10" s="19"/>
      <c r="R10" s="19"/>
      <c r="S10" s="19"/>
      <c r="T10" s="19"/>
    </row>
    <row r="11" spans="1:35" s="2" customFormat="1" ht="12" customHeight="1" x14ac:dyDescent="0.2">
      <c r="A11" s="19"/>
      <c r="B11" s="127"/>
      <c r="C11" s="37"/>
      <c r="D11" s="124" t="s">
        <v>9</v>
      </c>
      <c r="E11" s="37"/>
      <c r="F11" s="125" t="s">
        <v>1</v>
      </c>
      <c r="G11" s="37"/>
      <c r="H11" s="37"/>
      <c r="I11" s="124" t="s">
        <v>10</v>
      </c>
      <c r="J11" s="163" t="s">
        <v>1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</row>
    <row r="12" spans="1:35" s="2" customFormat="1" ht="12" customHeight="1" x14ac:dyDescent="0.2">
      <c r="A12" s="19"/>
      <c r="B12" s="127"/>
      <c r="C12" s="37"/>
      <c r="D12" s="124" t="s">
        <v>11</v>
      </c>
      <c r="E12" s="37"/>
      <c r="F12" s="125" t="str">
        <f>'Rekapitulácia stavby'!K8</f>
        <v>Hrabiny</v>
      </c>
      <c r="G12" s="37"/>
      <c r="H12" s="37"/>
      <c r="I12" s="124" t="s">
        <v>12</v>
      </c>
      <c r="J12" s="164"/>
      <c r="K12" s="19"/>
      <c r="L12" s="19"/>
      <c r="M12" s="19"/>
      <c r="N12" s="19"/>
      <c r="O12" s="19"/>
      <c r="P12" s="19"/>
      <c r="Q12" s="19"/>
      <c r="R12" s="19"/>
      <c r="S12" s="19"/>
      <c r="T12" s="19"/>
    </row>
    <row r="13" spans="1:35" s="2" customFormat="1" ht="10.9" customHeight="1" x14ac:dyDescent="0.2">
      <c r="A13" s="19"/>
      <c r="B13" s="127"/>
      <c r="C13" s="37"/>
      <c r="D13" s="37"/>
      <c r="E13" s="37"/>
      <c r="F13" s="37"/>
      <c r="G13" s="37"/>
      <c r="H13" s="37"/>
      <c r="I13" s="37"/>
      <c r="J13" s="128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35" s="2" customFormat="1" ht="12" customHeight="1" x14ac:dyDescent="0.2">
      <c r="A14" s="19"/>
      <c r="B14" s="127"/>
      <c r="C14" s="37"/>
      <c r="D14" s="124" t="s">
        <v>13</v>
      </c>
      <c r="E14" s="37"/>
      <c r="F14" s="37"/>
      <c r="G14" s="37"/>
      <c r="H14" s="37"/>
      <c r="I14" s="124" t="s">
        <v>14</v>
      </c>
      <c r="J14" s="163" t="str">
        <f>IF('Rekapitulácia stavby'!AN10="","",'Rekapitulácia stavby'!AN10)</f>
        <v/>
      </c>
      <c r="K14" s="19"/>
      <c r="L14" s="19"/>
      <c r="M14" s="19"/>
      <c r="N14" s="19"/>
      <c r="O14" s="19"/>
      <c r="P14" s="19"/>
      <c r="Q14" s="19"/>
      <c r="R14" s="19"/>
      <c r="S14" s="19"/>
      <c r="T14" s="19"/>
    </row>
    <row r="15" spans="1:35" s="2" customFormat="1" ht="18" customHeight="1" x14ac:dyDescent="0.2">
      <c r="A15" s="19"/>
      <c r="B15" s="127"/>
      <c r="C15" s="37"/>
      <c r="D15" s="37"/>
      <c r="E15" s="125" t="str">
        <f>IF('Rekapitulácia stavby'!E11="","",'Rekapitulácia stavby'!E11)</f>
        <v>DSS Hrabiny</v>
      </c>
      <c r="F15" s="37"/>
      <c r="G15" s="37"/>
      <c r="H15" s="37"/>
      <c r="I15" s="124" t="s">
        <v>15</v>
      </c>
      <c r="J15" s="163" t="str">
        <f>IF('Rekapitulácia stavby'!AN11="","",'Rekapitulácia stavby'!AN11)</f>
        <v/>
      </c>
      <c r="K15" s="19"/>
      <c r="L15" s="19"/>
      <c r="M15" s="19"/>
      <c r="N15" s="19"/>
      <c r="O15" s="19"/>
      <c r="P15" s="19"/>
      <c r="Q15" s="19"/>
      <c r="R15" s="19"/>
      <c r="S15" s="19"/>
      <c r="T15" s="19"/>
    </row>
    <row r="16" spans="1:35" s="2" customFormat="1" ht="6.95" customHeight="1" x14ac:dyDescent="0.2">
      <c r="A16" s="19"/>
      <c r="B16" s="127"/>
      <c r="C16" s="37"/>
      <c r="D16" s="37"/>
      <c r="E16" s="37"/>
      <c r="F16" s="37"/>
      <c r="G16" s="37"/>
      <c r="H16" s="37"/>
      <c r="I16" s="37"/>
      <c r="J16" s="128"/>
      <c r="K16" s="19"/>
      <c r="L16" s="19"/>
      <c r="M16" s="19"/>
      <c r="N16" s="19"/>
      <c r="O16" s="19"/>
      <c r="P16" s="19"/>
      <c r="Q16" s="19"/>
      <c r="R16" s="19"/>
      <c r="S16" s="19"/>
      <c r="T16" s="19"/>
    </row>
    <row r="17" spans="1:20" s="2" customFormat="1" ht="12" customHeight="1" x14ac:dyDescent="0.2">
      <c r="A17" s="19"/>
      <c r="B17" s="127"/>
      <c r="C17" s="37"/>
      <c r="D17" s="124" t="s">
        <v>16</v>
      </c>
      <c r="E17" s="37"/>
      <c r="F17" s="37"/>
      <c r="G17" s="37"/>
      <c r="H17" s="37"/>
      <c r="I17" s="124" t="s">
        <v>14</v>
      </c>
      <c r="J17" s="163"/>
      <c r="K17" s="19"/>
      <c r="L17" s="19"/>
      <c r="M17" s="19"/>
      <c r="N17" s="19"/>
      <c r="O17" s="19"/>
      <c r="P17" s="19"/>
      <c r="Q17" s="19"/>
      <c r="R17" s="19"/>
      <c r="S17" s="19"/>
      <c r="T17" s="19"/>
    </row>
    <row r="18" spans="1:20" s="2" customFormat="1" ht="18" customHeight="1" x14ac:dyDescent="0.2">
      <c r="A18" s="19"/>
      <c r="B18" s="127"/>
      <c r="C18" s="37"/>
      <c r="D18" s="37"/>
      <c r="E18" s="265"/>
      <c r="F18" s="265"/>
      <c r="G18" s="265"/>
      <c r="H18" s="265"/>
      <c r="I18" s="124" t="s">
        <v>15</v>
      </c>
      <c r="J18" s="163"/>
      <c r="K18" s="19"/>
      <c r="L18" s="19"/>
      <c r="M18" s="19"/>
      <c r="N18" s="19"/>
      <c r="O18" s="19"/>
      <c r="P18" s="19"/>
      <c r="Q18" s="19"/>
      <c r="R18" s="19"/>
      <c r="S18" s="19"/>
      <c r="T18" s="19"/>
    </row>
    <row r="19" spans="1:20" s="2" customFormat="1" ht="6.95" customHeight="1" x14ac:dyDescent="0.2">
      <c r="A19" s="19"/>
      <c r="B19" s="127"/>
      <c r="C19" s="37"/>
      <c r="D19" s="37"/>
      <c r="E19" s="37"/>
      <c r="F19" s="37"/>
      <c r="G19" s="37"/>
      <c r="H19" s="37"/>
      <c r="I19" s="37"/>
      <c r="J19" s="128"/>
      <c r="K19" s="19"/>
      <c r="L19" s="19"/>
      <c r="M19" s="19"/>
      <c r="N19" s="19"/>
      <c r="O19" s="19"/>
      <c r="P19" s="19"/>
      <c r="Q19" s="19"/>
      <c r="R19" s="19"/>
      <c r="S19" s="19"/>
      <c r="T19" s="19"/>
    </row>
    <row r="20" spans="1:20" s="2" customFormat="1" ht="12" customHeight="1" x14ac:dyDescent="0.2">
      <c r="A20" s="19"/>
      <c r="B20" s="127"/>
      <c r="C20" s="37"/>
      <c r="D20" s="124" t="s">
        <v>17</v>
      </c>
      <c r="E20" s="37"/>
      <c r="F20" s="37"/>
      <c r="G20" s="37"/>
      <c r="H20" s="37"/>
      <c r="I20" s="124" t="s">
        <v>14</v>
      </c>
      <c r="J20" s="163" t="str">
        <f>IF('Rekapitulácia stavby'!AN16="","",'Rekapitulácia stavby'!AN16)</f>
        <v/>
      </c>
      <c r="K20" s="19"/>
      <c r="L20" s="19"/>
      <c r="M20" s="19"/>
      <c r="N20" s="19"/>
      <c r="O20" s="19"/>
      <c r="P20" s="19"/>
      <c r="Q20" s="19"/>
      <c r="R20" s="19"/>
      <c r="S20" s="19"/>
      <c r="T20" s="19"/>
    </row>
    <row r="21" spans="1:20" s="2" customFormat="1" ht="18" customHeight="1" x14ac:dyDescent="0.2">
      <c r="A21" s="19"/>
      <c r="B21" s="127"/>
      <c r="C21" s="37"/>
      <c r="D21" s="37"/>
      <c r="E21" s="125" t="str">
        <f>IF('Rekapitulácia stavby'!E17="","",'Rekapitulácia stavby'!E17)</f>
        <v/>
      </c>
      <c r="F21" s="37"/>
      <c r="G21" s="37"/>
      <c r="H21" s="37"/>
      <c r="I21" s="124" t="s">
        <v>15</v>
      </c>
      <c r="J21" s="163" t="str">
        <f>IF('Rekapitulácia stavby'!AN17="","",'Rekapitulácia stavby'!AN17)</f>
        <v/>
      </c>
      <c r="K21" s="19"/>
      <c r="L21" s="19"/>
      <c r="M21" s="19"/>
      <c r="N21" s="19"/>
      <c r="O21" s="19"/>
      <c r="P21" s="19"/>
      <c r="Q21" s="19"/>
      <c r="R21" s="19"/>
      <c r="S21" s="19"/>
      <c r="T21" s="19"/>
    </row>
    <row r="22" spans="1:20" s="2" customFormat="1" ht="6.95" customHeight="1" x14ac:dyDescent="0.2">
      <c r="A22" s="19"/>
      <c r="B22" s="127"/>
      <c r="C22" s="37"/>
      <c r="D22" s="37"/>
      <c r="E22" s="37"/>
      <c r="F22" s="37"/>
      <c r="G22" s="37"/>
      <c r="H22" s="37"/>
      <c r="I22" s="37"/>
      <c r="J22" s="128"/>
      <c r="K22" s="19"/>
      <c r="L22" s="19"/>
      <c r="M22" s="19"/>
      <c r="N22" s="19"/>
      <c r="O22" s="19"/>
      <c r="P22" s="19"/>
      <c r="Q22" s="19"/>
      <c r="R22" s="19"/>
      <c r="S22" s="19"/>
      <c r="T22" s="19"/>
    </row>
    <row r="23" spans="1:20" s="2" customFormat="1" ht="12" customHeight="1" x14ac:dyDescent="0.2">
      <c r="A23" s="19"/>
      <c r="B23" s="127"/>
      <c r="C23" s="37"/>
      <c r="D23" s="124" t="s">
        <v>20</v>
      </c>
      <c r="E23" s="37"/>
      <c r="F23" s="37"/>
      <c r="G23" s="37"/>
      <c r="H23" s="37"/>
      <c r="I23" s="124" t="s">
        <v>14</v>
      </c>
      <c r="J23" s="163" t="str">
        <f>IF('Rekapitulácia stavby'!AN19="","",'Rekapitulácia stavby'!AN19)</f>
        <v/>
      </c>
      <c r="K23" s="19"/>
      <c r="L23" s="19"/>
      <c r="M23" s="19"/>
      <c r="N23" s="19"/>
      <c r="O23" s="19"/>
      <c r="P23" s="19"/>
      <c r="Q23" s="19"/>
      <c r="R23" s="19"/>
      <c r="S23" s="19"/>
      <c r="T23" s="19"/>
    </row>
    <row r="24" spans="1:20" s="2" customFormat="1" ht="18" customHeight="1" x14ac:dyDescent="0.2">
      <c r="A24" s="19"/>
      <c r="B24" s="127"/>
      <c r="C24" s="37"/>
      <c r="D24" s="37"/>
      <c r="E24" s="125"/>
      <c r="F24" s="37"/>
      <c r="G24" s="37"/>
      <c r="H24" s="37"/>
      <c r="I24" s="124" t="s">
        <v>15</v>
      </c>
      <c r="J24" s="163" t="str">
        <f>IF('Rekapitulácia stavby'!AN20="","",'Rekapitulácia stavby'!AN20)</f>
        <v/>
      </c>
      <c r="K24" s="19"/>
      <c r="L24" s="19"/>
      <c r="M24" s="19"/>
      <c r="N24" s="19"/>
      <c r="O24" s="19"/>
      <c r="P24" s="19"/>
      <c r="Q24" s="19"/>
      <c r="R24" s="19"/>
      <c r="S24" s="19"/>
      <c r="T24" s="19"/>
    </row>
    <row r="25" spans="1:20" s="2" customFormat="1" ht="6.95" customHeight="1" x14ac:dyDescent="0.2">
      <c r="A25" s="19"/>
      <c r="B25" s="127"/>
      <c r="C25" s="37"/>
      <c r="D25" s="37"/>
      <c r="E25" s="37"/>
      <c r="F25" s="37"/>
      <c r="G25" s="37"/>
      <c r="H25" s="37"/>
      <c r="I25" s="37"/>
      <c r="J25" s="128"/>
      <c r="K25" s="19"/>
      <c r="L25" s="19"/>
      <c r="M25" s="19"/>
      <c r="N25" s="19"/>
      <c r="O25" s="19"/>
      <c r="P25" s="19"/>
      <c r="Q25" s="19"/>
      <c r="R25" s="19"/>
      <c r="S25" s="19"/>
      <c r="T25" s="19"/>
    </row>
    <row r="26" spans="1:20" s="2" customFormat="1" ht="12" customHeight="1" x14ac:dyDescent="0.2">
      <c r="A26" s="19"/>
      <c r="B26" s="127"/>
      <c r="C26" s="37"/>
      <c r="D26" s="124" t="s">
        <v>21</v>
      </c>
      <c r="E26" s="37"/>
      <c r="F26" s="37"/>
      <c r="G26" s="37"/>
      <c r="H26" s="37"/>
      <c r="I26" s="37"/>
      <c r="J26" s="128"/>
      <c r="K26" s="19"/>
      <c r="L26" s="19"/>
      <c r="M26" s="19"/>
      <c r="N26" s="19"/>
      <c r="O26" s="19"/>
      <c r="P26" s="19"/>
      <c r="Q26" s="19"/>
      <c r="R26" s="19"/>
      <c r="S26" s="19"/>
      <c r="T26" s="19"/>
    </row>
    <row r="27" spans="1:20" s="8" customFormat="1" ht="16.5" customHeight="1" x14ac:dyDescent="0.2">
      <c r="A27" s="47"/>
      <c r="B27" s="165"/>
      <c r="C27" s="166"/>
      <c r="D27" s="166"/>
      <c r="E27" s="268" t="s">
        <v>1</v>
      </c>
      <c r="F27" s="268"/>
      <c r="G27" s="268"/>
      <c r="H27" s="268"/>
      <c r="I27" s="166"/>
      <c r="J27" s="167"/>
      <c r="K27" s="47"/>
      <c r="L27" s="47"/>
      <c r="M27" s="47"/>
      <c r="N27" s="47"/>
      <c r="O27" s="47"/>
      <c r="P27" s="47"/>
      <c r="Q27" s="47"/>
      <c r="R27" s="47"/>
      <c r="S27" s="47"/>
      <c r="T27" s="47"/>
    </row>
    <row r="28" spans="1:20" s="2" customFormat="1" ht="6.95" customHeight="1" x14ac:dyDescent="0.2">
      <c r="A28" s="19"/>
      <c r="B28" s="127"/>
      <c r="C28" s="37"/>
      <c r="D28" s="37"/>
      <c r="E28" s="37"/>
      <c r="F28" s="37"/>
      <c r="G28" s="37"/>
      <c r="H28" s="37"/>
      <c r="I28" s="37"/>
      <c r="J28" s="128"/>
      <c r="K28" s="19"/>
      <c r="L28" s="19"/>
      <c r="M28" s="19"/>
      <c r="N28" s="19"/>
      <c r="O28" s="19"/>
      <c r="P28" s="19"/>
      <c r="Q28" s="19"/>
      <c r="R28" s="19"/>
      <c r="S28" s="19"/>
      <c r="T28" s="19"/>
    </row>
    <row r="29" spans="1:20" s="2" customFormat="1" ht="6.95" customHeight="1" x14ac:dyDescent="0.2">
      <c r="A29" s="19"/>
      <c r="B29" s="127"/>
      <c r="C29" s="37"/>
      <c r="D29" s="39"/>
      <c r="E29" s="39"/>
      <c r="F29" s="39"/>
      <c r="G29" s="39"/>
      <c r="H29" s="39"/>
      <c r="I29" s="39"/>
      <c r="J29" s="168"/>
      <c r="K29" s="39"/>
      <c r="L29" s="19"/>
      <c r="M29" s="19"/>
      <c r="N29" s="19"/>
      <c r="O29" s="19"/>
      <c r="P29" s="19"/>
      <c r="Q29" s="19"/>
      <c r="R29" s="19"/>
      <c r="S29" s="19"/>
      <c r="T29" s="19"/>
    </row>
    <row r="30" spans="1:20" s="2" customFormat="1" ht="25.35" customHeight="1" x14ac:dyDescent="0.2">
      <c r="A30" s="19"/>
      <c r="B30" s="127"/>
      <c r="C30" s="37"/>
      <c r="D30" s="169" t="s">
        <v>22</v>
      </c>
      <c r="E30" s="37"/>
      <c r="F30" s="37"/>
      <c r="G30" s="37"/>
      <c r="H30" s="37"/>
      <c r="I30" s="37"/>
      <c r="J30" s="170">
        <f>ROUND(J139, 2)</f>
        <v>0</v>
      </c>
      <c r="K30" s="19"/>
      <c r="L30" s="19"/>
      <c r="M30" s="19"/>
      <c r="N30" s="19"/>
      <c r="O30" s="19"/>
      <c r="P30" s="19"/>
      <c r="Q30" s="19"/>
      <c r="R30" s="19"/>
      <c r="S30" s="19"/>
      <c r="T30" s="19"/>
    </row>
    <row r="31" spans="1:20" s="2" customFormat="1" ht="6.95" customHeight="1" x14ac:dyDescent="0.2">
      <c r="A31" s="19"/>
      <c r="B31" s="127"/>
      <c r="C31" s="37"/>
      <c r="D31" s="39"/>
      <c r="E31" s="39"/>
      <c r="F31" s="39"/>
      <c r="G31" s="39"/>
      <c r="H31" s="39"/>
      <c r="I31" s="39"/>
      <c r="J31" s="168"/>
      <c r="K31" s="39"/>
      <c r="L31" s="19"/>
      <c r="M31" s="19"/>
      <c r="N31" s="19"/>
      <c r="O31" s="19"/>
      <c r="P31" s="19"/>
      <c r="Q31" s="19"/>
      <c r="R31" s="19"/>
      <c r="S31" s="19"/>
      <c r="T31" s="19"/>
    </row>
    <row r="32" spans="1:20" s="2" customFormat="1" ht="14.45" customHeight="1" x14ac:dyDescent="0.2">
      <c r="A32" s="19"/>
      <c r="B32" s="127"/>
      <c r="C32" s="37"/>
      <c r="D32" s="37"/>
      <c r="E32" s="37"/>
      <c r="F32" s="171" t="s">
        <v>24</v>
      </c>
      <c r="G32" s="37"/>
      <c r="H32" s="37"/>
      <c r="I32" s="171" t="s">
        <v>23</v>
      </c>
      <c r="J32" s="172" t="s">
        <v>25</v>
      </c>
      <c r="K32" s="19"/>
      <c r="L32" s="19"/>
      <c r="M32" s="19"/>
      <c r="N32" s="19"/>
      <c r="O32" s="19"/>
      <c r="P32" s="19"/>
      <c r="Q32" s="19"/>
      <c r="R32" s="19"/>
      <c r="S32" s="19"/>
      <c r="T32" s="19"/>
    </row>
    <row r="33" spans="1:20" s="2" customFormat="1" ht="14.45" customHeight="1" x14ac:dyDescent="0.2">
      <c r="A33" s="19"/>
      <c r="B33" s="127"/>
      <c r="C33" s="37"/>
      <c r="D33" s="113" t="s">
        <v>26</v>
      </c>
      <c r="E33" s="124" t="s">
        <v>27</v>
      </c>
      <c r="F33" s="173" t="e">
        <f>ROUND((SUM(AT139:AT237)),  2)</f>
        <v>#REF!</v>
      </c>
      <c r="G33" s="37"/>
      <c r="H33" s="37"/>
      <c r="I33" s="174">
        <v>0.2</v>
      </c>
      <c r="J33" s="175" t="e">
        <f>ROUND(((SUM(AT139:AT237))*I33),  2)</f>
        <v>#REF!</v>
      </c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s="2" customFormat="1" ht="14.45" customHeight="1" x14ac:dyDescent="0.2">
      <c r="A34" s="19"/>
      <c r="B34" s="127"/>
      <c r="C34" s="37"/>
      <c r="D34" s="37"/>
      <c r="E34" s="124" t="s">
        <v>28</v>
      </c>
      <c r="F34" s="173">
        <f>J30</f>
        <v>0</v>
      </c>
      <c r="G34" s="37"/>
      <c r="H34" s="37"/>
      <c r="I34" s="174">
        <v>0.2</v>
      </c>
      <c r="J34" s="175">
        <f>J30*0.2</f>
        <v>0</v>
      </c>
      <c r="K34" s="19"/>
      <c r="L34" s="19"/>
      <c r="M34" s="19"/>
      <c r="N34" s="19"/>
      <c r="O34" s="19"/>
      <c r="P34" s="19"/>
      <c r="Q34" s="19"/>
      <c r="R34" s="19"/>
      <c r="S34" s="19"/>
      <c r="T34" s="19"/>
    </row>
    <row r="35" spans="1:20" s="2" customFormat="1" ht="14.45" hidden="1" customHeight="1" x14ac:dyDescent="0.2">
      <c r="A35" s="19"/>
      <c r="B35" s="127"/>
      <c r="C35" s="37"/>
      <c r="D35" s="37"/>
      <c r="E35" s="124" t="s">
        <v>29</v>
      </c>
      <c r="F35" s="173" t="e">
        <f>ROUND((SUM(AV139:AV237)),  2)</f>
        <v>#REF!</v>
      </c>
      <c r="G35" s="37"/>
      <c r="H35" s="37"/>
      <c r="I35" s="174">
        <v>0.2</v>
      </c>
      <c r="J35" s="175">
        <f>0</f>
        <v>0</v>
      </c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1:20" s="2" customFormat="1" ht="14.45" hidden="1" customHeight="1" x14ac:dyDescent="0.2">
      <c r="A36" s="19"/>
      <c r="B36" s="127"/>
      <c r="C36" s="37"/>
      <c r="D36" s="37"/>
      <c r="E36" s="124" t="s">
        <v>30</v>
      </c>
      <c r="F36" s="173" t="e">
        <f>ROUND((SUM(AW139:AW237)),  2)</f>
        <v>#REF!</v>
      </c>
      <c r="G36" s="37"/>
      <c r="H36" s="37"/>
      <c r="I36" s="174">
        <v>0.2</v>
      </c>
      <c r="J36" s="175">
        <f>0</f>
        <v>0</v>
      </c>
      <c r="K36" s="19"/>
      <c r="L36" s="19"/>
      <c r="M36" s="19"/>
      <c r="N36" s="19"/>
      <c r="O36" s="19"/>
      <c r="P36" s="19"/>
      <c r="Q36" s="19"/>
      <c r="R36" s="19"/>
      <c r="S36" s="19"/>
      <c r="T36" s="19"/>
    </row>
    <row r="37" spans="1:20" s="2" customFormat="1" ht="14.45" hidden="1" customHeight="1" x14ac:dyDescent="0.2">
      <c r="A37" s="19"/>
      <c r="B37" s="127"/>
      <c r="C37" s="37"/>
      <c r="D37" s="37"/>
      <c r="E37" s="124" t="s">
        <v>31</v>
      </c>
      <c r="F37" s="173" t="e">
        <f>ROUND((SUM(AX139:AX237)),  2)</f>
        <v>#REF!</v>
      </c>
      <c r="G37" s="37"/>
      <c r="H37" s="37"/>
      <c r="I37" s="174">
        <v>0</v>
      </c>
      <c r="J37" s="175">
        <f>0</f>
        <v>0</v>
      </c>
      <c r="K37" s="19"/>
      <c r="L37" s="19"/>
      <c r="M37" s="19"/>
      <c r="N37" s="19"/>
      <c r="O37" s="19"/>
      <c r="P37" s="19"/>
      <c r="Q37" s="19"/>
      <c r="R37" s="19"/>
      <c r="S37" s="19"/>
      <c r="T37" s="19"/>
    </row>
    <row r="38" spans="1:20" s="2" customFormat="1" ht="6.95" customHeight="1" x14ac:dyDescent="0.2">
      <c r="A38" s="19"/>
      <c r="B38" s="127"/>
      <c r="C38" s="37"/>
      <c r="D38" s="37"/>
      <c r="E38" s="37"/>
      <c r="F38" s="37"/>
      <c r="G38" s="37"/>
      <c r="H38" s="37"/>
      <c r="I38" s="37"/>
      <c r="J38" s="128"/>
      <c r="K38" s="19"/>
      <c r="L38" s="19"/>
      <c r="M38" s="19"/>
      <c r="N38" s="19"/>
      <c r="O38" s="19"/>
      <c r="P38" s="19"/>
      <c r="Q38" s="19"/>
      <c r="R38" s="19"/>
      <c r="S38" s="19"/>
      <c r="T38" s="19"/>
    </row>
    <row r="39" spans="1:20" s="2" customFormat="1" ht="25.35" customHeight="1" x14ac:dyDescent="0.2">
      <c r="A39" s="19"/>
      <c r="B39" s="127"/>
      <c r="C39" s="176"/>
      <c r="D39" s="50" t="s">
        <v>32</v>
      </c>
      <c r="E39" s="38"/>
      <c r="F39" s="38"/>
      <c r="G39" s="51" t="s">
        <v>33</v>
      </c>
      <c r="H39" s="52" t="s">
        <v>34</v>
      </c>
      <c r="I39" s="38"/>
      <c r="J39" s="177"/>
      <c r="K39" s="54"/>
      <c r="L39" s="19"/>
      <c r="M39" s="19"/>
      <c r="N39" s="19"/>
      <c r="O39" s="19"/>
      <c r="P39" s="19"/>
      <c r="Q39" s="19"/>
      <c r="R39" s="19"/>
      <c r="S39" s="19"/>
      <c r="T39" s="19"/>
    </row>
    <row r="40" spans="1:20" s="2" customFormat="1" ht="14.45" customHeight="1" x14ac:dyDescent="0.2">
      <c r="A40" s="19"/>
      <c r="B40" s="127"/>
      <c r="C40" s="37"/>
      <c r="D40" s="37"/>
      <c r="E40" s="37"/>
      <c r="F40" s="37"/>
      <c r="G40" s="37"/>
      <c r="H40" s="37"/>
      <c r="I40" s="37"/>
      <c r="J40" s="128"/>
      <c r="K40" s="19"/>
      <c r="L40" s="19"/>
      <c r="M40" s="19"/>
      <c r="N40" s="19"/>
      <c r="O40" s="19"/>
      <c r="P40" s="19"/>
      <c r="Q40" s="19"/>
      <c r="R40" s="19"/>
      <c r="S40" s="19"/>
      <c r="T40" s="19"/>
    </row>
    <row r="41" spans="1:20" s="1" customFormat="1" ht="14.45" customHeight="1" x14ac:dyDescent="0.2">
      <c r="B41" s="120"/>
      <c r="C41" s="86"/>
      <c r="D41" s="86"/>
      <c r="E41" s="86"/>
      <c r="F41" s="86"/>
      <c r="G41" s="86"/>
      <c r="H41" s="86"/>
      <c r="I41" s="86"/>
      <c r="J41" s="122"/>
    </row>
    <row r="42" spans="1:20" s="1" customFormat="1" ht="14.45" customHeight="1" x14ac:dyDescent="0.2">
      <c r="B42" s="120"/>
      <c r="C42" s="86"/>
      <c r="D42" s="86"/>
      <c r="E42" s="86"/>
      <c r="F42" s="86"/>
      <c r="G42" s="86"/>
      <c r="H42" s="86"/>
      <c r="I42" s="86"/>
      <c r="J42" s="122"/>
    </row>
    <row r="43" spans="1:20" s="1" customFormat="1" ht="14.45" customHeight="1" x14ac:dyDescent="0.2">
      <c r="B43" s="120"/>
      <c r="C43" s="86"/>
      <c r="D43" s="86"/>
      <c r="E43" s="86"/>
      <c r="F43" s="86"/>
      <c r="G43" s="86"/>
      <c r="H43" s="86"/>
      <c r="I43" s="86"/>
      <c r="J43" s="122"/>
    </row>
    <row r="44" spans="1:20" s="1" customFormat="1" ht="14.45" customHeight="1" x14ac:dyDescent="0.2">
      <c r="B44" s="120"/>
      <c r="C44" s="86"/>
      <c r="D44" s="86"/>
      <c r="E44" s="86"/>
      <c r="F44" s="86"/>
      <c r="G44" s="86"/>
      <c r="H44" s="86"/>
      <c r="I44" s="86"/>
      <c r="J44" s="122"/>
    </row>
    <row r="45" spans="1:20" s="1" customFormat="1" ht="14.45" customHeight="1" x14ac:dyDescent="0.2">
      <c r="B45" s="120"/>
      <c r="C45" s="86"/>
      <c r="D45" s="86"/>
      <c r="E45" s="86"/>
      <c r="F45" s="86"/>
      <c r="G45" s="86"/>
      <c r="H45" s="86"/>
      <c r="I45" s="86"/>
      <c r="J45" s="122"/>
    </row>
    <row r="46" spans="1:20" s="1" customFormat="1" ht="14.45" customHeight="1" x14ac:dyDescent="0.2">
      <c r="B46" s="120"/>
      <c r="C46" s="86"/>
      <c r="D46" s="86"/>
      <c r="E46" s="86"/>
      <c r="F46" s="86"/>
      <c r="G46" s="86"/>
      <c r="H46" s="86"/>
      <c r="I46" s="86"/>
      <c r="J46" s="122"/>
    </row>
    <row r="47" spans="1:20" s="1" customFormat="1" ht="14.45" customHeight="1" x14ac:dyDescent="0.2">
      <c r="B47" s="120"/>
      <c r="C47" s="86"/>
      <c r="D47" s="86"/>
      <c r="E47" s="86"/>
      <c r="F47" s="86"/>
      <c r="G47" s="86"/>
      <c r="H47" s="86"/>
      <c r="I47" s="86"/>
      <c r="J47" s="122"/>
    </row>
    <row r="48" spans="1:20" s="1" customFormat="1" ht="14.45" customHeight="1" x14ac:dyDescent="0.2">
      <c r="B48" s="120"/>
      <c r="C48" s="86"/>
      <c r="D48" s="86"/>
      <c r="E48" s="86"/>
      <c r="F48" s="86"/>
      <c r="G48" s="86"/>
      <c r="H48" s="86"/>
      <c r="I48" s="86"/>
      <c r="J48" s="122"/>
    </row>
    <row r="49" spans="1:20" s="1" customFormat="1" ht="14.45" customHeight="1" x14ac:dyDescent="0.2">
      <c r="B49" s="120"/>
      <c r="C49" s="86"/>
      <c r="D49" s="86"/>
      <c r="E49" s="86"/>
      <c r="F49" s="86"/>
      <c r="G49" s="86"/>
      <c r="H49" s="86"/>
      <c r="I49" s="86"/>
      <c r="J49" s="122"/>
    </row>
    <row r="50" spans="1:20" s="2" customFormat="1" ht="14.45" customHeight="1" x14ac:dyDescent="0.2">
      <c r="B50" s="136"/>
      <c r="C50" s="137"/>
      <c r="D50" s="27" t="s">
        <v>35</v>
      </c>
      <c r="E50" s="28"/>
      <c r="F50" s="28"/>
      <c r="G50" s="27" t="s">
        <v>36</v>
      </c>
      <c r="H50" s="28"/>
      <c r="I50" s="28"/>
      <c r="J50" s="178"/>
      <c r="K50" s="28"/>
    </row>
    <row r="51" spans="1:20" x14ac:dyDescent="0.2">
      <c r="B51" s="120"/>
      <c r="C51" s="86"/>
      <c r="D51" s="86"/>
      <c r="E51" s="86"/>
      <c r="F51" s="86"/>
      <c r="G51" s="86"/>
      <c r="H51" s="86"/>
      <c r="I51" s="86"/>
      <c r="J51" s="122"/>
    </row>
    <row r="52" spans="1:20" x14ac:dyDescent="0.2">
      <c r="B52" s="120"/>
      <c r="C52" s="86"/>
      <c r="D52" s="86"/>
      <c r="E52" s="86"/>
      <c r="F52" s="86"/>
      <c r="G52" s="86"/>
      <c r="H52" s="86"/>
      <c r="I52" s="86"/>
      <c r="J52" s="122"/>
    </row>
    <row r="53" spans="1:20" x14ac:dyDescent="0.2">
      <c r="B53" s="120"/>
      <c r="C53" s="86"/>
      <c r="D53" s="86"/>
      <c r="E53" s="86"/>
      <c r="F53" s="86"/>
      <c r="G53" s="86"/>
      <c r="H53" s="86"/>
      <c r="I53" s="86"/>
      <c r="J53" s="122"/>
    </row>
    <row r="54" spans="1:20" x14ac:dyDescent="0.2">
      <c r="B54" s="120"/>
      <c r="C54" s="86"/>
      <c r="D54" s="86"/>
      <c r="E54" s="86"/>
      <c r="F54" s="86"/>
      <c r="G54" s="86"/>
      <c r="H54" s="86"/>
      <c r="I54" s="86"/>
      <c r="J54" s="122"/>
    </row>
    <row r="55" spans="1:20" x14ac:dyDescent="0.2">
      <c r="B55" s="120"/>
      <c r="C55" s="86"/>
      <c r="D55" s="86"/>
      <c r="E55" s="86"/>
      <c r="F55" s="86"/>
      <c r="G55" s="86"/>
      <c r="H55" s="86"/>
      <c r="I55" s="86"/>
      <c r="J55" s="122"/>
    </row>
    <row r="56" spans="1:20" x14ac:dyDescent="0.2">
      <c r="B56" s="120"/>
      <c r="C56" s="86"/>
      <c r="D56" s="86"/>
      <c r="E56" s="86"/>
      <c r="F56" s="86"/>
      <c r="G56" s="86"/>
      <c r="H56" s="86"/>
      <c r="I56" s="86"/>
      <c r="J56" s="122"/>
    </row>
    <row r="57" spans="1:20" x14ac:dyDescent="0.2">
      <c r="B57" s="120"/>
      <c r="C57" s="86"/>
      <c r="D57" s="86"/>
      <c r="E57" s="86"/>
      <c r="F57" s="86"/>
      <c r="G57" s="86"/>
      <c r="H57" s="86"/>
      <c r="I57" s="86"/>
      <c r="J57" s="122"/>
    </row>
    <row r="58" spans="1:20" x14ac:dyDescent="0.2">
      <c r="B58" s="120"/>
      <c r="C58" s="86"/>
      <c r="D58" s="86"/>
      <c r="E58" s="86"/>
      <c r="F58" s="86"/>
      <c r="G58" s="86"/>
      <c r="H58" s="86"/>
      <c r="I58" s="86"/>
      <c r="J58" s="122"/>
    </row>
    <row r="59" spans="1:20" x14ac:dyDescent="0.2">
      <c r="B59" s="120"/>
      <c r="C59" s="86"/>
      <c r="D59" s="86"/>
      <c r="E59" s="86"/>
      <c r="F59" s="86"/>
      <c r="G59" s="86"/>
      <c r="H59" s="86"/>
      <c r="I59" s="86"/>
      <c r="J59" s="122"/>
      <c r="L59" s="86"/>
      <c r="M59" s="86"/>
      <c r="N59" s="86"/>
      <c r="O59" s="86"/>
      <c r="P59" s="86"/>
    </row>
    <row r="60" spans="1:20" x14ac:dyDescent="0.2">
      <c r="B60" s="120"/>
      <c r="C60" s="86"/>
      <c r="D60" s="86"/>
      <c r="E60" s="86"/>
      <c r="F60" s="86"/>
      <c r="G60" s="86"/>
      <c r="H60" s="86"/>
      <c r="I60" s="86"/>
      <c r="J60" s="122"/>
      <c r="L60" s="86"/>
      <c r="M60" s="86"/>
      <c r="N60" s="86"/>
      <c r="O60" s="86"/>
      <c r="P60" s="86"/>
    </row>
    <row r="61" spans="1:20" s="2" customFormat="1" ht="12.75" x14ac:dyDescent="0.2">
      <c r="A61" s="19"/>
      <c r="B61" s="127"/>
      <c r="C61" s="37"/>
      <c r="D61" s="29" t="s">
        <v>37</v>
      </c>
      <c r="E61" s="115"/>
      <c r="F61" s="55" t="s">
        <v>38</v>
      </c>
      <c r="G61" s="29" t="s">
        <v>37</v>
      </c>
      <c r="H61" s="115"/>
      <c r="I61" s="115"/>
      <c r="J61" s="179" t="s">
        <v>38</v>
      </c>
      <c r="K61" s="22"/>
      <c r="L61" s="37"/>
      <c r="M61" s="37"/>
      <c r="N61" s="37"/>
      <c r="O61" s="37"/>
      <c r="P61" s="37"/>
      <c r="Q61" s="19"/>
      <c r="R61" s="19"/>
      <c r="S61" s="19"/>
      <c r="T61" s="19"/>
    </row>
    <row r="62" spans="1:20" x14ac:dyDescent="0.2">
      <c r="B62" s="120"/>
      <c r="C62" s="86"/>
      <c r="D62" s="86"/>
      <c r="E62" s="86"/>
      <c r="F62" s="86"/>
      <c r="G62" s="86"/>
      <c r="H62" s="86"/>
      <c r="I62" s="86"/>
      <c r="J62" s="122"/>
      <c r="L62" s="86"/>
      <c r="M62" s="86"/>
      <c r="N62" s="86"/>
      <c r="O62" s="86"/>
      <c r="P62" s="86"/>
    </row>
    <row r="63" spans="1:20" x14ac:dyDescent="0.2">
      <c r="B63" s="120"/>
      <c r="C63" s="86"/>
      <c r="D63" s="86"/>
      <c r="E63" s="86"/>
      <c r="F63" s="86"/>
      <c r="G63" s="86"/>
      <c r="H63" s="86"/>
      <c r="I63" s="86"/>
      <c r="J63" s="122"/>
      <c r="L63" s="86"/>
      <c r="M63" s="86"/>
      <c r="N63" s="86"/>
      <c r="O63" s="86"/>
      <c r="P63" s="86"/>
    </row>
    <row r="64" spans="1:20" x14ac:dyDescent="0.2">
      <c r="B64" s="120"/>
      <c r="C64" s="86"/>
      <c r="D64" s="86"/>
      <c r="E64" s="86"/>
      <c r="F64" s="86"/>
      <c r="G64" s="86"/>
      <c r="H64" s="86"/>
      <c r="I64" s="86"/>
      <c r="J64" s="122"/>
      <c r="L64" s="86"/>
      <c r="M64" s="86"/>
      <c r="N64" s="86"/>
      <c r="O64" s="86"/>
      <c r="P64" s="86"/>
    </row>
    <row r="65" spans="1:20" s="2" customFormat="1" ht="12.75" x14ac:dyDescent="0.2">
      <c r="A65" s="19"/>
      <c r="B65" s="127"/>
      <c r="C65" s="37"/>
      <c r="D65" s="27" t="s">
        <v>39</v>
      </c>
      <c r="E65" s="30"/>
      <c r="F65" s="30"/>
      <c r="G65" s="27" t="s">
        <v>40</v>
      </c>
      <c r="H65" s="30"/>
      <c r="I65" s="30"/>
      <c r="J65" s="180"/>
      <c r="K65" s="30"/>
      <c r="L65" s="37"/>
      <c r="M65" s="37"/>
      <c r="N65" s="37"/>
      <c r="O65" s="37"/>
      <c r="P65" s="37"/>
      <c r="Q65" s="19"/>
      <c r="R65" s="19"/>
      <c r="S65" s="19"/>
      <c r="T65" s="19"/>
    </row>
    <row r="66" spans="1:20" x14ac:dyDescent="0.2">
      <c r="B66" s="120"/>
      <c r="C66" s="86"/>
      <c r="D66" s="86"/>
      <c r="E66" s="86"/>
      <c r="F66" s="86"/>
      <c r="G66" s="86"/>
      <c r="H66" s="86"/>
      <c r="I66" s="86"/>
      <c r="J66" s="122"/>
      <c r="L66" s="86"/>
      <c r="M66" s="86"/>
      <c r="N66" s="86"/>
      <c r="O66" s="86"/>
      <c r="P66" s="86"/>
    </row>
    <row r="67" spans="1:20" x14ac:dyDescent="0.2">
      <c r="B67" s="120"/>
      <c r="C67" s="86"/>
      <c r="D67" s="86"/>
      <c r="E67" s="86"/>
      <c r="F67" s="86"/>
      <c r="G67" s="86"/>
      <c r="H67" s="86"/>
      <c r="I67" s="86"/>
      <c r="J67" s="122"/>
      <c r="L67" s="86"/>
      <c r="M67" s="86"/>
      <c r="N67" s="86"/>
      <c r="O67" s="86"/>
      <c r="P67" s="86"/>
    </row>
    <row r="68" spans="1:20" x14ac:dyDescent="0.2">
      <c r="B68" s="120"/>
      <c r="C68" s="86"/>
      <c r="D68" s="86"/>
      <c r="E68" s="86"/>
      <c r="F68" s="86"/>
      <c r="G68" s="86"/>
      <c r="H68" s="86"/>
      <c r="I68" s="86"/>
      <c r="J68" s="122"/>
      <c r="L68" s="86"/>
      <c r="M68" s="86"/>
      <c r="N68" s="86"/>
      <c r="O68" s="86"/>
      <c r="P68" s="86"/>
    </row>
    <row r="69" spans="1:20" x14ac:dyDescent="0.2">
      <c r="B69" s="120"/>
      <c r="C69" s="86"/>
      <c r="D69" s="86"/>
      <c r="E69" s="86"/>
      <c r="F69" s="86"/>
      <c r="G69" s="86"/>
      <c r="H69" s="86"/>
      <c r="I69" s="86"/>
      <c r="J69" s="122"/>
      <c r="L69" s="86"/>
      <c r="M69" s="86"/>
      <c r="N69" s="86"/>
      <c r="O69" s="86"/>
      <c r="P69" s="86"/>
    </row>
    <row r="70" spans="1:20" x14ac:dyDescent="0.2">
      <c r="B70" s="120"/>
      <c r="C70" s="86"/>
      <c r="D70" s="86"/>
      <c r="E70" s="86"/>
      <c r="F70" s="86"/>
      <c r="G70" s="86"/>
      <c r="H70" s="86"/>
      <c r="I70" s="86"/>
      <c r="J70" s="122"/>
      <c r="L70" s="86"/>
      <c r="M70" s="86"/>
      <c r="N70" s="86"/>
      <c r="O70" s="86"/>
      <c r="P70" s="86"/>
    </row>
    <row r="71" spans="1:20" x14ac:dyDescent="0.2">
      <c r="B71" s="120"/>
      <c r="C71" s="86"/>
      <c r="D71" s="86"/>
      <c r="E71" s="86"/>
      <c r="F71" s="86"/>
      <c r="G71" s="86"/>
      <c r="H71" s="86"/>
      <c r="I71" s="86"/>
      <c r="J71" s="122"/>
      <c r="L71" s="86"/>
      <c r="M71" s="86"/>
      <c r="N71" s="86"/>
      <c r="O71" s="86"/>
      <c r="P71" s="86"/>
    </row>
    <row r="72" spans="1:20" x14ac:dyDescent="0.2">
      <c r="B72" s="120"/>
      <c r="C72" s="86"/>
      <c r="D72" s="86"/>
      <c r="E72" s="86"/>
      <c r="F72" s="86"/>
      <c r="G72" s="86"/>
      <c r="H72" s="86"/>
      <c r="I72" s="86"/>
      <c r="J72" s="122"/>
      <c r="L72" s="86"/>
      <c r="M72" s="86"/>
      <c r="N72" s="86"/>
      <c r="O72" s="86"/>
      <c r="P72" s="86"/>
    </row>
    <row r="73" spans="1:20" x14ac:dyDescent="0.2">
      <c r="B73" s="120"/>
      <c r="C73" s="86"/>
      <c r="D73" s="86"/>
      <c r="E73" s="86"/>
      <c r="F73" s="86"/>
      <c r="G73" s="86"/>
      <c r="H73" s="86"/>
      <c r="I73" s="86"/>
      <c r="J73" s="122"/>
      <c r="L73" s="86"/>
      <c r="M73" s="86"/>
      <c r="N73" s="86"/>
      <c r="O73" s="86"/>
      <c r="P73" s="86"/>
    </row>
    <row r="74" spans="1:20" x14ac:dyDescent="0.2">
      <c r="B74" s="120"/>
      <c r="C74" s="86"/>
      <c r="D74" s="86"/>
      <c r="E74" s="86"/>
      <c r="F74" s="86"/>
      <c r="G74" s="86"/>
      <c r="H74" s="86"/>
      <c r="I74" s="86"/>
      <c r="J74" s="122"/>
      <c r="L74" s="86"/>
      <c r="M74" s="86"/>
      <c r="N74" s="86"/>
      <c r="O74" s="86"/>
      <c r="P74" s="86"/>
    </row>
    <row r="75" spans="1:20" x14ac:dyDescent="0.2">
      <c r="B75" s="120"/>
      <c r="C75" s="86"/>
      <c r="D75" s="86"/>
      <c r="E75" s="86"/>
      <c r="F75" s="86"/>
      <c r="G75" s="86"/>
      <c r="H75" s="86"/>
      <c r="I75" s="86"/>
      <c r="J75" s="122"/>
      <c r="L75" s="86"/>
      <c r="M75" s="86"/>
      <c r="N75" s="86"/>
      <c r="O75" s="86"/>
      <c r="P75" s="86"/>
    </row>
    <row r="76" spans="1:20" s="2" customFormat="1" ht="12.75" x14ac:dyDescent="0.2">
      <c r="A76" s="19"/>
      <c r="B76" s="127"/>
      <c r="C76" s="37"/>
      <c r="D76" s="29" t="s">
        <v>37</v>
      </c>
      <c r="E76" s="115"/>
      <c r="F76" s="55" t="s">
        <v>38</v>
      </c>
      <c r="G76" s="29" t="s">
        <v>37</v>
      </c>
      <c r="H76" s="115"/>
      <c r="I76" s="115"/>
      <c r="J76" s="179" t="s">
        <v>38</v>
      </c>
      <c r="K76" s="22"/>
      <c r="L76" s="37"/>
      <c r="M76" s="37"/>
      <c r="N76" s="37"/>
      <c r="O76" s="37"/>
      <c r="P76" s="37"/>
      <c r="Q76" s="19"/>
      <c r="R76" s="19"/>
      <c r="S76" s="19"/>
      <c r="T76" s="19"/>
    </row>
    <row r="77" spans="1:20" s="2" customFormat="1" ht="14.45" customHeight="1" x14ac:dyDescent="0.2">
      <c r="A77" s="19"/>
      <c r="B77" s="139"/>
      <c r="C77" s="32"/>
      <c r="D77" s="32"/>
      <c r="E77" s="32"/>
      <c r="F77" s="32"/>
      <c r="G77" s="32"/>
      <c r="H77" s="32"/>
      <c r="I77" s="32"/>
      <c r="J77" s="140"/>
      <c r="K77" s="32"/>
      <c r="L77" s="37"/>
      <c r="M77" s="37"/>
      <c r="N77" s="37"/>
      <c r="O77" s="37"/>
      <c r="P77" s="37"/>
      <c r="Q77" s="19"/>
      <c r="R77" s="19"/>
      <c r="S77" s="19"/>
      <c r="T77" s="19"/>
    </row>
    <row r="78" spans="1:20" x14ac:dyDescent="0.2">
      <c r="B78" s="120"/>
      <c r="C78" s="86"/>
      <c r="D78" s="86"/>
      <c r="E78" s="86"/>
      <c r="F78" s="86"/>
      <c r="G78" s="86"/>
      <c r="H78" s="86"/>
      <c r="I78" s="86"/>
      <c r="J78" s="122"/>
      <c r="L78" s="86"/>
      <c r="M78" s="86"/>
      <c r="N78" s="86"/>
      <c r="O78" s="86"/>
      <c r="P78" s="86"/>
    </row>
    <row r="79" spans="1:20" x14ac:dyDescent="0.2">
      <c r="B79" s="120"/>
      <c r="C79" s="86"/>
      <c r="D79" s="86"/>
      <c r="E79" s="86"/>
      <c r="F79" s="86"/>
      <c r="G79" s="86"/>
      <c r="H79" s="86"/>
      <c r="I79" s="86"/>
      <c r="J79" s="122"/>
      <c r="L79" s="86"/>
      <c r="M79" s="86"/>
      <c r="N79" s="86"/>
      <c r="O79" s="86"/>
      <c r="P79" s="86"/>
    </row>
    <row r="80" spans="1:20" x14ac:dyDescent="0.2">
      <c r="B80" s="120"/>
      <c r="C80" s="86"/>
      <c r="D80" s="86"/>
      <c r="E80" s="86"/>
      <c r="F80" s="86"/>
      <c r="G80" s="86"/>
      <c r="H80" s="86"/>
      <c r="I80" s="86"/>
      <c r="J80" s="122"/>
      <c r="L80" s="86"/>
      <c r="M80" s="86"/>
      <c r="N80" s="86"/>
      <c r="O80" s="86"/>
      <c r="P80" s="86"/>
    </row>
    <row r="81" spans="1:36" s="2" customFormat="1" ht="6.95" customHeight="1" x14ac:dyDescent="0.2">
      <c r="A81" s="19"/>
      <c r="B81" s="141"/>
      <c r="C81" s="34"/>
      <c r="D81" s="34"/>
      <c r="E81" s="34"/>
      <c r="F81" s="34"/>
      <c r="G81" s="34"/>
      <c r="H81" s="34"/>
      <c r="I81" s="34"/>
      <c r="J81" s="142"/>
      <c r="K81" s="34"/>
      <c r="L81" s="37"/>
      <c r="M81" s="37"/>
      <c r="N81" s="37"/>
      <c r="O81" s="37"/>
      <c r="P81" s="37"/>
      <c r="Q81" s="19"/>
      <c r="R81" s="19"/>
      <c r="S81" s="19"/>
      <c r="T81" s="19"/>
    </row>
    <row r="82" spans="1:36" s="2" customFormat="1" ht="24.95" customHeight="1" x14ac:dyDescent="0.2">
      <c r="A82" s="19"/>
      <c r="B82" s="127"/>
      <c r="C82" s="181" t="s">
        <v>65</v>
      </c>
      <c r="D82" s="37"/>
      <c r="E82" s="37"/>
      <c r="F82" s="37"/>
      <c r="G82" s="37"/>
      <c r="H82" s="37"/>
      <c r="I82" s="37"/>
      <c r="J82" s="128"/>
      <c r="K82" s="19"/>
      <c r="L82" s="37"/>
      <c r="M82" s="37"/>
      <c r="N82" s="37"/>
      <c r="O82" s="37"/>
      <c r="P82" s="37"/>
      <c r="Q82" s="19"/>
      <c r="R82" s="19"/>
      <c r="S82" s="19"/>
      <c r="T82" s="19"/>
    </row>
    <row r="83" spans="1:36" s="2" customFormat="1" ht="6.95" customHeight="1" x14ac:dyDescent="0.2">
      <c r="A83" s="19"/>
      <c r="B83" s="127"/>
      <c r="C83" s="37"/>
      <c r="D83" s="37"/>
      <c r="E83" s="37"/>
      <c r="F83" s="37"/>
      <c r="G83" s="37"/>
      <c r="H83" s="37"/>
      <c r="I83" s="37"/>
      <c r="J83" s="128"/>
      <c r="K83" s="19"/>
      <c r="L83" s="37"/>
      <c r="M83" s="37"/>
      <c r="N83" s="37"/>
      <c r="O83" s="37"/>
      <c r="P83" s="37"/>
      <c r="Q83" s="19"/>
      <c r="R83" s="19"/>
      <c r="S83" s="19"/>
      <c r="T83" s="19"/>
    </row>
    <row r="84" spans="1:36" s="2" customFormat="1" ht="12" customHeight="1" x14ac:dyDescent="0.2">
      <c r="A84" s="19"/>
      <c r="B84" s="127"/>
      <c r="C84" s="124" t="s">
        <v>8</v>
      </c>
      <c r="D84" s="37"/>
      <c r="E84" s="37"/>
      <c r="F84" s="37"/>
      <c r="G84" s="37"/>
      <c r="H84" s="37"/>
      <c r="I84" s="37"/>
      <c r="J84" s="128"/>
      <c r="K84" s="19"/>
      <c r="L84" s="37"/>
      <c r="M84" s="37"/>
      <c r="N84" s="37"/>
      <c r="O84" s="37"/>
      <c r="P84" s="37"/>
      <c r="Q84" s="19"/>
      <c r="R84" s="19"/>
      <c r="S84" s="19"/>
      <c r="T84" s="19"/>
    </row>
    <row r="85" spans="1:36" s="2" customFormat="1" ht="16.5" customHeight="1" x14ac:dyDescent="0.2">
      <c r="A85" s="19"/>
      <c r="B85" s="127"/>
      <c r="C85" s="37"/>
      <c r="D85" s="37"/>
      <c r="E85" s="272" t="str">
        <f>E7</f>
        <v>Rekonštrukcia hygienických zariadení - 3. a 4. poschodie</v>
      </c>
      <c r="F85" s="273"/>
      <c r="G85" s="273"/>
      <c r="H85" s="273"/>
      <c r="I85" s="37"/>
      <c r="J85" s="128"/>
      <c r="K85" s="19"/>
      <c r="L85" s="37"/>
      <c r="M85" s="37"/>
      <c r="N85" s="37"/>
      <c r="O85" s="37"/>
      <c r="P85" s="37"/>
      <c r="Q85" s="19"/>
      <c r="R85" s="19"/>
      <c r="S85" s="19"/>
      <c r="T85" s="19"/>
    </row>
    <row r="86" spans="1:36" s="2" customFormat="1" ht="12" customHeight="1" x14ac:dyDescent="0.2">
      <c r="A86" s="19"/>
      <c r="B86" s="127"/>
      <c r="C86" s="124" t="s">
        <v>64</v>
      </c>
      <c r="D86" s="37"/>
      <c r="E86" s="37"/>
      <c r="F86" s="37"/>
      <c r="G86" s="37"/>
      <c r="H86" s="37"/>
      <c r="I86" s="37"/>
      <c r="J86" s="128"/>
      <c r="K86" s="19"/>
      <c r="L86" s="37"/>
      <c r="M86" s="37"/>
      <c r="N86" s="37"/>
      <c r="O86" s="37"/>
      <c r="P86" s="37"/>
      <c r="Q86" s="19"/>
      <c r="R86" s="19"/>
      <c r="S86" s="19"/>
      <c r="T86" s="19"/>
    </row>
    <row r="87" spans="1:36" s="2" customFormat="1" ht="16.5" customHeight="1" x14ac:dyDescent="0.2">
      <c r="A87" s="19"/>
      <c r="B87" s="127"/>
      <c r="C87" s="37"/>
      <c r="D87" s="37"/>
      <c r="E87" s="255" t="str">
        <f>E9</f>
        <v>2 - Kúpeľna, WC ženy - 3B</v>
      </c>
      <c r="F87" s="271"/>
      <c r="G87" s="271"/>
      <c r="H87" s="271"/>
      <c r="I87" s="37"/>
      <c r="J87" s="128"/>
      <c r="K87" s="19"/>
      <c r="L87" s="37"/>
      <c r="M87" s="37"/>
      <c r="N87" s="37"/>
      <c r="O87" s="37"/>
      <c r="P87" s="37"/>
      <c r="Q87" s="19"/>
      <c r="R87" s="19"/>
      <c r="S87" s="19"/>
      <c r="T87" s="19"/>
    </row>
    <row r="88" spans="1:36" s="2" customFormat="1" ht="6.95" customHeight="1" x14ac:dyDescent="0.2">
      <c r="A88" s="19"/>
      <c r="B88" s="127"/>
      <c r="C88" s="37"/>
      <c r="D88" s="37"/>
      <c r="E88" s="37"/>
      <c r="F88" s="37"/>
      <c r="G88" s="37"/>
      <c r="H88" s="37"/>
      <c r="I88" s="37"/>
      <c r="J88" s="128"/>
      <c r="K88" s="19"/>
      <c r="L88" s="37"/>
      <c r="M88" s="37"/>
      <c r="N88" s="37"/>
      <c r="O88" s="37"/>
      <c r="P88" s="37"/>
      <c r="Q88" s="19"/>
      <c r="R88" s="19"/>
      <c r="S88" s="19"/>
      <c r="T88" s="19"/>
    </row>
    <row r="89" spans="1:36" s="2" customFormat="1" ht="12" customHeight="1" x14ac:dyDescent="0.2">
      <c r="A89" s="19"/>
      <c r="B89" s="127"/>
      <c r="C89" s="124" t="s">
        <v>11</v>
      </c>
      <c r="D89" s="37"/>
      <c r="E89" s="37"/>
      <c r="F89" s="125" t="str">
        <f>F12</f>
        <v>Hrabiny</v>
      </c>
      <c r="G89" s="37"/>
      <c r="H89" s="37"/>
      <c r="I89" s="124" t="s">
        <v>12</v>
      </c>
      <c r="J89" s="164" t="str">
        <f>IF(J12="","",J12)</f>
        <v/>
      </c>
      <c r="K89" s="19"/>
      <c r="L89" s="37"/>
      <c r="M89" s="37"/>
      <c r="N89" s="37"/>
      <c r="O89" s="37"/>
      <c r="P89" s="37"/>
      <c r="Q89" s="19"/>
      <c r="R89" s="19"/>
      <c r="S89" s="19"/>
      <c r="T89" s="19"/>
    </row>
    <row r="90" spans="1:36" s="2" customFormat="1" ht="6.95" customHeight="1" x14ac:dyDescent="0.2">
      <c r="A90" s="19"/>
      <c r="B90" s="127"/>
      <c r="C90" s="37"/>
      <c r="D90" s="37"/>
      <c r="E90" s="37"/>
      <c r="F90" s="37"/>
      <c r="G90" s="37"/>
      <c r="H90" s="37"/>
      <c r="I90" s="37"/>
      <c r="J90" s="128"/>
      <c r="K90" s="19"/>
      <c r="L90" s="37"/>
      <c r="M90" s="37"/>
      <c r="N90" s="37"/>
      <c r="O90" s="37"/>
      <c r="P90" s="37"/>
      <c r="Q90" s="19"/>
      <c r="R90" s="19"/>
      <c r="S90" s="19"/>
      <c r="T90" s="19"/>
    </row>
    <row r="91" spans="1:36" s="2" customFormat="1" ht="27.95" customHeight="1" x14ac:dyDescent="0.2">
      <c r="A91" s="19"/>
      <c r="B91" s="127"/>
      <c r="C91" s="124" t="s">
        <v>13</v>
      </c>
      <c r="D91" s="37"/>
      <c r="E91" s="37"/>
      <c r="F91" s="125" t="str">
        <f>E15</f>
        <v>DSS Hrabiny</v>
      </c>
      <c r="G91" s="37"/>
      <c r="H91" s="37"/>
      <c r="I91" s="124" t="s">
        <v>17</v>
      </c>
      <c r="J91" s="182" t="str">
        <f>E21</f>
        <v/>
      </c>
      <c r="K91" s="19"/>
      <c r="L91" s="37"/>
      <c r="M91" s="37"/>
      <c r="N91" s="37"/>
      <c r="O91" s="37"/>
      <c r="P91" s="37"/>
      <c r="Q91" s="19"/>
      <c r="R91" s="19"/>
      <c r="S91" s="19"/>
      <c r="T91" s="19"/>
    </row>
    <row r="92" spans="1:36" s="2" customFormat="1" ht="27.95" customHeight="1" x14ac:dyDescent="0.2">
      <c r="A92" s="19"/>
      <c r="B92" s="127"/>
      <c r="C92" s="124" t="s">
        <v>16</v>
      </c>
      <c r="D92" s="37"/>
      <c r="E92" s="37"/>
      <c r="F92" s="125" t="str">
        <f>IF(E18="","",E18)</f>
        <v/>
      </c>
      <c r="G92" s="37"/>
      <c r="H92" s="37"/>
      <c r="I92" s="124" t="s">
        <v>20</v>
      </c>
      <c r="J92" s="182">
        <f>E24</f>
        <v>0</v>
      </c>
      <c r="K92" s="19"/>
      <c r="L92" s="37"/>
      <c r="M92" s="37"/>
      <c r="N92" s="37"/>
      <c r="O92" s="37"/>
      <c r="P92" s="37"/>
      <c r="Q92" s="19"/>
      <c r="R92" s="19"/>
      <c r="S92" s="19"/>
      <c r="T92" s="19"/>
    </row>
    <row r="93" spans="1:36" s="2" customFormat="1" ht="10.35" customHeight="1" x14ac:dyDescent="0.2">
      <c r="A93" s="19"/>
      <c r="B93" s="127"/>
      <c r="C93" s="37"/>
      <c r="D93" s="37"/>
      <c r="E93" s="37"/>
      <c r="F93" s="37"/>
      <c r="G93" s="37"/>
      <c r="H93" s="37"/>
      <c r="I93" s="37"/>
      <c r="J93" s="128"/>
      <c r="K93" s="19"/>
      <c r="L93" s="37"/>
      <c r="M93" s="37"/>
      <c r="N93" s="37"/>
      <c r="O93" s="37"/>
      <c r="P93" s="37"/>
      <c r="Q93" s="19"/>
      <c r="R93" s="19"/>
      <c r="S93" s="19"/>
      <c r="T93" s="19"/>
    </row>
    <row r="94" spans="1:36" s="2" customFormat="1" ht="29.25" customHeight="1" x14ac:dyDescent="0.2">
      <c r="A94" s="19"/>
      <c r="B94" s="127"/>
      <c r="C94" s="183" t="s">
        <v>66</v>
      </c>
      <c r="D94" s="176"/>
      <c r="E94" s="176"/>
      <c r="F94" s="176"/>
      <c r="G94" s="176"/>
      <c r="H94" s="176"/>
      <c r="I94" s="176"/>
      <c r="J94" s="184" t="s">
        <v>67</v>
      </c>
      <c r="K94" s="49"/>
      <c r="L94" s="37"/>
      <c r="M94" s="37"/>
      <c r="N94" s="37"/>
      <c r="O94" s="37"/>
      <c r="P94" s="37"/>
      <c r="Q94" s="19"/>
      <c r="R94" s="19"/>
      <c r="S94" s="19"/>
      <c r="T94" s="19"/>
    </row>
    <row r="95" spans="1:36" s="2" customFormat="1" ht="10.35" customHeight="1" x14ac:dyDescent="0.2">
      <c r="A95" s="19"/>
      <c r="B95" s="127"/>
      <c r="C95" s="37"/>
      <c r="D95" s="37"/>
      <c r="E95" s="37"/>
      <c r="F95" s="37"/>
      <c r="G95" s="37"/>
      <c r="H95" s="37"/>
      <c r="I95" s="37"/>
      <c r="J95" s="128"/>
      <c r="K95" s="19"/>
      <c r="L95" s="37"/>
      <c r="M95" s="37"/>
      <c r="N95" s="37"/>
      <c r="O95" s="37"/>
      <c r="P95" s="37"/>
      <c r="Q95" s="19"/>
      <c r="R95" s="19"/>
      <c r="S95" s="19"/>
      <c r="T95" s="19"/>
    </row>
    <row r="96" spans="1:36" s="2" customFormat="1" ht="22.9" customHeight="1" x14ac:dyDescent="0.2">
      <c r="A96" s="19"/>
      <c r="B96" s="127"/>
      <c r="C96" s="185" t="s">
        <v>68</v>
      </c>
      <c r="D96" s="37"/>
      <c r="E96" s="37"/>
      <c r="F96" s="37"/>
      <c r="G96" s="37"/>
      <c r="H96" s="37"/>
      <c r="I96" s="37"/>
      <c r="J96" s="170">
        <f>J97+J101+J117</f>
        <v>0</v>
      </c>
      <c r="K96" s="19"/>
      <c r="L96" s="37"/>
      <c r="M96" s="37"/>
      <c r="N96" s="37"/>
      <c r="O96" s="37"/>
      <c r="P96" s="37"/>
      <c r="Q96" s="19"/>
      <c r="R96" s="19"/>
      <c r="S96" s="19"/>
      <c r="T96" s="19"/>
      <c r="AJ96" s="14" t="s">
        <v>69</v>
      </c>
    </row>
    <row r="97" spans="2:16" s="9" customFormat="1" ht="24.95" customHeight="1" x14ac:dyDescent="0.2">
      <c r="B97" s="186"/>
      <c r="C97" s="89"/>
      <c r="D97" s="58" t="s">
        <v>76</v>
      </c>
      <c r="E97" s="59"/>
      <c r="F97" s="59" t="s">
        <v>77</v>
      </c>
      <c r="G97" s="59"/>
      <c r="H97" s="59"/>
      <c r="I97" s="59"/>
      <c r="J97" s="187">
        <f>J140</f>
        <v>0</v>
      </c>
      <c r="L97" s="89"/>
      <c r="M97" s="89"/>
      <c r="N97" s="89"/>
      <c r="O97" s="89"/>
      <c r="P97" s="89"/>
    </row>
    <row r="98" spans="2:16" s="10" customFormat="1" ht="19.899999999999999" customHeight="1" x14ac:dyDescent="0.2">
      <c r="B98" s="188"/>
      <c r="C98" s="88"/>
      <c r="D98" s="62">
        <v>3</v>
      </c>
      <c r="E98" s="63"/>
      <c r="F98" s="63" t="s">
        <v>127</v>
      </c>
      <c r="G98" s="63"/>
      <c r="H98" s="63"/>
      <c r="I98" s="63"/>
      <c r="J98" s="189">
        <f>J141</f>
        <v>0</v>
      </c>
      <c r="L98" s="88"/>
      <c r="M98" s="88"/>
      <c r="N98" s="88"/>
      <c r="O98" s="88"/>
      <c r="P98" s="88"/>
    </row>
    <row r="99" spans="2:16" s="10" customFormat="1" ht="19.899999999999999" customHeight="1" x14ac:dyDescent="0.2">
      <c r="B99" s="188"/>
      <c r="C99" s="88"/>
      <c r="D99" s="62">
        <v>6</v>
      </c>
      <c r="E99" s="63"/>
      <c r="F99" s="63" t="s">
        <v>133</v>
      </c>
      <c r="G99" s="63"/>
      <c r="H99" s="63"/>
      <c r="I99" s="63"/>
      <c r="J99" s="189">
        <f>J147</f>
        <v>0</v>
      </c>
      <c r="L99" s="88"/>
      <c r="M99" s="88"/>
      <c r="N99" s="88"/>
      <c r="O99" s="88"/>
      <c r="P99" s="88"/>
    </row>
    <row r="100" spans="2:16" s="10" customFormat="1" ht="19.899999999999999" customHeight="1" x14ac:dyDescent="0.2">
      <c r="B100" s="188"/>
      <c r="C100" s="88"/>
      <c r="D100" s="62">
        <v>9</v>
      </c>
      <c r="E100" s="63"/>
      <c r="F100" s="63" t="s">
        <v>139</v>
      </c>
      <c r="G100" s="63"/>
      <c r="H100" s="63"/>
      <c r="I100" s="63"/>
      <c r="J100" s="189">
        <f>J152</f>
        <v>0</v>
      </c>
      <c r="L100" s="88"/>
      <c r="M100" s="88"/>
      <c r="N100" s="88"/>
      <c r="O100" s="88"/>
      <c r="P100" s="88"/>
    </row>
    <row r="101" spans="2:16" s="10" customFormat="1" ht="19.899999999999999" customHeight="1" x14ac:dyDescent="0.2">
      <c r="B101" s="188"/>
      <c r="C101" s="88"/>
      <c r="D101" s="58" t="s">
        <v>102</v>
      </c>
      <c r="E101" s="59"/>
      <c r="F101" s="59" t="s">
        <v>103</v>
      </c>
      <c r="G101" s="63"/>
      <c r="H101" s="63"/>
      <c r="I101" s="63"/>
      <c r="J101" s="187">
        <f>J168</f>
        <v>0</v>
      </c>
      <c r="L101" s="88"/>
      <c r="M101" s="88"/>
      <c r="N101" s="88"/>
      <c r="O101" s="88"/>
      <c r="P101" s="88"/>
    </row>
    <row r="102" spans="2:16" s="10" customFormat="1" ht="19.899999999999999" customHeight="1" x14ac:dyDescent="0.2">
      <c r="B102" s="188"/>
      <c r="C102" s="88"/>
      <c r="D102" s="62">
        <v>71</v>
      </c>
      <c r="E102" s="63"/>
      <c r="F102" s="63" t="s">
        <v>156</v>
      </c>
      <c r="G102" s="63"/>
      <c r="H102" s="63"/>
      <c r="I102" s="63"/>
      <c r="J102" s="189">
        <f>J169</f>
        <v>0</v>
      </c>
      <c r="L102" s="88"/>
      <c r="M102" s="88"/>
      <c r="N102" s="88"/>
      <c r="O102" s="88"/>
      <c r="P102" s="88"/>
    </row>
    <row r="103" spans="2:16" s="10" customFormat="1" ht="19.899999999999999" customHeight="1" x14ac:dyDescent="0.2">
      <c r="B103" s="188"/>
      <c r="C103" s="88"/>
      <c r="D103" s="101">
        <v>711</v>
      </c>
      <c r="E103" s="102"/>
      <c r="F103" s="102" t="s">
        <v>157</v>
      </c>
      <c r="G103" s="63"/>
      <c r="H103" s="63"/>
      <c r="I103" s="63"/>
      <c r="J103" s="190">
        <f>J170</f>
        <v>0</v>
      </c>
      <c r="L103" s="88"/>
      <c r="M103" s="88"/>
      <c r="N103" s="88"/>
      <c r="O103" s="88"/>
      <c r="P103" s="88"/>
    </row>
    <row r="104" spans="2:16" s="10" customFormat="1" ht="19.899999999999999" customHeight="1" x14ac:dyDescent="0.2">
      <c r="B104" s="188"/>
      <c r="C104" s="88"/>
      <c r="D104" s="62">
        <v>72</v>
      </c>
      <c r="E104" s="63"/>
      <c r="F104" s="63" t="s">
        <v>201</v>
      </c>
      <c r="G104" s="63"/>
      <c r="H104" s="63"/>
      <c r="I104" s="63"/>
      <c r="J104" s="189">
        <f>J174</f>
        <v>0</v>
      </c>
      <c r="L104" s="88"/>
      <c r="M104" s="88"/>
      <c r="N104" s="88"/>
      <c r="O104" s="88"/>
      <c r="P104" s="88"/>
    </row>
    <row r="105" spans="2:16" s="10" customFormat="1" ht="19.899999999999999" customHeight="1" x14ac:dyDescent="0.2">
      <c r="B105" s="188"/>
      <c r="C105" s="88"/>
      <c r="D105" s="101">
        <v>721</v>
      </c>
      <c r="E105" s="102"/>
      <c r="F105" s="102" t="s">
        <v>161</v>
      </c>
      <c r="G105" s="63"/>
      <c r="H105" s="63"/>
      <c r="I105" s="63"/>
      <c r="J105" s="190">
        <f>J175</f>
        <v>0</v>
      </c>
      <c r="L105" s="88"/>
      <c r="M105" s="88"/>
      <c r="N105" s="88"/>
      <c r="O105" s="88"/>
      <c r="P105" s="88"/>
    </row>
    <row r="106" spans="2:16" s="10" customFormat="1" ht="19.899999999999999" customHeight="1" x14ac:dyDescent="0.2">
      <c r="B106" s="188"/>
      <c r="C106" s="88"/>
      <c r="D106" s="101">
        <v>722</v>
      </c>
      <c r="E106" s="102"/>
      <c r="F106" s="102" t="s">
        <v>169</v>
      </c>
      <c r="G106" s="63"/>
      <c r="H106" s="63"/>
      <c r="I106" s="63"/>
      <c r="J106" s="190">
        <f>J184</f>
        <v>0</v>
      </c>
      <c r="L106" s="88"/>
      <c r="M106" s="88"/>
      <c r="N106" s="88"/>
      <c r="O106" s="88"/>
      <c r="P106" s="88"/>
    </row>
    <row r="107" spans="2:16" s="10" customFormat="1" ht="19.899999999999999" customHeight="1" x14ac:dyDescent="0.2">
      <c r="B107" s="188"/>
      <c r="C107" s="88"/>
      <c r="D107" s="101">
        <v>723</v>
      </c>
      <c r="E107" s="102"/>
      <c r="F107" s="102" t="s">
        <v>176</v>
      </c>
      <c r="G107" s="63"/>
      <c r="H107" s="63"/>
      <c r="I107" s="63"/>
      <c r="J107" s="190">
        <f>J190</f>
        <v>0</v>
      </c>
      <c r="L107" s="88"/>
      <c r="M107" s="88"/>
      <c r="N107" s="88"/>
      <c r="O107" s="88"/>
      <c r="P107" s="88"/>
    </row>
    <row r="108" spans="2:16" s="10" customFormat="1" ht="19.899999999999999" customHeight="1" x14ac:dyDescent="0.2">
      <c r="B108" s="188"/>
      <c r="C108" s="88"/>
      <c r="D108" s="101">
        <v>725</v>
      </c>
      <c r="E108" s="102"/>
      <c r="F108" s="102" t="s">
        <v>178</v>
      </c>
      <c r="G108" s="63"/>
      <c r="H108" s="63"/>
      <c r="I108" s="63"/>
      <c r="J108" s="190">
        <f>J192</f>
        <v>0</v>
      </c>
      <c r="L108" s="88"/>
      <c r="M108" s="88"/>
      <c r="N108" s="88"/>
      <c r="O108" s="88"/>
      <c r="P108" s="88"/>
    </row>
    <row r="109" spans="2:16" s="10" customFormat="1" ht="19.899999999999999" customHeight="1" x14ac:dyDescent="0.2">
      <c r="B109" s="188"/>
      <c r="C109" s="88"/>
      <c r="D109" s="62">
        <v>76</v>
      </c>
      <c r="E109" s="63"/>
      <c r="F109" s="63" t="s">
        <v>202</v>
      </c>
      <c r="G109" s="63"/>
      <c r="H109" s="63"/>
      <c r="I109" s="63"/>
      <c r="J109" s="189">
        <f>J210</f>
        <v>0</v>
      </c>
      <c r="L109" s="88"/>
      <c r="M109" s="88"/>
      <c r="N109" s="88"/>
      <c r="O109" s="88"/>
      <c r="P109" s="88"/>
    </row>
    <row r="110" spans="2:16" s="10" customFormat="1" ht="19.899999999999999" customHeight="1" x14ac:dyDescent="0.2">
      <c r="B110" s="188"/>
      <c r="C110" s="88"/>
      <c r="D110" s="101">
        <v>763</v>
      </c>
      <c r="E110" s="102"/>
      <c r="F110" s="102" t="s">
        <v>203</v>
      </c>
      <c r="G110" s="63"/>
      <c r="H110" s="63"/>
      <c r="I110" s="63"/>
      <c r="J110" s="190">
        <f>J211</f>
        <v>0</v>
      </c>
      <c r="L110" s="88"/>
      <c r="M110" s="88"/>
      <c r="N110" s="88"/>
      <c r="O110" s="88"/>
      <c r="P110" s="88"/>
    </row>
    <row r="111" spans="2:16" s="10" customFormat="1" ht="19.899999999999999" customHeight="1" x14ac:dyDescent="0.2">
      <c r="B111" s="188"/>
      <c r="C111" s="88"/>
      <c r="D111" s="101">
        <v>766</v>
      </c>
      <c r="E111" s="102"/>
      <c r="F111" s="102" t="s">
        <v>122</v>
      </c>
      <c r="G111" s="63"/>
      <c r="H111" s="63"/>
      <c r="I111" s="63"/>
      <c r="J111" s="190">
        <f>J214</f>
        <v>0</v>
      </c>
      <c r="L111" s="88"/>
      <c r="M111" s="88"/>
      <c r="N111" s="88"/>
      <c r="O111" s="88"/>
      <c r="P111" s="88"/>
    </row>
    <row r="112" spans="2:16" s="10" customFormat="1" ht="19.899999999999999" customHeight="1" x14ac:dyDescent="0.2">
      <c r="B112" s="188"/>
      <c r="C112" s="88"/>
      <c r="D112" s="62">
        <v>77</v>
      </c>
      <c r="E112" s="63"/>
      <c r="F112" s="63" t="s">
        <v>207</v>
      </c>
      <c r="G112" s="63"/>
      <c r="H112" s="63"/>
      <c r="I112" s="63"/>
      <c r="J112" s="189">
        <f>J219</f>
        <v>0</v>
      </c>
      <c r="L112" s="88"/>
      <c r="M112" s="88"/>
      <c r="N112" s="88"/>
      <c r="O112" s="88"/>
      <c r="P112" s="88"/>
    </row>
    <row r="113" spans="1:20" s="10" customFormat="1" ht="19.899999999999999" customHeight="1" x14ac:dyDescent="0.2">
      <c r="B113" s="188"/>
      <c r="C113" s="88"/>
      <c r="D113" s="101">
        <v>771</v>
      </c>
      <c r="E113" s="102"/>
      <c r="F113" s="102" t="s">
        <v>208</v>
      </c>
      <c r="G113" s="63"/>
      <c r="H113" s="63"/>
      <c r="I113" s="63"/>
      <c r="J113" s="190">
        <f>J220</f>
        <v>0</v>
      </c>
      <c r="L113" s="88"/>
      <c r="M113" s="88"/>
      <c r="N113" s="88"/>
      <c r="O113" s="88"/>
      <c r="P113" s="88"/>
    </row>
    <row r="114" spans="1:20" s="10" customFormat="1" ht="19.899999999999999" customHeight="1" x14ac:dyDescent="0.2">
      <c r="B114" s="188"/>
      <c r="C114" s="88"/>
      <c r="D114" s="62">
        <v>78</v>
      </c>
      <c r="E114" s="63"/>
      <c r="F114" s="63" t="s">
        <v>211</v>
      </c>
      <c r="G114" s="63"/>
      <c r="H114" s="63"/>
      <c r="I114" s="63"/>
      <c r="J114" s="189">
        <f>J224</f>
        <v>0</v>
      </c>
      <c r="L114" s="88"/>
      <c r="M114" s="88"/>
      <c r="N114" s="88"/>
      <c r="O114" s="88"/>
      <c r="P114" s="88"/>
    </row>
    <row r="115" spans="1:20" s="10" customFormat="1" ht="19.899999999999999" customHeight="1" x14ac:dyDescent="0.2">
      <c r="B115" s="188"/>
      <c r="C115" s="88"/>
      <c r="D115" s="101">
        <v>781</v>
      </c>
      <c r="E115" s="102"/>
      <c r="F115" s="102" t="s">
        <v>212</v>
      </c>
      <c r="G115" s="63"/>
      <c r="H115" s="63"/>
      <c r="I115" s="63"/>
      <c r="J115" s="190">
        <f>J225</f>
        <v>0</v>
      </c>
      <c r="L115" s="88"/>
      <c r="M115" s="88"/>
      <c r="N115" s="88"/>
      <c r="O115" s="88"/>
      <c r="P115" s="88"/>
    </row>
    <row r="116" spans="1:20" s="10" customFormat="1" ht="19.899999999999999" customHeight="1" x14ac:dyDescent="0.2">
      <c r="B116" s="188"/>
      <c r="C116" s="88"/>
      <c r="D116" s="101">
        <v>784</v>
      </c>
      <c r="E116" s="102"/>
      <c r="F116" s="102" t="s">
        <v>121</v>
      </c>
      <c r="G116" s="63"/>
      <c r="H116" s="63"/>
      <c r="I116" s="63"/>
      <c r="J116" s="190">
        <f>J229</f>
        <v>0</v>
      </c>
      <c r="L116" s="88"/>
      <c r="M116" s="88"/>
      <c r="N116" s="88"/>
      <c r="O116" s="88"/>
      <c r="P116" s="88"/>
    </row>
    <row r="117" spans="1:20" s="10" customFormat="1" ht="19.899999999999999" customHeight="1" x14ac:dyDescent="0.2">
      <c r="B117" s="188"/>
      <c r="C117" s="88"/>
      <c r="D117" s="58" t="s">
        <v>109</v>
      </c>
      <c r="E117" s="59"/>
      <c r="F117" s="59" t="s">
        <v>217</v>
      </c>
      <c r="G117" s="63"/>
      <c r="H117" s="63"/>
      <c r="I117" s="63"/>
      <c r="J117" s="187">
        <f>J231</f>
        <v>0</v>
      </c>
      <c r="L117" s="88"/>
      <c r="M117" s="88"/>
      <c r="N117" s="88"/>
      <c r="O117" s="88"/>
      <c r="P117" s="88"/>
    </row>
    <row r="118" spans="1:20" s="10" customFormat="1" ht="19.899999999999999" customHeight="1" x14ac:dyDescent="0.2">
      <c r="B118" s="188"/>
      <c r="C118" s="88"/>
      <c r="D118" s="101" t="s">
        <v>218</v>
      </c>
      <c r="E118" s="102"/>
      <c r="F118" s="102" t="s">
        <v>120</v>
      </c>
      <c r="G118" s="63"/>
      <c r="H118" s="63"/>
      <c r="I118" s="63"/>
      <c r="J118" s="190">
        <f>J232</f>
        <v>0</v>
      </c>
      <c r="L118" s="88"/>
      <c r="M118" s="88"/>
      <c r="N118" s="88"/>
      <c r="O118" s="88"/>
      <c r="P118" s="88"/>
    </row>
    <row r="119" spans="1:20" s="10" customFormat="1" ht="19.899999999999999" customHeight="1" x14ac:dyDescent="0.2">
      <c r="B119" s="188"/>
      <c r="C119" s="88"/>
      <c r="D119" s="62"/>
      <c r="E119" s="63"/>
      <c r="F119" s="63"/>
      <c r="G119" s="63"/>
      <c r="H119" s="63"/>
      <c r="I119" s="63"/>
      <c r="J119" s="189"/>
      <c r="L119" s="88"/>
      <c r="M119" s="88"/>
      <c r="N119" s="88"/>
      <c r="O119" s="88"/>
      <c r="P119" s="88"/>
    </row>
    <row r="120" spans="1:20" s="2" customFormat="1" ht="21.75" customHeight="1" x14ac:dyDescent="0.2">
      <c r="A120" s="19"/>
      <c r="B120" s="127"/>
      <c r="C120" s="37"/>
      <c r="D120" s="37"/>
      <c r="E120" s="37"/>
      <c r="F120" s="37"/>
      <c r="G120" s="37"/>
      <c r="H120" s="37"/>
      <c r="I120" s="37"/>
      <c r="J120" s="128"/>
      <c r="K120" s="19"/>
      <c r="L120" s="37"/>
      <c r="M120" s="37"/>
      <c r="N120" s="37"/>
      <c r="O120" s="37"/>
      <c r="P120" s="37"/>
      <c r="Q120" s="19"/>
      <c r="R120" s="19"/>
      <c r="S120" s="19"/>
      <c r="T120" s="19"/>
    </row>
    <row r="121" spans="1:20" s="2" customFormat="1" ht="6.95" customHeight="1" x14ac:dyDescent="0.2">
      <c r="A121" s="19"/>
      <c r="B121" s="139"/>
      <c r="C121" s="32"/>
      <c r="D121" s="32"/>
      <c r="E121" s="32"/>
      <c r="F121" s="32"/>
      <c r="G121" s="32"/>
      <c r="H121" s="32"/>
      <c r="I121" s="32"/>
      <c r="J121" s="140"/>
      <c r="K121" s="32"/>
      <c r="L121" s="37"/>
      <c r="M121" s="37"/>
      <c r="N121" s="37"/>
      <c r="O121" s="37"/>
      <c r="P121" s="37"/>
      <c r="Q121" s="19"/>
      <c r="R121" s="19"/>
      <c r="S121" s="19"/>
      <c r="T121" s="19"/>
    </row>
    <row r="122" spans="1:20" x14ac:dyDescent="0.2">
      <c r="B122" s="120"/>
      <c r="C122" s="86"/>
      <c r="D122" s="86"/>
      <c r="E122" s="86"/>
      <c r="F122" s="86"/>
      <c r="G122" s="86"/>
      <c r="H122" s="86"/>
      <c r="I122" s="86"/>
      <c r="J122" s="122"/>
      <c r="L122" s="86"/>
      <c r="M122" s="86"/>
      <c r="N122" s="86"/>
      <c r="O122" s="86"/>
      <c r="P122" s="86"/>
    </row>
    <row r="123" spans="1:20" x14ac:dyDescent="0.2">
      <c r="B123" s="120"/>
      <c r="C123" s="86"/>
      <c r="D123" s="86"/>
      <c r="E123" s="86"/>
      <c r="F123" s="86"/>
      <c r="G123" s="86"/>
      <c r="H123" s="86"/>
      <c r="I123" s="86"/>
      <c r="J123" s="122"/>
      <c r="L123" s="86"/>
      <c r="M123" s="86"/>
      <c r="N123" s="86"/>
      <c r="O123" s="86"/>
      <c r="P123" s="86"/>
    </row>
    <row r="124" spans="1:20" x14ac:dyDescent="0.2">
      <c r="B124" s="120"/>
      <c r="C124" s="86"/>
      <c r="D124" s="86"/>
      <c r="E124" s="86"/>
      <c r="F124" s="86"/>
      <c r="G124" s="86"/>
      <c r="H124" s="86"/>
      <c r="I124" s="86"/>
      <c r="J124" s="122"/>
      <c r="L124" s="86"/>
      <c r="M124" s="86"/>
      <c r="N124" s="86"/>
      <c r="O124" s="86"/>
      <c r="P124" s="86"/>
    </row>
    <row r="125" spans="1:20" s="2" customFormat="1" ht="6.95" customHeight="1" x14ac:dyDescent="0.2">
      <c r="A125" s="19"/>
      <c r="B125" s="141"/>
      <c r="C125" s="34"/>
      <c r="D125" s="34"/>
      <c r="E125" s="34"/>
      <c r="F125" s="34"/>
      <c r="G125" s="34"/>
      <c r="H125" s="34"/>
      <c r="I125" s="34"/>
      <c r="J125" s="142"/>
      <c r="K125" s="34"/>
      <c r="L125" s="37"/>
      <c r="M125" s="37"/>
      <c r="N125" s="37"/>
      <c r="O125" s="37"/>
      <c r="P125" s="37"/>
      <c r="Q125" s="19"/>
      <c r="R125" s="19"/>
      <c r="S125" s="19"/>
      <c r="T125" s="19"/>
    </row>
    <row r="126" spans="1:20" s="2" customFormat="1" ht="24.95" customHeight="1" x14ac:dyDescent="0.2">
      <c r="A126" s="19"/>
      <c r="B126" s="127"/>
      <c r="C126" s="181" t="s">
        <v>70</v>
      </c>
      <c r="D126" s="37"/>
      <c r="E126" s="37"/>
      <c r="F126" s="37"/>
      <c r="G126" s="37"/>
      <c r="H126" s="37"/>
      <c r="I126" s="37"/>
      <c r="J126" s="128"/>
      <c r="K126" s="19"/>
      <c r="L126" s="37"/>
      <c r="M126" s="37"/>
      <c r="N126" s="37"/>
      <c r="O126" s="37"/>
      <c r="P126" s="37"/>
      <c r="Q126" s="19"/>
      <c r="R126" s="19"/>
      <c r="S126" s="19"/>
      <c r="T126" s="19"/>
    </row>
    <row r="127" spans="1:20" s="2" customFormat="1" ht="6.95" customHeight="1" x14ac:dyDescent="0.2">
      <c r="A127" s="19"/>
      <c r="B127" s="127"/>
      <c r="C127" s="37"/>
      <c r="D127" s="37"/>
      <c r="E127" s="37"/>
      <c r="F127" s="37"/>
      <c r="G127" s="37"/>
      <c r="H127" s="37"/>
      <c r="I127" s="37"/>
      <c r="J127" s="128"/>
      <c r="K127" s="19"/>
      <c r="L127" s="37"/>
      <c r="M127" s="37"/>
      <c r="N127" s="37"/>
      <c r="O127" s="37"/>
      <c r="P127" s="37"/>
      <c r="Q127" s="19"/>
      <c r="R127" s="19"/>
      <c r="S127" s="19"/>
      <c r="T127" s="19"/>
    </row>
    <row r="128" spans="1:20" s="2" customFormat="1" ht="12" customHeight="1" x14ac:dyDescent="0.2">
      <c r="A128" s="19"/>
      <c r="B128" s="127"/>
      <c r="C128" s="124" t="s">
        <v>8</v>
      </c>
      <c r="D128" s="37"/>
      <c r="E128" s="37"/>
      <c r="F128" s="37"/>
      <c r="G128" s="37"/>
      <c r="H128" s="37"/>
      <c r="I128" s="37"/>
      <c r="J128" s="128"/>
      <c r="K128" s="19"/>
      <c r="L128" s="37"/>
      <c r="M128" s="37"/>
      <c r="N128" s="37"/>
      <c r="O128" s="37"/>
      <c r="P128" s="37"/>
      <c r="Q128" s="19"/>
      <c r="R128" s="19"/>
      <c r="S128" s="19"/>
      <c r="T128" s="19"/>
    </row>
    <row r="129" spans="1:54" s="2" customFormat="1" ht="16.5" customHeight="1" x14ac:dyDescent="0.2">
      <c r="A129" s="19"/>
      <c r="B129" s="127"/>
      <c r="C129" s="37"/>
      <c r="D129" s="37"/>
      <c r="E129" s="272" t="str">
        <f>E7</f>
        <v>Rekonštrukcia hygienických zariadení - 3. a 4. poschodie</v>
      </c>
      <c r="F129" s="273"/>
      <c r="G129" s="273"/>
      <c r="H129" s="273"/>
      <c r="I129" s="37"/>
      <c r="J129" s="128"/>
      <c r="K129" s="19"/>
      <c r="L129" s="37"/>
      <c r="M129" s="37"/>
      <c r="N129" s="37"/>
      <c r="O129" s="37"/>
      <c r="P129" s="37"/>
      <c r="Q129" s="19"/>
      <c r="R129" s="19"/>
      <c r="S129" s="19"/>
      <c r="T129" s="19"/>
    </row>
    <row r="130" spans="1:54" s="2" customFormat="1" ht="12" customHeight="1" x14ac:dyDescent="0.2">
      <c r="A130" s="19"/>
      <c r="B130" s="127"/>
      <c r="C130" s="124" t="s">
        <v>64</v>
      </c>
      <c r="D130" s="37"/>
      <c r="E130" s="37"/>
      <c r="F130" s="37"/>
      <c r="G130" s="37"/>
      <c r="H130" s="37"/>
      <c r="I130" s="37"/>
      <c r="J130" s="128"/>
      <c r="K130" s="19"/>
      <c r="L130" s="37"/>
      <c r="M130" s="37"/>
      <c r="N130" s="37"/>
      <c r="O130" s="37"/>
      <c r="P130" s="37"/>
      <c r="Q130" s="19"/>
      <c r="R130" s="19"/>
      <c r="S130" s="19"/>
      <c r="T130" s="19"/>
    </row>
    <row r="131" spans="1:54" s="2" customFormat="1" ht="16.5" customHeight="1" x14ac:dyDescent="0.2">
      <c r="A131" s="19"/>
      <c r="B131" s="127"/>
      <c r="C131" s="37"/>
      <c r="D131" s="37"/>
      <c r="E131" s="255" t="str">
        <f>E9</f>
        <v>2 - Kúpeľna, WC ženy - 3B</v>
      </c>
      <c r="F131" s="271"/>
      <c r="G131" s="271"/>
      <c r="H131" s="271"/>
      <c r="I131" s="37"/>
      <c r="J131" s="128"/>
      <c r="K131" s="19"/>
      <c r="L131" s="37"/>
      <c r="M131" s="37"/>
      <c r="N131" s="37"/>
      <c r="O131" s="37"/>
      <c r="P131" s="37"/>
      <c r="Q131" s="19"/>
      <c r="R131" s="19"/>
      <c r="S131" s="19"/>
      <c r="T131" s="19"/>
    </row>
    <row r="132" spans="1:54" s="2" customFormat="1" ht="6.95" customHeight="1" x14ac:dyDescent="0.2">
      <c r="A132" s="19"/>
      <c r="B132" s="127"/>
      <c r="C132" s="37"/>
      <c r="D132" s="37"/>
      <c r="E132" s="37"/>
      <c r="F132" s="37"/>
      <c r="G132" s="37"/>
      <c r="H132" s="37"/>
      <c r="I132" s="37"/>
      <c r="J132" s="128"/>
      <c r="K132" s="19"/>
      <c r="L132" s="37"/>
      <c r="M132" s="37"/>
      <c r="N132" s="37"/>
      <c r="O132" s="37"/>
      <c r="P132" s="37"/>
      <c r="Q132" s="19"/>
      <c r="R132" s="19"/>
      <c r="S132" s="19"/>
      <c r="T132" s="19"/>
    </row>
    <row r="133" spans="1:54" s="2" customFormat="1" ht="12" customHeight="1" x14ac:dyDescent="0.2">
      <c r="A133" s="19"/>
      <c r="B133" s="127"/>
      <c r="C133" s="124" t="s">
        <v>11</v>
      </c>
      <c r="D133" s="37"/>
      <c r="E133" s="37"/>
      <c r="F133" s="125" t="str">
        <f>F12</f>
        <v>Hrabiny</v>
      </c>
      <c r="G133" s="37"/>
      <c r="H133" s="37"/>
      <c r="I133" s="124" t="s">
        <v>12</v>
      </c>
      <c r="J133" s="164" t="str">
        <f>IF(J12="","",J12)</f>
        <v/>
      </c>
      <c r="K133" s="19"/>
      <c r="L133" s="37"/>
      <c r="M133" s="37"/>
      <c r="N133" s="37"/>
      <c r="O133" s="37"/>
      <c r="P133" s="37"/>
      <c r="Q133" s="19"/>
      <c r="R133" s="19"/>
      <c r="S133" s="19"/>
      <c r="T133" s="19"/>
    </row>
    <row r="134" spans="1:54" s="2" customFormat="1" ht="6.95" customHeight="1" x14ac:dyDescent="0.2">
      <c r="A134" s="19"/>
      <c r="B134" s="127"/>
      <c r="C134" s="37"/>
      <c r="D134" s="37"/>
      <c r="E134" s="37"/>
      <c r="F134" s="37"/>
      <c r="G134" s="37"/>
      <c r="H134" s="37"/>
      <c r="I134" s="37"/>
      <c r="J134" s="128"/>
      <c r="K134" s="19"/>
      <c r="L134" s="37"/>
      <c r="M134" s="37"/>
      <c r="N134" s="37"/>
      <c r="O134" s="37"/>
      <c r="P134" s="37"/>
      <c r="Q134" s="19"/>
      <c r="R134" s="19"/>
      <c r="S134" s="19"/>
      <c r="T134" s="19"/>
    </row>
    <row r="135" spans="1:54" s="2" customFormat="1" ht="27.95" customHeight="1" x14ac:dyDescent="0.2">
      <c r="A135" s="19"/>
      <c r="B135" s="127"/>
      <c r="C135" s="124" t="s">
        <v>13</v>
      </c>
      <c r="D135" s="37"/>
      <c r="E135" s="37"/>
      <c r="F135" s="125" t="s">
        <v>252</v>
      </c>
      <c r="G135" s="37"/>
      <c r="H135" s="37"/>
      <c r="I135" s="124" t="s">
        <v>17</v>
      </c>
      <c r="J135" s="182" t="str">
        <f>E21</f>
        <v/>
      </c>
      <c r="K135" s="19"/>
      <c r="L135" s="37"/>
      <c r="M135" s="37"/>
      <c r="N135" s="37"/>
      <c r="O135" s="37"/>
      <c r="P135" s="37"/>
      <c r="Q135" s="19"/>
      <c r="R135" s="19"/>
      <c r="S135" s="19"/>
      <c r="T135" s="19"/>
    </row>
    <row r="136" spans="1:54" s="2" customFormat="1" ht="27.95" customHeight="1" x14ac:dyDescent="0.2">
      <c r="A136" s="19"/>
      <c r="B136" s="127"/>
      <c r="C136" s="124" t="s">
        <v>16</v>
      </c>
      <c r="D136" s="37"/>
      <c r="E136" s="37"/>
      <c r="F136" s="125" t="str">
        <f>IF(E18="","",E18)</f>
        <v/>
      </c>
      <c r="G136" s="37"/>
      <c r="H136" s="37"/>
      <c r="I136" s="124" t="s">
        <v>20</v>
      </c>
      <c r="J136" s="182">
        <f>E24</f>
        <v>0</v>
      </c>
      <c r="K136" s="19"/>
      <c r="L136" s="37"/>
      <c r="M136" s="37"/>
      <c r="N136" s="37"/>
      <c r="O136" s="37"/>
      <c r="P136" s="37"/>
      <c r="Q136" s="19"/>
      <c r="R136" s="19"/>
      <c r="S136" s="19"/>
      <c r="T136" s="19"/>
    </row>
    <row r="137" spans="1:54" s="2" customFormat="1" ht="10.35" customHeight="1" x14ac:dyDescent="0.2">
      <c r="A137" s="19"/>
      <c r="B137" s="127"/>
      <c r="C137" s="37"/>
      <c r="D137" s="37"/>
      <c r="E137" s="37"/>
      <c r="F137" s="37"/>
      <c r="G137" s="37"/>
      <c r="H137" s="37"/>
      <c r="I137" s="37"/>
      <c r="J137" s="128"/>
      <c r="K137" s="19"/>
      <c r="L137" s="37"/>
      <c r="M137" s="37"/>
      <c r="N137" s="37"/>
      <c r="O137" s="37"/>
      <c r="P137" s="37"/>
      <c r="Q137" s="19"/>
      <c r="R137" s="19"/>
      <c r="S137" s="19"/>
      <c r="T137" s="19"/>
    </row>
    <row r="138" spans="1:54" s="11" customFormat="1" ht="29.25" customHeight="1" x14ac:dyDescent="0.2">
      <c r="A138" s="65"/>
      <c r="B138" s="191"/>
      <c r="C138" s="67" t="s">
        <v>71</v>
      </c>
      <c r="D138" s="68" t="s">
        <v>46</v>
      </c>
      <c r="E138" s="68" t="s">
        <v>42</v>
      </c>
      <c r="F138" s="68" t="s">
        <v>43</v>
      </c>
      <c r="G138" s="68" t="s">
        <v>72</v>
      </c>
      <c r="H138" s="68" t="s">
        <v>73</v>
      </c>
      <c r="I138" s="68" t="s">
        <v>74</v>
      </c>
      <c r="J138" s="192" t="s">
        <v>67</v>
      </c>
      <c r="K138" s="70" t="s">
        <v>75</v>
      </c>
      <c r="L138" s="84"/>
      <c r="M138" s="84"/>
      <c r="N138" s="84"/>
      <c r="O138" s="84"/>
      <c r="P138" s="84"/>
      <c r="Q138" s="65"/>
      <c r="R138" s="65"/>
      <c r="S138" s="65"/>
      <c r="T138" s="65"/>
    </row>
    <row r="139" spans="1:54" s="2" customFormat="1" ht="22.9" customHeight="1" x14ac:dyDescent="0.25">
      <c r="A139" s="19"/>
      <c r="B139" s="127"/>
      <c r="C139" s="193" t="s">
        <v>68</v>
      </c>
      <c r="D139" s="37"/>
      <c r="E139" s="37"/>
      <c r="F139" s="37"/>
      <c r="G139" s="37"/>
      <c r="H139" s="37"/>
      <c r="I139" s="37"/>
      <c r="J139" s="194">
        <f>J140+J168+J231</f>
        <v>0</v>
      </c>
      <c r="K139" s="19"/>
      <c r="L139" s="37"/>
      <c r="M139" s="37"/>
      <c r="N139" s="37"/>
      <c r="O139" s="37"/>
      <c r="P139" s="37"/>
      <c r="Q139" s="19"/>
      <c r="R139" s="19"/>
      <c r="S139" s="19"/>
      <c r="T139" s="19"/>
      <c r="AI139" s="14" t="s">
        <v>48</v>
      </c>
      <c r="AJ139" s="14" t="s">
        <v>69</v>
      </c>
      <c r="AZ139" s="71" t="e">
        <f>AZ140+#REF!</f>
        <v>#REF!</v>
      </c>
    </row>
    <row r="140" spans="1:54" s="12" customFormat="1" ht="25.9" customHeight="1" x14ac:dyDescent="0.2">
      <c r="B140" s="195"/>
      <c r="C140" s="74"/>
      <c r="D140" s="196" t="s">
        <v>48</v>
      </c>
      <c r="E140" s="197" t="s">
        <v>76</v>
      </c>
      <c r="F140" s="197" t="s">
        <v>77</v>
      </c>
      <c r="G140" s="74"/>
      <c r="H140" s="74"/>
      <c r="I140" s="74"/>
      <c r="J140" s="198">
        <f>J141+J147+J152</f>
        <v>0</v>
      </c>
      <c r="L140" s="74"/>
      <c r="M140" s="74"/>
      <c r="N140" s="74"/>
      <c r="O140" s="74"/>
      <c r="P140" s="74"/>
      <c r="AG140" s="73" t="s">
        <v>54</v>
      </c>
      <c r="AI140" s="75" t="s">
        <v>48</v>
      </c>
      <c r="AJ140" s="75" t="s">
        <v>49</v>
      </c>
      <c r="AN140" s="73" t="s">
        <v>78</v>
      </c>
      <c r="AZ140" s="76" t="e">
        <f>AZ141+AZ145+#REF!+#REF!</f>
        <v>#REF!</v>
      </c>
    </row>
    <row r="141" spans="1:54" s="12" customFormat="1" ht="22.9" customHeight="1" x14ac:dyDescent="0.2">
      <c r="B141" s="195"/>
      <c r="C141" s="74"/>
      <c r="D141" s="196" t="s">
        <v>48</v>
      </c>
      <c r="E141" s="199">
        <v>3</v>
      </c>
      <c r="F141" s="199" t="s">
        <v>127</v>
      </c>
      <c r="G141" s="74"/>
      <c r="H141" s="74"/>
      <c r="I141" s="74"/>
      <c r="J141" s="200">
        <f>SUM(J142:J146)</f>
        <v>0</v>
      </c>
      <c r="L141" s="74"/>
      <c r="M141" s="74"/>
      <c r="N141" s="74"/>
      <c r="O141" s="74"/>
      <c r="P141" s="74"/>
      <c r="AG141" s="73" t="s">
        <v>54</v>
      </c>
      <c r="AI141" s="75" t="s">
        <v>48</v>
      </c>
      <c r="AJ141" s="75" t="s">
        <v>54</v>
      </c>
      <c r="AN141" s="73" t="s">
        <v>78</v>
      </c>
      <c r="AZ141" s="76">
        <f>AZ142</f>
        <v>0</v>
      </c>
    </row>
    <row r="142" spans="1:54" s="2" customFormat="1" ht="36" customHeight="1" x14ac:dyDescent="0.2">
      <c r="A142" s="19"/>
      <c r="B142" s="201"/>
      <c r="C142" s="83">
        <v>1</v>
      </c>
      <c r="D142" s="83" t="s">
        <v>79</v>
      </c>
      <c r="E142" s="90" t="s">
        <v>267</v>
      </c>
      <c r="F142" s="91" t="s">
        <v>128</v>
      </c>
      <c r="G142" s="92" t="s">
        <v>131</v>
      </c>
      <c r="H142" s="93">
        <v>5</v>
      </c>
      <c r="I142" s="93"/>
      <c r="J142" s="202">
        <f>H142*I142</f>
        <v>0</v>
      </c>
      <c r="K142" s="161"/>
      <c r="L142" s="37"/>
      <c r="M142" s="37"/>
      <c r="N142" s="82"/>
      <c r="O142" s="37"/>
      <c r="P142" s="37"/>
      <c r="Q142" s="19"/>
      <c r="R142" s="19"/>
      <c r="S142" s="19"/>
      <c r="T142" s="19"/>
      <c r="AG142" s="79" t="s">
        <v>61</v>
      </c>
      <c r="AI142" s="79" t="s">
        <v>79</v>
      </c>
      <c r="AJ142" s="79" t="s">
        <v>57</v>
      </c>
      <c r="AN142" s="14" t="s">
        <v>78</v>
      </c>
      <c r="AT142" s="80" t="e">
        <f>IF(#REF!="základná",J142,0)</f>
        <v>#REF!</v>
      </c>
      <c r="AU142" s="80" t="e">
        <f>IF(#REF!="znížená",J142,0)</f>
        <v>#REF!</v>
      </c>
      <c r="AV142" s="80" t="e">
        <f>IF(#REF!="zákl. prenesená",J142,0)</f>
        <v>#REF!</v>
      </c>
      <c r="AW142" s="80" t="e">
        <f>IF(#REF!="zníž. prenesená",J142,0)</f>
        <v>#REF!</v>
      </c>
      <c r="AX142" s="80" t="e">
        <f>IF(#REF!="nulová",J142,0)</f>
        <v>#REF!</v>
      </c>
      <c r="AY142" s="14" t="s">
        <v>57</v>
      </c>
      <c r="AZ142" s="81">
        <f>ROUND(I142*H142,3)</f>
        <v>0</v>
      </c>
      <c r="BA142" s="14" t="s">
        <v>61</v>
      </c>
      <c r="BB142" s="79" t="s">
        <v>57</v>
      </c>
    </row>
    <row r="143" spans="1:54" s="96" customFormat="1" ht="36" customHeight="1" x14ac:dyDescent="0.2">
      <c r="A143" s="97"/>
      <c r="B143" s="201"/>
      <c r="C143" s="83">
        <v>2</v>
      </c>
      <c r="D143" s="83" t="s">
        <v>79</v>
      </c>
      <c r="E143" s="90" t="s">
        <v>268</v>
      </c>
      <c r="F143" s="91" t="s">
        <v>249</v>
      </c>
      <c r="G143" s="92" t="s">
        <v>132</v>
      </c>
      <c r="H143" s="93">
        <v>26.6</v>
      </c>
      <c r="I143" s="93"/>
      <c r="J143" s="202">
        <f t="shared" ref="J143:J146" si="0">H143*I143</f>
        <v>0</v>
      </c>
      <c r="K143" s="105"/>
      <c r="L143" s="37"/>
      <c r="M143" s="37"/>
      <c r="N143" s="82"/>
      <c r="O143" s="37"/>
      <c r="P143" s="37"/>
      <c r="Q143" s="97"/>
      <c r="R143" s="97"/>
      <c r="S143" s="97"/>
      <c r="T143" s="97"/>
      <c r="AG143" s="79"/>
      <c r="AI143" s="79"/>
      <c r="AJ143" s="79"/>
      <c r="AN143" s="14"/>
      <c r="AT143" s="80"/>
      <c r="AU143" s="80"/>
      <c r="AV143" s="80"/>
      <c r="AW143" s="80"/>
      <c r="AX143" s="80"/>
      <c r="AY143" s="14"/>
      <c r="AZ143" s="81"/>
      <c r="BA143" s="14"/>
      <c r="BB143" s="79"/>
    </row>
    <row r="144" spans="1:54" s="96" customFormat="1" ht="36" customHeight="1" x14ac:dyDescent="0.2">
      <c r="A144" s="97"/>
      <c r="B144" s="201"/>
      <c r="C144" s="83">
        <v>3</v>
      </c>
      <c r="D144" s="83" t="s">
        <v>79</v>
      </c>
      <c r="E144" s="90" t="s">
        <v>269</v>
      </c>
      <c r="F144" s="91" t="s">
        <v>250</v>
      </c>
      <c r="G144" s="92" t="s">
        <v>132</v>
      </c>
      <c r="H144" s="93">
        <v>85</v>
      </c>
      <c r="I144" s="93"/>
      <c r="J144" s="202">
        <f t="shared" si="0"/>
        <v>0</v>
      </c>
      <c r="K144" s="105"/>
      <c r="L144" s="37"/>
      <c r="M144" s="37"/>
      <c r="N144" s="82"/>
      <c r="O144" s="37"/>
      <c r="P144" s="37"/>
      <c r="Q144" s="97"/>
      <c r="R144" s="97"/>
      <c r="S144" s="97"/>
      <c r="T144" s="97"/>
      <c r="AG144" s="79"/>
      <c r="AI144" s="79"/>
      <c r="AJ144" s="79"/>
      <c r="AN144" s="14"/>
      <c r="AT144" s="80"/>
      <c r="AU144" s="80"/>
      <c r="AV144" s="80"/>
      <c r="AW144" s="80"/>
      <c r="AX144" s="80"/>
      <c r="AY144" s="14"/>
      <c r="AZ144" s="81"/>
      <c r="BA144" s="14"/>
      <c r="BB144" s="79"/>
    </row>
    <row r="145" spans="1:54" s="12" customFormat="1" ht="22.9" customHeight="1" x14ac:dyDescent="0.2">
      <c r="B145" s="195"/>
      <c r="C145" s="83">
        <v>4</v>
      </c>
      <c r="D145" s="83" t="s">
        <v>79</v>
      </c>
      <c r="E145" s="90" t="s">
        <v>270</v>
      </c>
      <c r="F145" s="91" t="s">
        <v>129</v>
      </c>
      <c r="G145" s="92" t="s">
        <v>131</v>
      </c>
      <c r="H145" s="93">
        <v>5</v>
      </c>
      <c r="I145" s="93"/>
      <c r="J145" s="202">
        <f t="shared" si="0"/>
        <v>0</v>
      </c>
      <c r="L145" s="37"/>
      <c r="M145" s="74"/>
      <c r="N145" s="74"/>
      <c r="O145" s="74"/>
      <c r="P145" s="74"/>
      <c r="AG145" s="73" t="s">
        <v>54</v>
      </c>
      <c r="AI145" s="75" t="s">
        <v>48</v>
      </c>
      <c r="AJ145" s="75" t="s">
        <v>54</v>
      </c>
      <c r="AN145" s="73" t="s">
        <v>78</v>
      </c>
      <c r="AZ145" s="76" t="e">
        <f>SUM(AZ146:AZ237)</f>
        <v>#REF!</v>
      </c>
    </row>
    <row r="146" spans="1:54" s="2" customFormat="1" ht="24" customHeight="1" x14ac:dyDescent="0.2">
      <c r="A146" s="19"/>
      <c r="B146" s="201"/>
      <c r="C146" s="83">
        <v>5</v>
      </c>
      <c r="D146" s="83" t="s">
        <v>79</v>
      </c>
      <c r="E146" s="90" t="s">
        <v>271</v>
      </c>
      <c r="F146" s="91" t="s">
        <v>219</v>
      </c>
      <c r="G146" s="92" t="s">
        <v>132</v>
      </c>
      <c r="H146" s="93">
        <v>6</v>
      </c>
      <c r="I146" s="93"/>
      <c r="J146" s="202">
        <f t="shared" si="0"/>
        <v>0</v>
      </c>
      <c r="K146" s="161"/>
      <c r="L146" s="37"/>
      <c r="M146" s="37"/>
      <c r="N146" s="82"/>
      <c r="O146" s="37"/>
      <c r="P146" s="37"/>
      <c r="Q146" s="19"/>
      <c r="R146" s="19"/>
      <c r="S146" s="19"/>
      <c r="T146" s="19"/>
      <c r="AG146" s="79" t="s">
        <v>61</v>
      </c>
      <c r="AI146" s="79" t="s">
        <v>79</v>
      </c>
      <c r="AJ146" s="79" t="s">
        <v>57</v>
      </c>
      <c r="AN146" s="14" t="s">
        <v>78</v>
      </c>
      <c r="AT146" s="80" t="e">
        <f>IF(#REF!="základná",J146,0)</f>
        <v>#REF!</v>
      </c>
      <c r="AU146" s="80" t="e">
        <f>IF(#REF!="znížená",J146,0)</f>
        <v>#REF!</v>
      </c>
      <c r="AV146" s="80" t="e">
        <f>IF(#REF!="zákl. prenesená",J146,0)</f>
        <v>#REF!</v>
      </c>
      <c r="AW146" s="80" t="e">
        <f>IF(#REF!="zníž. prenesená",J146,0)</f>
        <v>#REF!</v>
      </c>
      <c r="AX146" s="80" t="e">
        <f>IF(#REF!="nulová",J146,0)</f>
        <v>#REF!</v>
      </c>
      <c r="AY146" s="14" t="s">
        <v>57</v>
      </c>
      <c r="AZ146" s="81">
        <f>ROUND(I146*H146,3)</f>
        <v>0</v>
      </c>
      <c r="BA146" s="14" t="s">
        <v>61</v>
      </c>
      <c r="BB146" s="79" t="s">
        <v>61</v>
      </c>
    </row>
    <row r="147" spans="1:54" s="2" customFormat="1" ht="24" customHeight="1" x14ac:dyDescent="0.2">
      <c r="A147" s="19"/>
      <c r="B147" s="201"/>
      <c r="C147" s="74"/>
      <c r="D147" s="196" t="s">
        <v>48</v>
      </c>
      <c r="E147" s="199">
        <v>6</v>
      </c>
      <c r="F147" s="199" t="s">
        <v>133</v>
      </c>
      <c r="G147" s="74"/>
      <c r="H147" s="74"/>
      <c r="I147" s="74"/>
      <c r="J147" s="200">
        <f>SUM(J148:J151)</f>
        <v>0</v>
      </c>
      <c r="K147" s="161"/>
      <c r="L147" s="37"/>
      <c r="M147" s="37"/>
      <c r="N147" s="82"/>
      <c r="O147" s="37"/>
      <c r="P147" s="37"/>
      <c r="Q147" s="19"/>
      <c r="R147" s="19"/>
      <c r="S147" s="19"/>
      <c r="T147" s="19"/>
      <c r="AG147" s="79" t="s">
        <v>61</v>
      </c>
      <c r="AI147" s="79" t="s">
        <v>79</v>
      </c>
      <c r="AJ147" s="79" t="s">
        <v>57</v>
      </c>
      <c r="AN147" s="14" t="s">
        <v>78</v>
      </c>
      <c r="AT147" s="80" t="e">
        <f>IF(#REF!="základná",J147,0)</f>
        <v>#REF!</v>
      </c>
      <c r="AU147" s="80" t="e">
        <f>IF(#REF!="znížená",J147,0)</f>
        <v>#REF!</v>
      </c>
      <c r="AV147" s="80" t="e">
        <f>IF(#REF!="zákl. prenesená",J147,0)</f>
        <v>#REF!</v>
      </c>
      <c r="AW147" s="80" t="e">
        <f>IF(#REF!="zníž. prenesená",J147,0)</f>
        <v>#REF!</v>
      </c>
      <c r="AX147" s="80" t="e">
        <f>IF(#REF!="nulová",J147,0)</f>
        <v>#REF!</v>
      </c>
      <c r="AY147" s="14" t="s">
        <v>57</v>
      </c>
      <c r="AZ147" s="81">
        <f>ROUND(I147*H147,3)</f>
        <v>0</v>
      </c>
      <c r="BA147" s="14" t="s">
        <v>61</v>
      </c>
      <c r="BB147" s="79" t="s">
        <v>62</v>
      </c>
    </row>
    <row r="148" spans="1:54" s="96" customFormat="1" ht="24" customHeight="1" x14ac:dyDescent="0.2">
      <c r="A148" s="95"/>
      <c r="B148" s="201"/>
      <c r="C148" s="83">
        <v>6</v>
      </c>
      <c r="D148" s="83" t="s">
        <v>79</v>
      </c>
      <c r="E148" s="90" t="s">
        <v>272</v>
      </c>
      <c r="F148" s="91" t="s">
        <v>134</v>
      </c>
      <c r="G148" s="92" t="s">
        <v>138</v>
      </c>
      <c r="H148" s="93">
        <v>10</v>
      </c>
      <c r="I148" s="93"/>
      <c r="J148" s="202">
        <f>H148*I148</f>
        <v>0</v>
      </c>
      <c r="K148" s="161"/>
      <c r="L148" s="37"/>
      <c r="M148" s="37"/>
      <c r="N148" s="82"/>
      <c r="O148" s="37"/>
      <c r="P148" s="37"/>
      <c r="Q148" s="95"/>
      <c r="R148" s="95"/>
      <c r="S148" s="95"/>
      <c r="T148" s="95"/>
      <c r="AG148" s="79"/>
      <c r="AI148" s="79"/>
      <c r="AJ148" s="79"/>
      <c r="AN148" s="14"/>
      <c r="AT148" s="80"/>
      <c r="AU148" s="80"/>
      <c r="AV148" s="80"/>
      <c r="AW148" s="80"/>
      <c r="AX148" s="80"/>
      <c r="AY148" s="14"/>
      <c r="AZ148" s="81"/>
      <c r="BA148" s="14"/>
      <c r="BB148" s="79"/>
    </row>
    <row r="149" spans="1:54" s="96" customFormat="1" ht="24" customHeight="1" x14ac:dyDescent="0.2">
      <c r="A149" s="95"/>
      <c r="B149" s="201"/>
      <c r="C149" s="83">
        <v>7</v>
      </c>
      <c r="D149" s="83" t="s">
        <v>79</v>
      </c>
      <c r="E149" s="90" t="s">
        <v>273</v>
      </c>
      <c r="F149" s="91" t="s">
        <v>135</v>
      </c>
      <c r="G149" s="92" t="s">
        <v>132</v>
      </c>
      <c r="H149" s="93">
        <v>94.32</v>
      </c>
      <c r="I149" s="93"/>
      <c r="J149" s="202">
        <f t="shared" ref="J149:J151" si="1">H149*I149</f>
        <v>0</v>
      </c>
      <c r="K149" s="161"/>
      <c r="L149" s="37"/>
      <c r="M149" s="37"/>
      <c r="N149" s="82"/>
      <c r="O149" s="37"/>
      <c r="P149" s="37"/>
      <c r="Q149" s="95"/>
      <c r="R149" s="95"/>
      <c r="S149" s="95"/>
      <c r="T149" s="95"/>
      <c r="AG149" s="79"/>
      <c r="AI149" s="79"/>
      <c r="AJ149" s="79"/>
      <c r="AN149" s="14"/>
      <c r="AT149" s="80"/>
      <c r="AU149" s="80"/>
      <c r="AV149" s="80"/>
      <c r="AW149" s="80"/>
      <c r="AX149" s="80"/>
      <c r="AY149" s="14"/>
      <c r="AZ149" s="81"/>
      <c r="BA149" s="14"/>
      <c r="BB149" s="79"/>
    </row>
    <row r="150" spans="1:54" s="96" customFormat="1" ht="24" customHeight="1" x14ac:dyDescent="0.2">
      <c r="A150" s="95"/>
      <c r="B150" s="201"/>
      <c r="C150" s="83">
        <v>8</v>
      </c>
      <c r="D150" s="83" t="s">
        <v>79</v>
      </c>
      <c r="E150" s="90" t="s">
        <v>274</v>
      </c>
      <c r="F150" s="91" t="s">
        <v>136</v>
      </c>
      <c r="G150" s="92" t="s">
        <v>132</v>
      </c>
      <c r="H150" s="93">
        <v>94.32</v>
      </c>
      <c r="I150" s="93"/>
      <c r="J150" s="202">
        <f t="shared" si="1"/>
        <v>0</v>
      </c>
      <c r="K150" s="161"/>
      <c r="L150" s="37"/>
      <c r="M150" s="37"/>
      <c r="N150" s="82"/>
      <c r="O150" s="37"/>
      <c r="P150" s="37"/>
      <c r="Q150" s="95"/>
      <c r="R150" s="95"/>
      <c r="S150" s="95"/>
      <c r="T150" s="95"/>
      <c r="AG150" s="79"/>
      <c r="AI150" s="79"/>
      <c r="AJ150" s="79"/>
      <c r="AN150" s="14"/>
      <c r="AT150" s="80"/>
      <c r="AU150" s="80"/>
      <c r="AV150" s="80"/>
      <c r="AW150" s="80"/>
      <c r="AX150" s="80"/>
      <c r="AY150" s="14"/>
      <c r="AZ150" s="81"/>
      <c r="BA150" s="14"/>
      <c r="BB150" s="79"/>
    </row>
    <row r="151" spans="1:54" s="96" customFormat="1" ht="24" customHeight="1" x14ac:dyDescent="0.2">
      <c r="A151" s="95"/>
      <c r="B151" s="201"/>
      <c r="C151" s="83">
        <v>9</v>
      </c>
      <c r="D151" s="83" t="s">
        <v>79</v>
      </c>
      <c r="E151" s="90" t="s">
        <v>275</v>
      </c>
      <c r="F151" s="91" t="s">
        <v>137</v>
      </c>
      <c r="G151" s="92" t="s">
        <v>132</v>
      </c>
      <c r="H151" s="93">
        <v>35.26</v>
      </c>
      <c r="I151" s="93"/>
      <c r="J151" s="202">
        <f t="shared" si="1"/>
        <v>0</v>
      </c>
      <c r="K151" s="161"/>
      <c r="L151" s="37"/>
      <c r="M151" s="37"/>
      <c r="N151" s="82"/>
      <c r="O151" s="37"/>
      <c r="P151" s="37"/>
      <c r="Q151" s="95"/>
      <c r="R151" s="95"/>
      <c r="S151" s="95"/>
      <c r="T151" s="95"/>
      <c r="AG151" s="79"/>
      <c r="AI151" s="79"/>
      <c r="AJ151" s="79"/>
      <c r="AN151" s="14"/>
      <c r="AT151" s="80"/>
      <c r="AU151" s="80"/>
      <c r="AV151" s="80"/>
      <c r="AW151" s="80"/>
      <c r="AX151" s="80"/>
      <c r="AY151" s="14"/>
      <c r="AZ151" s="81"/>
      <c r="BA151" s="14"/>
      <c r="BB151" s="79"/>
    </row>
    <row r="152" spans="1:54" s="96" customFormat="1" ht="24" customHeight="1" x14ac:dyDescent="0.2">
      <c r="A152" s="95"/>
      <c r="B152" s="201"/>
      <c r="C152" s="74"/>
      <c r="D152" s="196" t="s">
        <v>48</v>
      </c>
      <c r="E152" s="199">
        <v>9</v>
      </c>
      <c r="F152" s="199" t="s">
        <v>139</v>
      </c>
      <c r="G152" s="74"/>
      <c r="H152" s="74"/>
      <c r="I152" s="74"/>
      <c r="J152" s="200">
        <f>SUM(J153:J167)</f>
        <v>0</v>
      </c>
      <c r="K152" s="161"/>
      <c r="L152" s="37"/>
      <c r="M152" s="37"/>
      <c r="N152" s="82"/>
      <c r="O152" s="37"/>
      <c r="P152" s="37"/>
      <c r="Q152" s="95"/>
      <c r="R152" s="95"/>
      <c r="S152" s="95"/>
      <c r="T152" s="95"/>
      <c r="AG152" s="79"/>
      <c r="AI152" s="79"/>
      <c r="AJ152" s="79"/>
      <c r="AN152" s="14"/>
      <c r="AT152" s="80"/>
      <c r="AU152" s="80"/>
      <c r="AV152" s="80"/>
      <c r="AW152" s="80"/>
      <c r="AX152" s="80"/>
      <c r="AY152" s="14"/>
      <c r="AZ152" s="81"/>
      <c r="BA152" s="14"/>
      <c r="BB152" s="79"/>
    </row>
    <row r="153" spans="1:54" s="96" customFormat="1" ht="27.75" customHeight="1" x14ac:dyDescent="0.2">
      <c r="A153" s="95"/>
      <c r="B153" s="201"/>
      <c r="C153" s="83">
        <v>10</v>
      </c>
      <c r="D153" s="83" t="s">
        <v>79</v>
      </c>
      <c r="E153" s="90" t="s">
        <v>276</v>
      </c>
      <c r="F153" s="91" t="s">
        <v>140</v>
      </c>
      <c r="G153" s="92" t="s">
        <v>132</v>
      </c>
      <c r="H153" s="93">
        <v>12.54</v>
      </c>
      <c r="I153" s="93"/>
      <c r="J153" s="202">
        <f>H153*I153</f>
        <v>0</v>
      </c>
      <c r="K153" s="161"/>
      <c r="L153" s="37"/>
      <c r="M153" s="37"/>
      <c r="N153" s="82"/>
      <c r="O153" s="37"/>
      <c r="P153" s="37"/>
      <c r="Q153" s="95"/>
      <c r="R153" s="95"/>
      <c r="S153" s="95"/>
      <c r="T153" s="95"/>
      <c r="AG153" s="79"/>
      <c r="AI153" s="79"/>
      <c r="AJ153" s="79"/>
      <c r="AN153" s="14"/>
      <c r="AT153" s="80"/>
      <c r="AU153" s="80"/>
      <c r="AV153" s="80"/>
      <c r="AW153" s="80"/>
      <c r="AX153" s="80"/>
      <c r="AY153" s="14"/>
      <c r="AZ153" s="81"/>
      <c r="BA153" s="14"/>
      <c r="BB153" s="79"/>
    </row>
    <row r="154" spans="1:54" s="96" customFormat="1" ht="24" customHeight="1" x14ac:dyDescent="0.2">
      <c r="A154" s="95"/>
      <c r="B154" s="201"/>
      <c r="C154" s="83">
        <v>11</v>
      </c>
      <c r="D154" s="83" t="s">
        <v>79</v>
      </c>
      <c r="E154" s="90" t="s">
        <v>277</v>
      </c>
      <c r="F154" s="91" t="s">
        <v>141</v>
      </c>
      <c r="G154" s="92" t="s">
        <v>243</v>
      </c>
      <c r="H154" s="93">
        <v>3.3</v>
      </c>
      <c r="I154" s="93"/>
      <c r="J154" s="202">
        <f t="shared" ref="J154:J167" si="2">H154*I154</f>
        <v>0</v>
      </c>
      <c r="K154" s="161"/>
      <c r="L154" s="37"/>
      <c r="M154" s="37"/>
      <c r="N154" s="82"/>
      <c r="O154" s="37"/>
      <c r="P154" s="37"/>
      <c r="Q154" s="95"/>
      <c r="R154" s="95"/>
      <c r="S154" s="95"/>
      <c r="T154" s="95"/>
      <c r="AG154" s="79"/>
      <c r="AI154" s="79"/>
      <c r="AJ154" s="79"/>
      <c r="AN154" s="14"/>
      <c r="AT154" s="80"/>
      <c r="AU154" s="80"/>
      <c r="AV154" s="80"/>
      <c r="AW154" s="80"/>
      <c r="AX154" s="80"/>
      <c r="AY154" s="14"/>
      <c r="AZ154" s="81"/>
      <c r="BA154" s="14"/>
      <c r="BB154" s="79"/>
    </row>
    <row r="155" spans="1:54" s="96" customFormat="1" ht="24" customHeight="1" x14ac:dyDescent="0.2">
      <c r="A155" s="95"/>
      <c r="B155" s="201"/>
      <c r="C155" s="83">
        <v>12</v>
      </c>
      <c r="D155" s="83" t="s">
        <v>79</v>
      </c>
      <c r="E155" s="90" t="s">
        <v>278</v>
      </c>
      <c r="F155" s="91" t="s">
        <v>143</v>
      </c>
      <c r="G155" s="92" t="s">
        <v>131</v>
      </c>
      <c r="H155" s="93">
        <v>3</v>
      </c>
      <c r="I155" s="93"/>
      <c r="J155" s="202">
        <f t="shared" si="2"/>
        <v>0</v>
      </c>
      <c r="K155" s="161"/>
      <c r="L155" s="37"/>
      <c r="M155" s="37"/>
      <c r="N155" s="82"/>
      <c r="O155" s="37"/>
      <c r="P155" s="37"/>
      <c r="Q155" s="95"/>
      <c r="R155" s="95"/>
      <c r="S155" s="95"/>
      <c r="T155" s="95"/>
      <c r="AG155" s="79"/>
      <c r="AI155" s="79"/>
      <c r="AJ155" s="79"/>
      <c r="AN155" s="14"/>
      <c r="AT155" s="80"/>
      <c r="AU155" s="80"/>
      <c r="AV155" s="80"/>
      <c r="AW155" s="80"/>
      <c r="AX155" s="80"/>
      <c r="AY155" s="14"/>
      <c r="AZ155" s="81"/>
      <c r="BA155" s="14"/>
      <c r="BB155" s="79"/>
    </row>
    <row r="156" spans="1:54" s="96" customFormat="1" ht="24" customHeight="1" x14ac:dyDescent="0.2">
      <c r="A156" s="95"/>
      <c r="B156" s="201"/>
      <c r="C156" s="83">
        <v>13</v>
      </c>
      <c r="D156" s="83" t="s">
        <v>79</v>
      </c>
      <c r="E156" s="90" t="s">
        <v>279</v>
      </c>
      <c r="F156" s="91" t="s">
        <v>220</v>
      </c>
      <c r="G156" s="92" t="s">
        <v>87</v>
      </c>
      <c r="H156" s="93">
        <v>29</v>
      </c>
      <c r="I156" s="93"/>
      <c r="J156" s="202">
        <f t="shared" si="2"/>
        <v>0</v>
      </c>
      <c r="K156" s="161"/>
      <c r="L156" s="37"/>
      <c r="M156" s="37"/>
      <c r="N156" s="82"/>
      <c r="O156" s="37"/>
      <c r="P156" s="37"/>
      <c r="Q156" s="95"/>
      <c r="R156" s="95"/>
      <c r="S156" s="95"/>
      <c r="T156" s="95"/>
      <c r="AG156" s="79"/>
      <c r="AI156" s="79"/>
      <c r="AJ156" s="79"/>
      <c r="AN156" s="14"/>
      <c r="AT156" s="80"/>
      <c r="AU156" s="80"/>
      <c r="AV156" s="80"/>
      <c r="AW156" s="80"/>
      <c r="AX156" s="80"/>
      <c r="AY156" s="14"/>
      <c r="AZ156" s="81"/>
      <c r="BA156" s="14"/>
      <c r="BB156" s="79"/>
    </row>
    <row r="157" spans="1:54" s="96" customFormat="1" ht="24" customHeight="1" x14ac:dyDescent="0.2">
      <c r="A157" s="95"/>
      <c r="B157" s="201"/>
      <c r="C157" s="83">
        <v>14</v>
      </c>
      <c r="D157" s="83" t="s">
        <v>79</v>
      </c>
      <c r="E157" s="90" t="s">
        <v>280</v>
      </c>
      <c r="F157" s="91" t="s">
        <v>144</v>
      </c>
      <c r="G157" s="92" t="s">
        <v>138</v>
      </c>
      <c r="H157" s="93">
        <v>9.5</v>
      </c>
      <c r="I157" s="93"/>
      <c r="J157" s="202">
        <f t="shared" si="2"/>
        <v>0</v>
      </c>
      <c r="K157" s="161"/>
      <c r="L157" s="37"/>
      <c r="M157" s="37"/>
      <c r="N157" s="82"/>
      <c r="O157" s="37"/>
      <c r="P157" s="37"/>
      <c r="Q157" s="95"/>
      <c r="R157" s="95"/>
      <c r="S157" s="95"/>
      <c r="T157" s="95"/>
      <c r="AG157" s="79"/>
      <c r="AI157" s="79"/>
      <c r="AJ157" s="79"/>
      <c r="AN157" s="14"/>
      <c r="AT157" s="80"/>
      <c r="AU157" s="80"/>
      <c r="AV157" s="80"/>
      <c r="AW157" s="80"/>
      <c r="AX157" s="80"/>
      <c r="AY157" s="14"/>
      <c r="AZ157" s="81"/>
      <c r="BA157" s="14"/>
      <c r="BB157" s="79"/>
    </row>
    <row r="158" spans="1:54" s="96" customFormat="1" ht="24" customHeight="1" x14ac:dyDescent="0.2">
      <c r="A158" s="95"/>
      <c r="B158" s="201"/>
      <c r="C158" s="83">
        <v>15</v>
      </c>
      <c r="D158" s="83" t="s">
        <v>79</v>
      </c>
      <c r="E158" s="90" t="s">
        <v>281</v>
      </c>
      <c r="F158" s="91" t="s">
        <v>145</v>
      </c>
      <c r="G158" s="92" t="s">
        <v>132</v>
      </c>
      <c r="H158" s="93">
        <v>18</v>
      </c>
      <c r="I158" s="93"/>
      <c r="J158" s="202">
        <f t="shared" si="2"/>
        <v>0</v>
      </c>
      <c r="K158" s="161"/>
      <c r="L158" s="37"/>
      <c r="M158" s="37"/>
      <c r="N158" s="82"/>
      <c r="O158" s="37"/>
      <c r="P158" s="37"/>
      <c r="Q158" s="95"/>
      <c r="R158" s="95"/>
      <c r="S158" s="95"/>
      <c r="T158" s="95"/>
      <c r="AG158" s="79"/>
      <c r="AI158" s="79"/>
      <c r="AJ158" s="79"/>
      <c r="AN158" s="14"/>
      <c r="AT158" s="80"/>
      <c r="AU158" s="80"/>
      <c r="AV158" s="80"/>
      <c r="AW158" s="80"/>
      <c r="AX158" s="80"/>
      <c r="AY158" s="14"/>
      <c r="AZ158" s="81"/>
      <c r="BA158" s="14"/>
      <c r="BB158" s="79"/>
    </row>
    <row r="159" spans="1:54" s="96" customFormat="1" ht="24" customHeight="1" x14ac:dyDescent="0.2">
      <c r="A159" s="95"/>
      <c r="B159" s="201"/>
      <c r="C159" s="83">
        <v>16</v>
      </c>
      <c r="D159" s="83" t="s">
        <v>79</v>
      </c>
      <c r="E159" s="90" t="s">
        <v>282</v>
      </c>
      <c r="F159" s="91" t="s">
        <v>146</v>
      </c>
      <c r="G159" s="92" t="s">
        <v>155</v>
      </c>
      <c r="H159" s="93">
        <v>12.39</v>
      </c>
      <c r="I159" s="93"/>
      <c r="J159" s="202">
        <f t="shared" si="2"/>
        <v>0</v>
      </c>
      <c r="K159" s="161"/>
      <c r="L159" s="37"/>
      <c r="M159" s="37"/>
      <c r="N159" s="82"/>
      <c r="O159" s="37"/>
      <c r="P159" s="37"/>
      <c r="Q159" s="95"/>
      <c r="R159" s="95"/>
      <c r="S159" s="95"/>
      <c r="T159" s="95"/>
      <c r="AG159" s="79"/>
      <c r="AI159" s="79"/>
      <c r="AJ159" s="79"/>
      <c r="AN159" s="14"/>
      <c r="AT159" s="80"/>
      <c r="AU159" s="80"/>
      <c r="AV159" s="80"/>
      <c r="AW159" s="80"/>
      <c r="AX159" s="80"/>
      <c r="AY159" s="14"/>
      <c r="AZ159" s="81"/>
      <c r="BA159" s="14"/>
      <c r="BB159" s="79"/>
    </row>
    <row r="160" spans="1:54" s="96" customFormat="1" ht="24" customHeight="1" x14ac:dyDescent="0.2">
      <c r="A160" s="95"/>
      <c r="B160" s="201"/>
      <c r="C160" s="83">
        <v>17</v>
      </c>
      <c r="D160" s="83" t="s">
        <v>79</v>
      </c>
      <c r="E160" s="90" t="s">
        <v>283</v>
      </c>
      <c r="F160" s="91" t="s">
        <v>147</v>
      </c>
      <c r="G160" s="92" t="s">
        <v>155</v>
      </c>
      <c r="H160" s="93">
        <v>12.39</v>
      </c>
      <c r="I160" s="93"/>
      <c r="J160" s="202">
        <f t="shared" si="2"/>
        <v>0</v>
      </c>
      <c r="K160" s="161"/>
      <c r="L160" s="37"/>
      <c r="M160" s="37"/>
      <c r="N160" s="82"/>
      <c r="O160" s="37"/>
      <c r="P160" s="37"/>
      <c r="Q160" s="95"/>
      <c r="R160" s="95"/>
      <c r="S160" s="95"/>
      <c r="T160" s="95"/>
      <c r="AG160" s="79"/>
      <c r="AI160" s="79"/>
      <c r="AJ160" s="79"/>
      <c r="AN160" s="14"/>
      <c r="AT160" s="80"/>
      <c r="AU160" s="80"/>
      <c r="AV160" s="80"/>
      <c r="AW160" s="80"/>
      <c r="AX160" s="80"/>
      <c r="AY160" s="14"/>
      <c r="AZ160" s="81"/>
      <c r="BA160" s="14"/>
      <c r="BB160" s="79"/>
    </row>
    <row r="161" spans="1:54" s="96" customFormat="1" ht="24" customHeight="1" x14ac:dyDescent="0.2">
      <c r="A161" s="95"/>
      <c r="B161" s="201"/>
      <c r="C161" s="83">
        <v>18</v>
      </c>
      <c r="D161" s="83" t="s">
        <v>79</v>
      </c>
      <c r="E161" s="90" t="s">
        <v>284</v>
      </c>
      <c r="F161" s="91" t="s">
        <v>148</v>
      </c>
      <c r="G161" s="92" t="s">
        <v>155</v>
      </c>
      <c r="H161" s="93">
        <v>12.39</v>
      </c>
      <c r="I161" s="93"/>
      <c r="J161" s="202">
        <f t="shared" si="2"/>
        <v>0</v>
      </c>
      <c r="K161" s="161"/>
      <c r="L161" s="37"/>
      <c r="M161" s="37"/>
      <c r="N161" s="82"/>
      <c r="O161" s="37"/>
      <c r="P161" s="37"/>
      <c r="Q161" s="95"/>
      <c r="R161" s="95"/>
      <c r="S161" s="95"/>
      <c r="T161" s="95"/>
      <c r="AG161" s="79"/>
      <c r="AI161" s="79"/>
      <c r="AJ161" s="79"/>
      <c r="AN161" s="14"/>
      <c r="AT161" s="80"/>
      <c r="AU161" s="80"/>
      <c r="AV161" s="80"/>
      <c r="AW161" s="80"/>
      <c r="AX161" s="80"/>
      <c r="AY161" s="14"/>
      <c r="AZ161" s="81"/>
      <c r="BA161" s="14"/>
      <c r="BB161" s="79"/>
    </row>
    <row r="162" spans="1:54" s="96" customFormat="1" ht="24" customHeight="1" x14ac:dyDescent="0.2">
      <c r="A162" s="95"/>
      <c r="B162" s="201"/>
      <c r="C162" s="83">
        <v>19</v>
      </c>
      <c r="D162" s="83" t="s">
        <v>79</v>
      </c>
      <c r="E162" s="90" t="s">
        <v>285</v>
      </c>
      <c r="F162" s="91" t="s">
        <v>149</v>
      </c>
      <c r="G162" s="92" t="s">
        <v>155</v>
      </c>
      <c r="H162" s="93">
        <v>59.01</v>
      </c>
      <c r="I162" s="93"/>
      <c r="J162" s="202">
        <f t="shared" si="2"/>
        <v>0</v>
      </c>
      <c r="K162" s="161"/>
      <c r="L162" s="37"/>
      <c r="M162" s="37"/>
      <c r="N162" s="82"/>
      <c r="O162" s="37"/>
      <c r="P162" s="37"/>
      <c r="Q162" s="95"/>
      <c r="R162" s="95"/>
      <c r="S162" s="95"/>
      <c r="T162" s="95"/>
      <c r="AG162" s="79"/>
      <c r="AI162" s="79"/>
      <c r="AJ162" s="79"/>
      <c r="AN162" s="14"/>
      <c r="AT162" s="80"/>
      <c r="AU162" s="80"/>
      <c r="AV162" s="80"/>
      <c r="AW162" s="80"/>
      <c r="AX162" s="80"/>
      <c r="AY162" s="14"/>
      <c r="AZ162" s="81"/>
      <c r="BA162" s="14"/>
      <c r="BB162" s="79"/>
    </row>
    <row r="163" spans="1:54" s="96" customFormat="1" ht="24" customHeight="1" x14ac:dyDescent="0.2">
      <c r="A163" s="95"/>
      <c r="B163" s="201"/>
      <c r="C163" s="83">
        <v>20</v>
      </c>
      <c r="D163" s="83" t="s">
        <v>79</v>
      </c>
      <c r="E163" s="90" t="s">
        <v>286</v>
      </c>
      <c r="F163" s="91" t="s">
        <v>150</v>
      </c>
      <c r="G163" s="92" t="s">
        <v>155</v>
      </c>
      <c r="H163" s="93">
        <v>10.404999999999999</v>
      </c>
      <c r="I163" s="93"/>
      <c r="J163" s="202">
        <f t="shared" si="2"/>
        <v>0</v>
      </c>
      <c r="K163" s="161"/>
      <c r="L163" s="37"/>
      <c r="M163" s="37"/>
      <c r="N163" s="82"/>
      <c r="O163" s="37"/>
      <c r="P163" s="37"/>
      <c r="Q163" s="95"/>
      <c r="R163" s="95"/>
      <c r="S163" s="95"/>
      <c r="T163" s="95"/>
      <c r="AG163" s="79"/>
      <c r="AI163" s="79"/>
      <c r="AJ163" s="79"/>
      <c r="AN163" s="14"/>
      <c r="AT163" s="80"/>
      <c r="AU163" s="80"/>
      <c r="AV163" s="80"/>
      <c r="AW163" s="80"/>
      <c r="AX163" s="80"/>
      <c r="AY163" s="14"/>
      <c r="AZ163" s="81"/>
      <c r="BA163" s="14"/>
      <c r="BB163" s="79"/>
    </row>
    <row r="164" spans="1:54" s="96" customFormat="1" ht="24" customHeight="1" x14ac:dyDescent="0.2">
      <c r="A164" s="95"/>
      <c r="B164" s="201"/>
      <c r="C164" s="83">
        <v>21</v>
      </c>
      <c r="D164" s="83" t="s">
        <v>79</v>
      </c>
      <c r="E164" s="90" t="s">
        <v>287</v>
      </c>
      <c r="F164" s="91" t="s">
        <v>151</v>
      </c>
      <c r="G164" s="92" t="s">
        <v>155</v>
      </c>
      <c r="H164" s="93">
        <v>10.404999999999999</v>
      </c>
      <c r="I164" s="93"/>
      <c r="J164" s="202">
        <f t="shared" si="2"/>
        <v>0</v>
      </c>
      <c r="K164" s="161"/>
      <c r="L164" s="37"/>
      <c r="M164" s="37"/>
      <c r="N164" s="82"/>
      <c r="O164" s="37"/>
      <c r="P164" s="37"/>
      <c r="Q164" s="95"/>
      <c r="R164" s="95"/>
      <c r="S164" s="95"/>
      <c r="T164" s="95"/>
      <c r="AG164" s="79"/>
      <c r="AI164" s="79"/>
      <c r="AJ164" s="79"/>
      <c r="AN164" s="14"/>
      <c r="AT164" s="80"/>
      <c r="AU164" s="80"/>
      <c r="AV164" s="80"/>
      <c r="AW164" s="80"/>
      <c r="AX164" s="80"/>
      <c r="AY164" s="14"/>
      <c r="AZ164" s="81"/>
      <c r="BA164" s="14"/>
      <c r="BB164" s="79"/>
    </row>
    <row r="165" spans="1:54" s="96" customFormat="1" ht="24" customHeight="1" x14ac:dyDescent="0.2">
      <c r="A165" s="95"/>
      <c r="B165" s="201"/>
      <c r="C165" s="83">
        <v>22</v>
      </c>
      <c r="D165" s="83" t="s">
        <v>79</v>
      </c>
      <c r="E165" s="90" t="s">
        <v>288</v>
      </c>
      <c r="F165" s="91" t="s">
        <v>152</v>
      </c>
      <c r="G165" s="92" t="s">
        <v>155</v>
      </c>
      <c r="H165" s="93">
        <v>10.404999999999999</v>
      </c>
      <c r="I165" s="93"/>
      <c r="J165" s="202">
        <f t="shared" si="2"/>
        <v>0</v>
      </c>
      <c r="K165" s="161"/>
      <c r="L165" s="37"/>
      <c r="M165" s="37"/>
      <c r="N165" s="82"/>
      <c r="O165" s="37"/>
      <c r="P165" s="37"/>
      <c r="Q165" s="95"/>
      <c r="R165" s="95"/>
      <c r="S165" s="95"/>
      <c r="T165" s="95"/>
      <c r="AG165" s="79"/>
      <c r="AI165" s="79"/>
      <c r="AJ165" s="79"/>
      <c r="AN165" s="14"/>
      <c r="AT165" s="80"/>
      <c r="AU165" s="80"/>
      <c r="AV165" s="80"/>
      <c r="AW165" s="80"/>
      <c r="AX165" s="80"/>
      <c r="AY165" s="14"/>
      <c r="AZ165" s="81"/>
      <c r="BA165" s="14"/>
      <c r="BB165" s="79"/>
    </row>
    <row r="166" spans="1:54" s="96" customFormat="1" ht="24" customHeight="1" x14ac:dyDescent="0.2">
      <c r="A166" s="95"/>
      <c r="B166" s="201"/>
      <c r="C166" s="83">
        <v>23</v>
      </c>
      <c r="D166" s="83" t="s">
        <v>79</v>
      </c>
      <c r="E166" s="90" t="s">
        <v>289</v>
      </c>
      <c r="F166" s="91" t="s">
        <v>153</v>
      </c>
      <c r="G166" s="92" t="s">
        <v>155</v>
      </c>
      <c r="H166" s="93">
        <v>10.404999999999999</v>
      </c>
      <c r="I166" s="93"/>
      <c r="J166" s="202">
        <f t="shared" si="2"/>
        <v>0</v>
      </c>
      <c r="K166" s="161"/>
      <c r="L166" s="37"/>
      <c r="M166" s="37"/>
      <c r="N166" s="82"/>
      <c r="O166" s="37"/>
      <c r="P166" s="37"/>
      <c r="Q166" s="95"/>
      <c r="R166" s="95"/>
      <c r="S166" s="95"/>
      <c r="T166" s="95"/>
      <c r="AG166" s="79"/>
      <c r="AI166" s="79"/>
      <c r="AJ166" s="79"/>
      <c r="AN166" s="14"/>
      <c r="AT166" s="80"/>
      <c r="AU166" s="80"/>
      <c r="AV166" s="80"/>
      <c r="AW166" s="80"/>
      <c r="AX166" s="80"/>
      <c r="AY166" s="14"/>
      <c r="AZ166" s="81"/>
      <c r="BA166" s="14"/>
      <c r="BB166" s="79"/>
    </row>
    <row r="167" spans="1:54" s="96" customFormat="1" ht="24" customHeight="1" x14ac:dyDescent="0.2">
      <c r="A167" s="95"/>
      <c r="B167" s="201"/>
      <c r="C167" s="83">
        <v>24</v>
      </c>
      <c r="D167" s="83" t="s">
        <v>79</v>
      </c>
      <c r="E167" s="90" t="s">
        <v>290</v>
      </c>
      <c r="F167" s="91" t="s">
        <v>154</v>
      </c>
      <c r="G167" s="92" t="s">
        <v>155</v>
      </c>
      <c r="H167" s="93">
        <v>9.25</v>
      </c>
      <c r="I167" s="93"/>
      <c r="J167" s="202">
        <f t="shared" si="2"/>
        <v>0</v>
      </c>
      <c r="K167" s="161"/>
      <c r="L167" s="37"/>
      <c r="M167" s="37"/>
      <c r="N167" s="82"/>
      <c r="O167" s="37"/>
      <c r="P167" s="37"/>
      <c r="Q167" s="95"/>
      <c r="R167" s="95"/>
      <c r="S167" s="95"/>
      <c r="T167" s="95"/>
      <c r="AG167" s="79"/>
      <c r="AI167" s="79"/>
      <c r="AJ167" s="79"/>
      <c r="AN167" s="14"/>
      <c r="AT167" s="80"/>
      <c r="AU167" s="80"/>
      <c r="AV167" s="80"/>
      <c r="AW167" s="80"/>
      <c r="AX167" s="80"/>
      <c r="AY167" s="14"/>
      <c r="AZ167" s="81"/>
      <c r="BA167" s="14"/>
      <c r="BB167" s="79"/>
    </row>
    <row r="168" spans="1:54" s="96" customFormat="1" ht="24" customHeight="1" x14ac:dyDescent="0.2">
      <c r="A168" s="95"/>
      <c r="B168" s="201"/>
      <c r="C168" s="74"/>
      <c r="D168" s="196" t="s">
        <v>48</v>
      </c>
      <c r="E168" s="197" t="s">
        <v>102</v>
      </c>
      <c r="F168" s="197" t="s">
        <v>103</v>
      </c>
      <c r="G168" s="74"/>
      <c r="H168" s="74"/>
      <c r="I168" s="74"/>
      <c r="J168" s="198">
        <f>J169+J174+J210+J219+J224</f>
        <v>0</v>
      </c>
      <c r="K168" s="161"/>
      <c r="L168" s="37"/>
      <c r="M168" s="37"/>
      <c r="N168" s="82"/>
      <c r="O168" s="37"/>
      <c r="P168" s="37"/>
      <c r="Q168" s="95"/>
      <c r="R168" s="95"/>
      <c r="S168" s="95"/>
      <c r="T168" s="95"/>
      <c r="AG168" s="79"/>
      <c r="AI168" s="79"/>
      <c r="AJ168" s="79"/>
      <c r="AN168" s="14"/>
      <c r="AT168" s="80"/>
      <c r="AU168" s="80"/>
      <c r="AV168" s="80"/>
      <c r="AW168" s="80"/>
      <c r="AX168" s="80"/>
      <c r="AY168" s="14"/>
      <c r="AZ168" s="81"/>
      <c r="BA168" s="14"/>
      <c r="BB168" s="79"/>
    </row>
    <row r="169" spans="1:54" s="96" customFormat="1" ht="24" customHeight="1" x14ac:dyDescent="0.2">
      <c r="A169" s="95"/>
      <c r="B169" s="201"/>
      <c r="C169" s="203"/>
      <c r="D169" s="204"/>
      <c r="E169" s="205">
        <v>71</v>
      </c>
      <c r="F169" s="205" t="s">
        <v>156</v>
      </c>
      <c r="G169" s="206"/>
      <c r="H169" s="206"/>
      <c r="I169" s="206"/>
      <c r="J169" s="207">
        <f>J170</f>
        <v>0</v>
      </c>
      <c r="K169" s="161"/>
      <c r="L169" s="37"/>
      <c r="M169" s="37"/>
      <c r="N169" s="82"/>
      <c r="O169" s="37"/>
      <c r="P169" s="37"/>
      <c r="Q169" s="95"/>
      <c r="R169" s="95"/>
      <c r="S169" s="95"/>
      <c r="T169" s="95"/>
      <c r="AG169" s="79"/>
      <c r="AI169" s="79"/>
      <c r="AJ169" s="79"/>
      <c r="AN169" s="14"/>
      <c r="AT169" s="80"/>
      <c r="AU169" s="80"/>
      <c r="AV169" s="80"/>
      <c r="AW169" s="80"/>
      <c r="AX169" s="80"/>
      <c r="AY169" s="14"/>
      <c r="AZ169" s="81"/>
      <c r="BA169" s="14"/>
      <c r="BB169" s="79"/>
    </row>
    <row r="170" spans="1:54" s="96" customFormat="1" ht="24" customHeight="1" x14ac:dyDescent="0.2">
      <c r="A170" s="95"/>
      <c r="B170" s="201"/>
      <c r="C170" s="74"/>
      <c r="D170" s="196"/>
      <c r="E170" s="199">
        <v>711</v>
      </c>
      <c r="F170" s="199" t="s">
        <v>157</v>
      </c>
      <c r="G170" s="74"/>
      <c r="H170" s="74"/>
      <c r="I170" s="74"/>
      <c r="J170" s="200">
        <f>SUM(J171:J173)</f>
        <v>0</v>
      </c>
      <c r="K170" s="161"/>
      <c r="L170" s="37"/>
      <c r="M170" s="37"/>
      <c r="N170" s="82"/>
      <c r="O170" s="37"/>
      <c r="P170" s="37"/>
      <c r="Q170" s="95"/>
      <c r="R170" s="95"/>
      <c r="S170" s="95"/>
      <c r="T170" s="95"/>
      <c r="AG170" s="79"/>
      <c r="AI170" s="79"/>
      <c r="AJ170" s="79"/>
      <c r="AN170" s="14"/>
      <c r="AT170" s="80"/>
      <c r="AU170" s="80"/>
      <c r="AV170" s="80"/>
      <c r="AW170" s="80"/>
      <c r="AX170" s="80"/>
      <c r="AY170" s="14"/>
      <c r="AZ170" s="81"/>
      <c r="BA170" s="14"/>
      <c r="BB170" s="79"/>
    </row>
    <row r="171" spans="1:54" s="96" customFormat="1" ht="24" customHeight="1" x14ac:dyDescent="0.2">
      <c r="A171" s="95"/>
      <c r="B171" s="201"/>
      <c r="C171" s="83">
        <v>25</v>
      </c>
      <c r="D171" s="83" t="s">
        <v>79</v>
      </c>
      <c r="E171" s="90" t="s">
        <v>291</v>
      </c>
      <c r="F171" s="91" t="s">
        <v>221</v>
      </c>
      <c r="G171" s="92" t="s">
        <v>132</v>
      </c>
      <c r="H171" s="93">
        <v>35.26</v>
      </c>
      <c r="I171" s="93"/>
      <c r="J171" s="202">
        <f>H171*I171</f>
        <v>0</v>
      </c>
      <c r="K171" s="161"/>
      <c r="L171" s="37"/>
      <c r="M171" s="37"/>
      <c r="N171" s="82"/>
      <c r="O171" s="37"/>
      <c r="P171" s="37"/>
      <c r="Q171" s="95"/>
      <c r="R171" s="95"/>
      <c r="S171" s="95"/>
      <c r="T171" s="95"/>
      <c r="AG171" s="79"/>
      <c r="AI171" s="79"/>
      <c r="AJ171" s="79"/>
      <c r="AN171" s="14"/>
      <c r="AT171" s="80"/>
      <c r="AU171" s="80"/>
      <c r="AV171" s="80"/>
      <c r="AW171" s="80"/>
      <c r="AX171" s="80"/>
      <c r="AY171" s="14"/>
      <c r="AZ171" s="81"/>
      <c r="BA171" s="14"/>
      <c r="BB171" s="79"/>
    </row>
    <row r="172" spans="1:54" s="96" customFormat="1" ht="24" customHeight="1" x14ac:dyDescent="0.2">
      <c r="A172" s="95"/>
      <c r="B172" s="201"/>
      <c r="C172" s="83">
        <v>26</v>
      </c>
      <c r="D172" s="83" t="s">
        <v>79</v>
      </c>
      <c r="E172" s="90" t="s">
        <v>292</v>
      </c>
      <c r="F172" s="91" t="s">
        <v>222</v>
      </c>
      <c r="G172" s="92" t="s">
        <v>132</v>
      </c>
      <c r="H172" s="93">
        <v>59.32</v>
      </c>
      <c r="I172" s="93"/>
      <c r="J172" s="202">
        <f t="shared" ref="J172:J173" si="3">H172*I172</f>
        <v>0</v>
      </c>
      <c r="K172" s="161"/>
      <c r="L172" s="37"/>
      <c r="M172" s="37"/>
      <c r="N172" s="82"/>
      <c r="O172" s="37"/>
      <c r="P172" s="37"/>
      <c r="Q172" s="95"/>
      <c r="R172" s="95"/>
      <c r="S172" s="95"/>
      <c r="T172" s="95"/>
      <c r="AG172" s="79"/>
      <c r="AI172" s="79"/>
      <c r="AJ172" s="79"/>
      <c r="AN172" s="14"/>
      <c r="AT172" s="80"/>
      <c r="AU172" s="80"/>
      <c r="AV172" s="80"/>
      <c r="AW172" s="80"/>
      <c r="AX172" s="80"/>
      <c r="AY172" s="14"/>
      <c r="AZ172" s="81"/>
      <c r="BA172" s="14"/>
      <c r="BB172" s="79"/>
    </row>
    <row r="173" spans="1:54" s="96" customFormat="1" ht="24" customHeight="1" x14ac:dyDescent="0.2">
      <c r="A173" s="95"/>
      <c r="B173" s="201"/>
      <c r="C173" s="83">
        <v>27</v>
      </c>
      <c r="D173" s="83" t="s">
        <v>79</v>
      </c>
      <c r="E173" s="90" t="s">
        <v>293</v>
      </c>
      <c r="F173" s="91" t="s">
        <v>160</v>
      </c>
      <c r="G173" s="92" t="s">
        <v>155</v>
      </c>
      <c r="H173" s="93">
        <v>0.46500000000000002</v>
      </c>
      <c r="I173" s="93"/>
      <c r="J173" s="202">
        <f t="shared" si="3"/>
        <v>0</v>
      </c>
      <c r="K173" s="161"/>
      <c r="L173" s="37"/>
      <c r="M173" s="37"/>
      <c r="N173" s="82"/>
      <c r="O173" s="37"/>
      <c r="P173" s="37"/>
      <c r="Q173" s="95"/>
      <c r="R173" s="95"/>
      <c r="S173" s="95"/>
      <c r="T173" s="95"/>
      <c r="AG173" s="79"/>
      <c r="AI173" s="79"/>
      <c r="AJ173" s="79"/>
      <c r="AN173" s="14"/>
      <c r="AT173" s="80"/>
      <c r="AU173" s="80"/>
      <c r="AV173" s="80"/>
      <c r="AW173" s="80"/>
      <c r="AX173" s="80"/>
      <c r="AY173" s="14"/>
      <c r="AZ173" s="81"/>
      <c r="BA173" s="14"/>
      <c r="BB173" s="79"/>
    </row>
    <row r="174" spans="1:54" s="96" customFormat="1" ht="24" customHeight="1" x14ac:dyDescent="0.2">
      <c r="A174" s="95"/>
      <c r="B174" s="201"/>
      <c r="C174" s="203"/>
      <c r="D174" s="204"/>
      <c r="E174" s="205">
        <v>72</v>
      </c>
      <c r="F174" s="205" t="s">
        <v>201</v>
      </c>
      <c r="G174" s="206"/>
      <c r="H174" s="206"/>
      <c r="I174" s="206"/>
      <c r="J174" s="207">
        <f>J175+J184+J190+J192</f>
        <v>0</v>
      </c>
      <c r="K174" s="161"/>
      <c r="L174" s="37"/>
      <c r="M174" s="37"/>
      <c r="N174" s="82"/>
      <c r="O174" s="37"/>
      <c r="P174" s="37"/>
      <c r="Q174" s="95"/>
      <c r="R174" s="95"/>
      <c r="S174" s="95"/>
      <c r="T174" s="95"/>
      <c r="AG174" s="79"/>
      <c r="AI174" s="79"/>
      <c r="AJ174" s="79"/>
      <c r="AN174" s="14"/>
      <c r="AT174" s="80"/>
      <c r="AU174" s="80"/>
      <c r="AV174" s="80"/>
      <c r="AW174" s="80"/>
      <c r="AX174" s="80"/>
      <c r="AY174" s="14"/>
      <c r="AZ174" s="81"/>
      <c r="BA174" s="14"/>
      <c r="BB174" s="79"/>
    </row>
    <row r="175" spans="1:54" s="96" customFormat="1" ht="24" customHeight="1" x14ac:dyDescent="0.2">
      <c r="A175" s="95"/>
      <c r="B175" s="201"/>
      <c r="C175" s="74"/>
      <c r="D175" s="196"/>
      <c r="E175" s="199">
        <v>721</v>
      </c>
      <c r="F175" s="199" t="s">
        <v>161</v>
      </c>
      <c r="G175" s="74"/>
      <c r="H175" s="74"/>
      <c r="I175" s="74"/>
      <c r="J175" s="200">
        <f>SUM(J176:J183)</f>
        <v>0</v>
      </c>
      <c r="K175" s="161"/>
      <c r="L175" s="37"/>
      <c r="M175" s="37"/>
      <c r="N175" s="82"/>
      <c r="O175" s="37"/>
      <c r="P175" s="37"/>
      <c r="Q175" s="95"/>
      <c r="R175" s="95"/>
      <c r="S175" s="95"/>
      <c r="T175" s="95"/>
      <c r="AG175" s="79"/>
      <c r="AI175" s="79"/>
      <c r="AJ175" s="79"/>
      <c r="AN175" s="14"/>
      <c r="AT175" s="80"/>
      <c r="AU175" s="80"/>
      <c r="AV175" s="80"/>
      <c r="AW175" s="80"/>
      <c r="AX175" s="80"/>
      <c r="AY175" s="14"/>
      <c r="AZ175" s="81"/>
      <c r="BA175" s="14"/>
      <c r="BB175" s="79"/>
    </row>
    <row r="176" spans="1:54" s="96" customFormat="1" ht="24" customHeight="1" x14ac:dyDescent="0.2">
      <c r="A176" s="95"/>
      <c r="B176" s="201"/>
      <c r="C176" s="83">
        <v>28</v>
      </c>
      <c r="D176" s="83" t="s">
        <v>79</v>
      </c>
      <c r="E176" s="90" t="s">
        <v>294</v>
      </c>
      <c r="F176" s="91" t="s">
        <v>162</v>
      </c>
      <c r="G176" s="92" t="s">
        <v>131</v>
      </c>
      <c r="H176" s="93">
        <v>3</v>
      </c>
      <c r="I176" s="93"/>
      <c r="J176" s="202">
        <f>H176*I176</f>
        <v>0</v>
      </c>
      <c r="K176" s="161"/>
      <c r="L176" s="37"/>
      <c r="M176" s="37"/>
      <c r="N176" s="82"/>
      <c r="O176" s="37"/>
      <c r="P176" s="37"/>
      <c r="Q176" s="95"/>
      <c r="R176" s="95"/>
      <c r="S176" s="95"/>
      <c r="T176" s="95"/>
      <c r="AG176" s="79"/>
      <c r="AI176" s="79"/>
      <c r="AJ176" s="79"/>
      <c r="AN176" s="14"/>
      <c r="AT176" s="80"/>
      <c r="AU176" s="80"/>
      <c r="AV176" s="80"/>
      <c r="AW176" s="80"/>
      <c r="AX176" s="80"/>
      <c r="AY176" s="14"/>
      <c r="AZ176" s="81"/>
      <c r="BA176" s="14"/>
      <c r="BB176" s="79"/>
    </row>
    <row r="177" spans="1:54" s="96" customFormat="1" ht="24" customHeight="1" x14ac:dyDescent="0.2">
      <c r="A177" s="95"/>
      <c r="B177" s="201"/>
      <c r="C177" s="83">
        <v>29</v>
      </c>
      <c r="D177" s="83" t="s">
        <v>79</v>
      </c>
      <c r="E177" s="90" t="s">
        <v>295</v>
      </c>
      <c r="F177" s="91" t="s">
        <v>163</v>
      </c>
      <c r="G177" s="92" t="s">
        <v>131</v>
      </c>
      <c r="H177" s="93">
        <v>4</v>
      </c>
      <c r="I177" s="93"/>
      <c r="J177" s="202">
        <f t="shared" ref="J177:J183" si="4">H177*I177</f>
        <v>0</v>
      </c>
      <c r="K177" s="161"/>
      <c r="L177" s="37"/>
      <c r="M177" s="37"/>
      <c r="N177" s="82"/>
      <c r="O177" s="37"/>
      <c r="P177" s="37"/>
      <c r="Q177" s="95"/>
      <c r="R177" s="95"/>
      <c r="S177" s="95"/>
      <c r="T177" s="95"/>
      <c r="AG177" s="79"/>
      <c r="AI177" s="79"/>
      <c r="AJ177" s="79"/>
      <c r="AN177" s="14"/>
      <c r="AT177" s="80"/>
      <c r="AU177" s="80"/>
      <c r="AV177" s="80"/>
      <c r="AW177" s="80"/>
      <c r="AX177" s="80"/>
      <c r="AY177" s="14"/>
      <c r="AZ177" s="81"/>
      <c r="BA177" s="14"/>
      <c r="BB177" s="79"/>
    </row>
    <row r="178" spans="1:54" s="96" customFormat="1" ht="24" customHeight="1" x14ac:dyDescent="0.2">
      <c r="A178" s="95"/>
      <c r="B178" s="201"/>
      <c r="C178" s="83">
        <v>30</v>
      </c>
      <c r="D178" s="83" t="s">
        <v>79</v>
      </c>
      <c r="E178" s="90" t="s">
        <v>296</v>
      </c>
      <c r="F178" s="91" t="s">
        <v>164</v>
      </c>
      <c r="G178" s="92" t="s">
        <v>138</v>
      </c>
      <c r="H178" s="93">
        <v>6</v>
      </c>
      <c r="I178" s="93"/>
      <c r="J178" s="202">
        <f t="shared" si="4"/>
        <v>0</v>
      </c>
      <c r="K178" s="161"/>
      <c r="L178" s="37"/>
      <c r="M178" s="37"/>
      <c r="N178" s="82"/>
      <c r="O178" s="37"/>
      <c r="P178" s="37"/>
      <c r="Q178" s="95"/>
      <c r="R178" s="95"/>
      <c r="S178" s="95"/>
      <c r="T178" s="95"/>
      <c r="AG178" s="79"/>
      <c r="AI178" s="79"/>
      <c r="AJ178" s="79"/>
      <c r="AN178" s="14"/>
      <c r="AT178" s="80"/>
      <c r="AU178" s="80"/>
      <c r="AV178" s="80"/>
      <c r="AW178" s="80"/>
      <c r="AX178" s="80"/>
      <c r="AY178" s="14"/>
      <c r="AZ178" s="81"/>
      <c r="BA178" s="14"/>
      <c r="BB178" s="79"/>
    </row>
    <row r="179" spans="1:54" s="96" customFormat="1" ht="24" customHeight="1" x14ac:dyDescent="0.2">
      <c r="A179" s="95"/>
      <c r="B179" s="201"/>
      <c r="C179" s="83">
        <v>31</v>
      </c>
      <c r="D179" s="83" t="s">
        <v>79</v>
      </c>
      <c r="E179" s="90" t="s">
        <v>297</v>
      </c>
      <c r="F179" s="91" t="s">
        <v>165</v>
      </c>
      <c r="G179" s="92" t="s">
        <v>138</v>
      </c>
      <c r="H179" s="93">
        <v>9</v>
      </c>
      <c r="I179" s="93"/>
      <c r="J179" s="202">
        <f t="shared" si="4"/>
        <v>0</v>
      </c>
      <c r="K179" s="161"/>
      <c r="L179" s="37"/>
      <c r="M179" s="37"/>
      <c r="N179" s="82"/>
      <c r="O179" s="37"/>
      <c r="P179" s="37"/>
      <c r="Q179" s="95"/>
      <c r="R179" s="95"/>
      <c r="S179" s="95"/>
      <c r="T179" s="95"/>
      <c r="AG179" s="79"/>
      <c r="AI179" s="79"/>
      <c r="AJ179" s="79"/>
      <c r="AN179" s="14"/>
      <c r="AT179" s="80"/>
      <c r="AU179" s="80"/>
      <c r="AV179" s="80"/>
      <c r="AW179" s="80"/>
      <c r="AX179" s="80"/>
      <c r="AY179" s="14"/>
      <c r="AZ179" s="81"/>
      <c r="BA179" s="14"/>
      <c r="BB179" s="79"/>
    </row>
    <row r="180" spans="1:54" s="96" customFormat="1" ht="24" customHeight="1" x14ac:dyDescent="0.2">
      <c r="A180" s="95"/>
      <c r="B180" s="201"/>
      <c r="C180" s="83">
        <v>32</v>
      </c>
      <c r="D180" s="83" t="s">
        <v>79</v>
      </c>
      <c r="E180" s="90" t="s">
        <v>298</v>
      </c>
      <c r="F180" s="91" t="s">
        <v>166</v>
      </c>
      <c r="G180" s="92" t="s">
        <v>131</v>
      </c>
      <c r="H180" s="93">
        <v>5</v>
      </c>
      <c r="I180" s="93"/>
      <c r="J180" s="202">
        <f t="shared" si="4"/>
        <v>0</v>
      </c>
      <c r="K180" s="161"/>
      <c r="L180" s="37"/>
      <c r="M180" s="37"/>
      <c r="N180" s="82"/>
      <c r="O180" s="37"/>
      <c r="P180" s="37"/>
      <c r="Q180" s="95"/>
      <c r="R180" s="95"/>
      <c r="S180" s="95"/>
      <c r="T180" s="95"/>
      <c r="AG180" s="79"/>
      <c r="AI180" s="79"/>
      <c r="AJ180" s="79"/>
      <c r="AN180" s="14"/>
      <c r="AT180" s="80"/>
      <c r="AU180" s="80"/>
      <c r="AV180" s="80"/>
      <c r="AW180" s="80"/>
      <c r="AX180" s="80"/>
      <c r="AY180" s="14"/>
      <c r="AZ180" s="81"/>
      <c r="BA180" s="14"/>
      <c r="BB180" s="79"/>
    </row>
    <row r="181" spans="1:54" s="96" customFormat="1" ht="24" customHeight="1" x14ac:dyDescent="0.2">
      <c r="A181" s="95"/>
      <c r="B181" s="201"/>
      <c r="C181" s="83">
        <v>33</v>
      </c>
      <c r="D181" s="83" t="s">
        <v>79</v>
      </c>
      <c r="E181" s="90" t="s">
        <v>299</v>
      </c>
      <c r="F181" s="91" t="s">
        <v>166</v>
      </c>
      <c r="G181" s="92" t="s">
        <v>131</v>
      </c>
      <c r="H181" s="93">
        <v>5</v>
      </c>
      <c r="I181" s="93"/>
      <c r="J181" s="202">
        <f t="shared" si="4"/>
        <v>0</v>
      </c>
      <c r="K181" s="161"/>
      <c r="L181" s="37"/>
      <c r="M181" s="37"/>
      <c r="N181" s="82"/>
      <c r="O181" s="37"/>
      <c r="P181" s="37"/>
      <c r="Q181" s="95"/>
      <c r="R181" s="95"/>
      <c r="S181" s="95"/>
      <c r="T181" s="95"/>
      <c r="AG181" s="79"/>
      <c r="AI181" s="79"/>
      <c r="AJ181" s="79"/>
      <c r="AN181" s="14"/>
      <c r="AT181" s="80"/>
      <c r="AU181" s="80"/>
      <c r="AV181" s="80"/>
      <c r="AW181" s="80"/>
      <c r="AX181" s="80"/>
      <c r="AY181" s="14"/>
      <c r="AZ181" s="81"/>
      <c r="BA181" s="14"/>
      <c r="BB181" s="79"/>
    </row>
    <row r="182" spans="1:54" s="96" customFormat="1" ht="24" customHeight="1" x14ac:dyDescent="0.2">
      <c r="A182" s="95"/>
      <c r="B182" s="201"/>
      <c r="C182" s="83">
        <v>34</v>
      </c>
      <c r="D182" s="83" t="s">
        <v>79</v>
      </c>
      <c r="E182" s="90" t="s">
        <v>300</v>
      </c>
      <c r="F182" s="91" t="s">
        <v>167</v>
      </c>
      <c r="G182" s="92" t="s">
        <v>131</v>
      </c>
      <c r="H182" s="93">
        <v>4</v>
      </c>
      <c r="I182" s="93"/>
      <c r="J182" s="202">
        <f t="shared" si="4"/>
        <v>0</v>
      </c>
      <c r="K182" s="161"/>
      <c r="L182" s="37"/>
      <c r="M182" s="37"/>
      <c r="N182" s="82"/>
      <c r="O182" s="37"/>
      <c r="P182" s="37"/>
      <c r="Q182" s="95"/>
      <c r="R182" s="95"/>
      <c r="S182" s="95"/>
      <c r="T182" s="95"/>
      <c r="AG182" s="79"/>
      <c r="AI182" s="79"/>
      <c r="AJ182" s="79"/>
      <c r="AN182" s="14"/>
      <c r="AT182" s="80"/>
      <c r="AU182" s="80"/>
      <c r="AV182" s="80"/>
      <c r="AW182" s="80"/>
      <c r="AX182" s="80"/>
      <c r="AY182" s="14"/>
      <c r="AZ182" s="81"/>
      <c r="BA182" s="14"/>
      <c r="BB182" s="79"/>
    </row>
    <row r="183" spans="1:54" s="96" customFormat="1" ht="24" customHeight="1" x14ac:dyDescent="0.2">
      <c r="A183" s="95"/>
      <c r="B183" s="201"/>
      <c r="C183" s="83">
        <v>35</v>
      </c>
      <c r="D183" s="83" t="s">
        <v>79</v>
      </c>
      <c r="E183" s="90" t="s">
        <v>301</v>
      </c>
      <c r="F183" s="91" t="s">
        <v>168</v>
      </c>
      <c r="G183" s="92" t="s">
        <v>155</v>
      </c>
      <c r="H183" s="93">
        <v>0.04</v>
      </c>
      <c r="I183" s="93"/>
      <c r="J183" s="202">
        <f t="shared" si="4"/>
        <v>0</v>
      </c>
      <c r="K183" s="161"/>
      <c r="L183" s="37"/>
      <c r="M183" s="37"/>
      <c r="N183" s="82"/>
      <c r="O183" s="37"/>
      <c r="P183" s="37"/>
      <c r="Q183" s="95"/>
      <c r="R183" s="95"/>
      <c r="S183" s="95"/>
      <c r="T183" s="95"/>
      <c r="AG183" s="79"/>
      <c r="AI183" s="79"/>
      <c r="AJ183" s="79"/>
      <c r="AN183" s="14"/>
      <c r="AT183" s="80"/>
      <c r="AU183" s="80"/>
      <c r="AV183" s="80"/>
      <c r="AW183" s="80"/>
      <c r="AX183" s="80"/>
      <c r="AY183" s="14"/>
      <c r="AZ183" s="81"/>
      <c r="BA183" s="14"/>
      <c r="BB183" s="79"/>
    </row>
    <row r="184" spans="1:54" s="96" customFormat="1" ht="24" customHeight="1" x14ac:dyDescent="0.2">
      <c r="A184" s="95"/>
      <c r="B184" s="201"/>
      <c r="C184" s="74"/>
      <c r="D184" s="196"/>
      <c r="E184" s="199">
        <v>722</v>
      </c>
      <c r="F184" s="199" t="s">
        <v>169</v>
      </c>
      <c r="G184" s="74"/>
      <c r="H184" s="74"/>
      <c r="I184" s="74"/>
      <c r="J184" s="200">
        <f>SUM(J185:J189)</f>
        <v>0</v>
      </c>
      <c r="K184" s="161"/>
      <c r="L184" s="37"/>
      <c r="M184" s="37"/>
      <c r="N184" s="82"/>
      <c r="O184" s="37"/>
      <c r="P184" s="37"/>
      <c r="Q184" s="95"/>
      <c r="R184" s="95"/>
      <c r="S184" s="95"/>
      <c r="T184" s="95"/>
      <c r="AG184" s="79"/>
      <c r="AI184" s="79"/>
      <c r="AJ184" s="79"/>
      <c r="AN184" s="14"/>
      <c r="AT184" s="80"/>
      <c r="AU184" s="80"/>
      <c r="AV184" s="80"/>
      <c r="AW184" s="80"/>
      <c r="AX184" s="80"/>
      <c r="AY184" s="14"/>
      <c r="AZ184" s="81"/>
      <c r="BA184" s="14"/>
      <c r="BB184" s="79"/>
    </row>
    <row r="185" spans="1:54" s="96" customFormat="1" ht="24" customHeight="1" x14ac:dyDescent="0.2">
      <c r="A185" s="95"/>
      <c r="B185" s="201"/>
      <c r="C185" s="83">
        <v>36</v>
      </c>
      <c r="D185" s="83" t="s">
        <v>79</v>
      </c>
      <c r="E185" s="90" t="s">
        <v>302</v>
      </c>
      <c r="F185" s="91" t="s">
        <v>170</v>
      </c>
      <c r="G185" s="92" t="s">
        <v>175</v>
      </c>
      <c r="H185" s="93">
        <v>4</v>
      </c>
      <c r="I185" s="93"/>
      <c r="J185" s="202">
        <f>H185*I185</f>
        <v>0</v>
      </c>
      <c r="K185" s="161"/>
      <c r="L185" s="37"/>
      <c r="M185" s="37"/>
      <c r="N185" s="82"/>
      <c r="O185" s="37"/>
      <c r="P185" s="37"/>
      <c r="Q185" s="95"/>
      <c r="R185" s="95"/>
      <c r="S185" s="95"/>
      <c r="T185" s="95"/>
      <c r="AG185" s="79"/>
      <c r="AI185" s="79"/>
      <c r="AJ185" s="79"/>
      <c r="AN185" s="14"/>
      <c r="AT185" s="80"/>
      <c r="AU185" s="80"/>
      <c r="AV185" s="80"/>
      <c r="AW185" s="80"/>
      <c r="AX185" s="80"/>
      <c r="AY185" s="14"/>
      <c r="AZ185" s="81"/>
      <c r="BA185" s="14"/>
      <c r="BB185" s="79"/>
    </row>
    <row r="186" spans="1:54" s="96" customFormat="1" ht="24" customHeight="1" x14ac:dyDescent="0.2">
      <c r="A186" s="95"/>
      <c r="B186" s="201"/>
      <c r="C186" s="83">
        <v>37</v>
      </c>
      <c r="D186" s="83" t="s">
        <v>79</v>
      </c>
      <c r="E186" s="90" t="s">
        <v>303</v>
      </c>
      <c r="F186" s="91" t="s">
        <v>171</v>
      </c>
      <c r="G186" s="92" t="s">
        <v>138</v>
      </c>
      <c r="H186" s="93">
        <v>12</v>
      </c>
      <c r="I186" s="93"/>
      <c r="J186" s="202">
        <f t="shared" ref="J186:J189" si="5">H186*I186</f>
        <v>0</v>
      </c>
      <c r="K186" s="161"/>
      <c r="L186" s="37"/>
      <c r="M186" s="37"/>
      <c r="N186" s="82"/>
      <c r="O186" s="37"/>
      <c r="P186" s="37"/>
      <c r="Q186" s="95"/>
      <c r="R186" s="95"/>
      <c r="S186" s="95"/>
      <c r="T186" s="95"/>
      <c r="AG186" s="79"/>
      <c r="AI186" s="79"/>
      <c r="AJ186" s="79"/>
      <c r="AN186" s="14"/>
      <c r="AT186" s="80"/>
      <c r="AU186" s="80"/>
      <c r="AV186" s="80"/>
      <c r="AW186" s="80"/>
      <c r="AX186" s="80"/>
      <c r="AY186" s="14"/>
      <c r="AZ186" s="81"/>
      <c r="BA186" s="14"/>
      <c r="BB186" s="79"/>
    </row>
    <row r="187" spans="1:54" s="96" customFormat="1" ht="24" customHeight="1" x14ac:dyDescent="0.2">
      <c r="A187" s="95"/>
      <c r="B187" s="201"/>
      <c r="C187" s="83">
        <v>38</v>
      </c>
      <c r="D187" s="83" t="s">
        <v>79</v>
      </c>
      <c r="E187" s="90" t="s">
        <v>304</v>
      </c>
      <c r="F187" s="91" t="s">
        <v>172</v>
      </c>
      <c r="G187" s="92" t="s">
        <v>131</v>
      </c>
      <c r="H187" s="93">
        <v>4</v>
      </c>
      <c r="I187" s="93"/>
      <c r="J187" s="202">
        <f t="shared" si="5"/>
        <v>0</v>
      </c>
      <c r="K187" s="161"/>
      <c r="L187" s="37"/>
      <c r="M187" s="37"/>
      <c r="N187" s="82"/>
      <c r="O187" s="37"/>
      <c r="P187" s="37"/>
      <c r="Q187" s="95"/>
      <c r="R187" s="95"/>
      <c r="S187" s="95"/>
      <c r="T187" s="95"/>
      <c r="AG187" s="79"/>
      <c r="AI187" s="79"/>
      <c r="AJ187" s="79"/>
      <c r="AN187" s="14"/>
      <c r="AT187" s="80"/>
      <c r="AU187" s="80"/>
      <c r="AV187" s="80"/>
      <c r="AW187" s="80"/>
      <c r="AX187" s="80"/>
      <c r="AY187" s="14"/>
      <c r="AZ187" s="81"/>
      <c r="BA187" s="14"/>
      <c r="BB187" s="79"/>
    </row>
    <row r="188" spans="1:54" s="96" customFormat="1" ht="24" customHeight="1" x14ac:dyDescent="0.2">
      <c r="A188" s="95"/>
      <c r="B188" s="201"/>
      <c r="C188" s="83">
        <v>39</v>
      </c>
      <c r="D188" s="83" t="s">
        <v>79</v>
      </c>
      <c r="E188" s="90" t="s">
        <v>305</v>
      </c>
      <c r="F188" s="91" t="s">
        <v>173</v>
      </c>
      <c r="G188" s="92" t="s">
        <v>131</v>
      </c>
      <c r="H188" s="93">
        <v>6</v>
      </c>
      <c r="I188" s="93"/>
      <c r="J188" s="202">
        <f t="shared" si="5"/>
        <v>0</v>
      </c>
      <c r="K188" s="161"/>
      <c r="L188" s="37"/>
      <c r="M188" s="37"/>
      <c r="N188" s="82"/>
      <c r="O188" s="37"/>
      <c r="P188" s="37"/>
      <c r="Q188" s="95"/>
      <c r="R188" s="95"/>
      <c r="S188" s="95"/>
      <c r="T188" s="95"/>
      <c r="AG188" s="79"/>
      <c r="AI188" s="79"/>
      <c r="AJ188" s="79"/>
      <c r="AN188" s="14"/>
      <c r="AT188" s="80"/>
      <c r="AU188" s="80"/>
      <c r="AV188" s="80"/>
      <c r="AW188" s="80"/>
      <c r="AX188" s="80"/>
      <c r="AY188" s="14"/>
      <c r="AZ188" s="81"/>
      <c r="BA188" s="14"/>
      <c r="BB188" s="79"/>
    </row>
    <row r="189" spans="1:54" s="96" customFormat="1" ht="24" customHeight="1" x14ac:dyDescent="0.2">
      <c r="A189" s="95"/>
      <c r="B189" s="201"/>
      <c r="C189" s="83">
        <v>40</v>
      </c>
      <c r="D189" s="83" t="s">
        <v>79</v>
      </c>
      <c r="E189" s="90" t="s">
        <v>306</v>
      </c>
      <c r="F189" s="91" t="s">
        <v>174</v>
      </c>
      <c r="G189" s="92" t="s">
        <v>155</v>
      </c>
      <c r="H189" s="93">
        <v>0.01</v>
      </c>
      <c r="I189" s="93"/>
      <c r="J189" s="202">
        <f t="shared" si="5"/>
        <v>0</v>
      </c>
      <c r="K189" s="161"/>
      <c r="L189" s="37"/>
      <c r="M189" s="37"/>
      <c r="N189" s="82"/>
      <c r="O189" s="37"/>
      <c r="P189" s="37"/>
      <c r="Q189" s="95"/>
      <c r="R189" s="95"/>
      <c r="S189" s="95"/>
      <c r="T189" s="95"/>
      <c r="AG189" s="79"/>
      <c r="AI189" s="79"/>
      <c r="AJ189" s="79"/>
      <c r="AN189" s="14"/>
      <c r="AT189" s="80"/>
      <c r="AU189" s="80"/>
      <c r="AV189" s="80"/>
      <c r="AW189" s="80"/>
      <c r="AX189" s="80"/>
      <c r="AY189" s="14"/>
      <c r="AZ189" s="81"/>
      <c r="BA189" s="14"/>
      <c r="BB189" s="79"/>
    </row>
    <row r="190" spans="1:54" s="96" customFormat="1" ht="24" customHeight="1" x14ac:dyDescent="0.2">
      <c r="A190" s="95"/>
      <c r="B190" s="201"/>
      <c r="C190" s="74"/>
      <c r="D190" s="196"/>
      <c r="E190" s="199">
        <v>723</v>
      </c>
      <c r="F190" s="199" t="s">
        <v>176</v>
      </c>
      <c r="G190" s="74"/>
      <c r="H190" s="74"/>
      <c r="I190" s="74"/>
      <c r="J190" s="200">
        <f>J191</f>
        <v>0</v>
      </c>
      <c r="K190" s="161"/>
      <c r="L190" s="37"/>
      <c r="M190" s="37"/>
      <c r="N190" s="82"/>
      <c r="O190" s="37"/>
      <c r="P190" s="37"/>
      <c r="Q190" s="95"/>
      <c r="R190" s="95"/>
      <c r="S190" s="95"/>
      <c r="T190" s="95"/>
      <c r="AG190" s="79"/>
      <c r="AI190" s="79"/>
      <c r="AJ190" s="79"/>
      <c r="AN190" s="14"/>
      <c r="AT190" s="80"/>
      <c r="AU190" s="80"/>
      <c r="AV190" s="80"/>
      <c r="AW190" s="80"/>
      <c r="AX190" s="80"/>
      <c r="AY190" s="14"/>
      <c r="AZ190" s="81"/>
      <c r="BA190" s="14"/>
      <c r="BB190" s="79"/>
    </row>
    <row r="191" spans="1:54" s="96" customFormat="1" ht="24" customHeight="1" x14ac:dyDescent="0.2">
      <c r="A191" s="95"/>
      <c r="B191" s="201"/>
      <c r="C191" s="83">
        <v>41</v>
      </c>
      <c r="D191" s="83" t="s">
        <v>79</v>
      </c>
      <c r="E191" s="90" t="s">
        <v>307</v>
      </c>
      <c r="F191" s="91" t="s">
        <v>177</v>
      </c>
      <c r="G191" s="92" t="s">
        <v>87</v>
      </c>
      <c r="H191" s="93">
        <v>12</v>
      </c>
      <c r="I191" s="93"/>
      <c r="J191" s="202">
        <f>H191*I191</f>
        <v>0</v>
      </c>
      <c r="K191" s="161"/>
      <c r="L191" s="37"/>
      <c r="M191" s="37"/>
      <c r="N191" s="82"/>
      <c r="O191" s="37"/>
      <c r="P191" s="37"/>
      <c r="Q191" s="95"/>
      <c r="R191" s="95"/>
      <c r="S191" s="95"/>
      <c r="T191" s="95"/>
      <c r="AG191" s="79"/>
      <c r="AI191" s="79"/>
      <c r="AJ191" s="79"/>
      <c r="AN191" s="14"/>
      <c r="AT191" s="80"/>
      <c r="AU191" s="80"/>
      <c r="AV191" s="80"/>
      <c r="AW191" s="80"/>
      <c r="AX191" s="80"/>
      <c r="AY191" s="14"/>
      <c r="AZ191" s="81"/>
      <c r="BA191" s="14"/>
      <c r="BB191" s="79"/>
    </row>
    <row r="192" spans="1:54" s="96" customFormat="1" ht="24" customHeight="1" x14ac:dyDescent="0.2">
      <c r="A192" s="95"/>
      <c r="B192" s="201"/>
      <c r="C192" s="74"/>
      <c r="D192" s="196"/>
      <c r="E192" s="199">
        <v>725</v>
      </c>
      <c r="F192" s="199" t="s">
        <v>178</v>
      </c>
      <c r="G192" s="74"/>
      <c r="H192" s="74"/>
      <c r="I192" s="74"/>
      <c r="J192" s="200">
        <f>SUM(J193:J209)</f>
        <v>0</v>
      </c>
      <c r="K192" s="161"/>
      <c r="L192" s="37"/>
      <c r="M192" s="37"/>
      <c r="N192" s="82"/>
      <c r="O192" s="37"/>
      <c r="P192" s="37"/>
      <c r="Q192" s="95"/>
      <c r="R192" s="95"/>
      <c r="S192" s="95"/>
      <c r="T192" s="95"/>
      <c r="AG192" s="79"/>
      <c r="AI192" s="79"/>
      <c r="AJ192" s="79"/>
      <c r="AN192" s="14"/>
      <c r="AT192" s="80"/>
      <c r="AU192" s="80"/>
      <c r="AV192" s="80"/>
      <c r="AW192" s="80"/>
      <c r="AX192" s="80"/>
      <c r="AY192" s="14"/>
      <c r="AZ192" s="81"/>
      <c r="BA192" s="14"/>
      <c r="BB192" s="79"/>
    </row>
    <row r="193" spans="1:54" s="96" customFormat="1" ht="24" customHeight="1" x14ac:dyDescent="0.2">
      <c r="A193" s="95"/>
      <c r="B193" s="201"/>
      <c r="C193" s="83">
        <v>42</v>
      </c>
      <c r="D193" s="83" t="s">
        <v>79</v>
      </c>
      <c r="E193" s="90" t="s">
        <v>308</v>
      </c>
      <c r="F193" s="91" t="s">
        <v>179</v>
      </c>
      <c r="G193" s="92" t="s">
        <v>175</v>
      </c>
      <c r="H193" s="93">
        <v>3</v>
      </c>
      <c r="I193" s="93"/>
      <c r="J193" s="202">
        <f>H193*I193</f>
        <v>0</v>
      </c>
      <c r="K193" s="161"/>
      <c r="L193" s="37"/>
      <c r="M193" s="37"/>
      <c r="N193" s="82"/>
      <c r="O193" s="37"/>
      <c r="P193" s="37"/>
      <c r="Q193" s="95"/>
      <c r="R193" s="95"/>
      <c r="S193" s="95"/>
      <c r="T193" s="95"/>
      <c r="AG193" s="79"/>
      <c r="AI193" s="79"/>
      <c r="AJ193" s="79"/>
      <c r="AN193" s="14"/>
      <c r="AT193" s="80"/>
      <c r="AU193" s="80"/>
      <c r="AV193" s="80"/>
      <c r="AW193" s="80"/>
      <c r="AX193" s="80"/>
      <c r="AY193" s="14"/>
      <c r="AZ193" s="81"/>
      <c r="BA193" s="14"/>
      <c r="BB193" s="79"/>
    </row>
    <row r="194" spans="1:54" s="96" customFormat="1" ht="24" customHeight="1" x14ac:dyDescent="0.2">
      <c r="A194" s="95"/>
      <c r="B194" s="201"/>
      <c r="C194" s="83">
        <v>43</v>
      </c>
      <c r="D194" s="83" t="s">
        <v>79</v>
      </c>
      <c r="E194" s="90" t="s">
        <v>311</v>
      </c>
      <c r="F194" s="91" t="s">
        <v>244</v>
      </c>
      <c r="G194" s="92" t="s">
        <v>175</v>
      </c>
      <c r="H194" s="93">
        <v>3</v>
      </c>
      <c r="I194" s="93"/>
      <c r="J194" s="202">
        <f t="shared" ref="J194:J209" si="6">H194*I194</f>
        <v>0</v>
      </c>
      <c r="K194" s="161"/>
      <c r="L194" s="37"/>
      <c r="M194" s="37"/>
      <c r="N194" s="82"/>
      <c r="O194" s="37"/>
      <c r="P194" s="37"/>
      <c r="Q194" s="95"/>
      <c r="R194" s="95"/>
      <c r="S194" s="95"/>
      <c r="T194" s="95"/>
      <c r="AG194" s="79"/>
      <c r="AI194" s="79"/>
      <c r="AJ194" s="79"/>
      <c r="AN194" s="14"/>
      <c r="AT194" s="80"/>
      <c r="AU194" s="80"/>
      <c r="AV194" s="80"/>
      <c r="AW194" s="80"/>
      <c r="AX194" s="80"/>
      <c r="AY194" s="14"/>
      <c r="AZ194" s="81"/>
      <c r="BA194" s="14"/>
      <c r="BB194" s="79"/>
    </row>
    <row r="195" spans="1:54" s="96" customFormat="1" ht="24" customHeight="1" x14ac:dyDescent="0.2">
      <c r="A195" s="95"/>
      <c r="B195" s="201"/>
      <c r="C195" s="83">
        <v>44</v>
      </c>
      <c r="D195" s="83" t="s">
        <v>79</v>
      </c>
      <c r="E195" s="90" t="s">
        <v>312</v>
      </c>
      <c r="F195" s="91" t="s">
        <v>181</v>
      </c>
      <c r="G195" s="92" t="s">
        <v>131</v>
      </c>
      <c r="H195" s="93">
        <v>3</v>
      </c>
      <c r="I195" s="93"/>
      <c r="J195" s="202">
        <f t="shared" si="6"/>
        <v>0</v>
      </c>
      <c r="K195" s="161"/>
      <c r="L195" s="37"/>
      <c r="M195" s="37"/>
      <c r="N195" s="82"/>
      <c r="O195" s="37"/>
      <c r="P195" s="37"/>
      <c r="Q195" s="95"/>
      <c r="R195" s="95"/>
      <c r="S195" s="95"/>
      <c r="T195" s="95"/>
      <c r="AG195" s="79"/>
      <c r="AI195" s="79"/>
      <c r="AJ195" s="79"/>
      <c r="AN195" s="14"/>
      <c r="AT195" s="80"/>
      <c r="AU195" s="80"/>
      <c r="AV195" s="80"/>
      <c r="AW195" s="80"/>
      <c r="AX195" s="80"/>
      <c r="AY195" s="14"/>
      <c r="AZ195" s="81"/>
      <c r="BA195" s="14"/>
      <c r="BB195" s="79"/>
    </row>
    <row r="196" spans="1:54" s="96" customFormat="1" ht="24" customHeight="1" x14ac:dyDescent="0.2">
      <c r="A196" s="97"/>
      <c r="B196" s="201"/>
      <c r="C196" s="83">
        <v>45</v>
      </c>
      <c r="D196" s="83" t="s">
        <v>79</v>
      </c>
      <c r="E196" s="90" t="s">
        <v>309</v>
      </c>
      <c r="F196" s="91" t="s">
        <v>257</v>
      </c>
      <c r="G196" s="92" t="s">
        <v>131</v>
      </c>
      <c r="H196" s="93">
        <v>3</v>
      </c>
      <c r="I196" s="93"/>
      <c r="J196" s="202">
        <f t="shared" si="6"/>
        <v>0</v>
      </c>
      <c r="K196" s="161"/>
      <c r="L196" s="37"/>
      <c r="M196" s="37"/>
      <c r="N196" s="82"/>
      <c r="O196" s="37"/>
      <c r="P196" s="37"/>
      <c r="Q196" s="97"/>
      <c r="R196" s="97"/>
      <c r="S196" s="97"/>
      <c r="T196" s="97"/>
      <c r="AG196" s="79"/>
      <c r="AI196" s="79"/>
      <c r="AJ196" s="79"/>
      <c r="AN196" s="14"/>
      <c r="AT196" s="80"/>
      <c r="AU196" s="80"/>
      <c r="AV196" s="80"/>
      <c r="AW196" s="80"/>
      <c r="AX196" s="80"/>
      <c r="AY196" s="14"/>
      <c r="AZ196" s="81"/>
      <c r="BA196" s="14"/>
      <c r="BB196" s="79"/>
    </row>
    <row r="197" spans="1:54" s="96" customFormat="1" ht="24" customHeight="1" x14ac:dyDescent="0.2">
      <c r="A197" s="97"/>
      <c r="B197" s="201"/>
      <c r="C197" s="83">
        <v>46</v>
      </c>
      <c r="D197" s="83" t="s">
        <v>79</v>
      </c>
      <c r="E197" s="90" t="s">
        <v>310</v>
      </c>
      <c r="F197" s="91" t="s">
        <v>258</v>
      </c>
      <c r="G197" s="92">
        <v>2</v>
      </c>
      <c r="H197" s="93">
        <v>2</v>
      </c>
      <c r="I197" s="93"/>
      <c r="J197" s="202">
        <f t="shared" si="6"/>
        <v>0</v>
      </c>
      <c r="K197" s="161"/>
      <c r="L197" s="37"/>
      <c r="M197" s="37"/>
      <c r="N197" s="82"/>
      <c r="O197" s="37"/>
      <c r="P197" s="37"/>
      <c r="Q197" s="97"/>
      <c r="R197" s="97"/>
      <c r="S197" s="97"/>
      <c r="T197" s="97"/>
      <c r="AG197" s="79"/>
      <c r="AI197" s="79"/>
      <c r="AJ197" s="79"/>
      <c r="AN197" s="14"/>
      <c r="AT197" s="80"/>
      <c r="AU197" s="80"/>
      <c r="AV197" s="80"/>
      <c r="AW197" s="80"/>
      <c r="AX197" s="80"/>
      <c r="AY197" s="14"/>
      <c r="AZ197" s="81"/>
      <c r="BA197" s="14"/>
      <c r="BB197" s="79"/>
    </row>
    <row r="198" spans="1:54" s="96" customFormat="1" ht="24" customHeight="1" x14ac:dyDescent="0.2">
      <c r="A198" s="95"/>
      <c r="B198" s="201"/>
      <c r="C198" s="83">
        <v>47</v>
      </c>
      <c r="D198" s="83" t="s">
        <v>79</v>
      </c>
      <c r="E198" s="90" t="s">
        <v>313</v>
      </c>
      <c r="F198" s="91" t="s">
        <v>245</v>
      </c>
      <c r="G198" s="92" t="s">
        <v>131</v>
      </c>
      <c r="H198" s="93">
        <v>3</v>
      </c>
      <c r="I198" s="93"/>
      <c r="J198" s="202">
        <f t="shared" si="6"/>
        <v>0</v>
      </c>
      <c r="K198" s="161"/>
      <c r="L198" s="37"/>
      <c r="M198" s="37"/>
      <c r="N198" s="82"/>
      <c r="O198" s="37"/>
      <c r="P198" s="37"/>
      <c r="Q198" s="95"/>
      <c r="R198" s="95"/>
      <c r="S198" s="95"/>
      <c r="T198" s="95"/>
      <c r="AG198" s="79"/>
      <c r="AI198" s="79"/>
      <c r="AJ198" s="79"/>
      <c r="AN198" s="14"/>
      <c r="AT198" s="80"/>
      <c r="AU198" s="80"/>
      <c r="AV198" s="80"/>
      <c r="AW198" s="80"/>
      <c r="AX198" s="80"/>
      <c r="AY198" s="14"/>
      <c r="AZ198" s="81"/>
      <c r="BA198" s="14"/>
      <c r="BB198" s="79"/>
    </row>
    <row r="199" spans="1:54" s="96" customFormat="1" ht="24" customHeight="1" x14ac:dyDescent="0.2">
      <c r="A199" s="95"/>
      <c r="B199" s="201"/>
      <c r="C199" s="83">
        <v>48</v>
      </c>
      <c r="D199" s="83" t="s">
        <v>79</v>
      </c>
      <c r="E199" s="90" t="s">
        <v>314</v>
      </c>
      <c r="F199" s="91" t="s">
        <v>183</v>
      </c>
      <c r="G199" s="92" t="s">
        <v>131</v>
      </c>
      <c r="H199" s="93">
        <v>6</v>
      </c>
      <c r="I199" s="93"/>
      <c r="J199" s="202">
        <f t="shared" si="6"/>
        <v>0</v>
      </c>
      <c r="K199" s="161"/>
      <c r="L199" s="37"/>
      <c r="M199" s="37"/>
      <c r="N199" s="82"/>
      <c r="O199" s="37"/>
      <c r="P199" s="37"/>
      <c r="Q199" s="95"/>
      <c r="R199" s="95"/>
      <c r="S199" s="95"/>
      <c r="T199" s="95"/>
      <c r="AG199" s="79"/>
      <c r="AI199" s="79"/>
      <c r="AJ199" s="79"/>
      <c r="AN199" s="14"/>
      <c r="AT199" s="80"/>
      <c r="AU199" s="80"/>
      <c r="AV199" s="80"/>
      <c r="AW199" s="80"/>
      <c r="AX199" s="80"/>
      <c r="AY199" s="14"/>
      <c r="AZ199" s="81"/>
      <c r="BA199" s="14"/>
      <c r="BB199" s="79"/>
    </row>
    <row r="200" spans="1:54" s="96" customFormat="1" ht="24" customHeight="1" x14ac:dyDescent="0.2">
      <c r="A200" s="95"/>
      <c r="B200" s="201"/>
      <c r="C200" s="83">
        <v>49</v>
      </c>
      <c r="D200" s="83" t="s">
        <v>79</v>
      </c>
      <c r="E200" s="90" t="s">
        <v>315</v>
      </c>
      <c r="F200" s="91" t="s">
        <v>255</v>
      </c>
      <c r="G200" s="92" t="s">
        <v>131</v>
      </c>
      <c r="H200" s="93">
        <v>2</v>
      </c>
      <c r="I200" s="93"/>
      <c r="J200" s="202">
        <f t="shared" si="6"/>
        <v>0</v>
      </c>
      <c r="K200" s="161"/>
      <c r="L200" s="37"/>
      <c r="M200" s="37"/>
      <c r="N200" s="82"/>
      <c r="O200" s="37"/>
      <c r="P200" s="37"/>
      <c r="Q200" s="95"/>
      <c r="R200" s="95"/>
      <c r="S200" s="95"/>
      <c r="T200" s="95"/>
      <c r="AG200" s="79"/>
      <c r="AI200" s="79"/>
      <c r="AJ200" s="79"/>
      <c r="AN200" s="14"/>
      <c r="AT200" s="80"/>
      <c r="AU200" s="80"/>
      <c r="AV200" s="80"/>
      <c r="AW200" s="80"/>
      <c r="AX200" s="80"/>
      <c r="AY200" s="14"/>
      <c r="AZ200" s="81"/>
      <c r="BA200" s="14"/>
      <c r="BB200" s="79"/>
    </row>
    <row r="201" spans="1:54" s="96" customFormat="1" ht="24" customHeight="1" x14ac:dyDescent="0.2">
      <c r="A201" s="95"/>
      <c r="B201" s="201"/>
      <c r="C201" s="83">
        <v>50</v>
      </c>
      <c r="D201" s="83" t="s">
        <v>79</v>
      </c>
      <c r="E201" s="90" t="s">
        <v>316</v>
      </c>
      <c r="F201" s="91" t="s">
        <v>251</v>
      </c>
      <c r="G201" s="92" t="s">
        <v>223</v>
      </c>
      <c r="H201" s="93">
        <v>2</v>
      </c>
      <c r="I201" s="93"/>
      <c r="J201" s="202">
        <f t="shared" si="6"/>
        <v>0</v>
      </c>
      <c r="K201" s="161"/>
      <c r="L201" s="37"/>
      <c r="M201" s="37"/>
      <c r="N201" s="82"/>
      <c r="O201" s="37"/>
      <c r="P201" s="37"/>
      <c r="Q201" s="95"/>
      <c r="R201" s="95"/>
      <c r="S201" s="95"/>
      <c r="T201" s="95"/>
      <c r="AG201" s="79"/>
      <c r="AI201" s="79"/>
      <c r="AJ201" s="79"/>
      <c r="AN201" s="14"/>
      <c r="AT201" s="80"/>
      <c r="AU201" s="80"/>
      <c r="AV201" s="80"/>
      <c r="AW201" s="80"/>
      <c r="AX201" s="80"/>
      <c r="AY201" s="14"/>
      <c r="AZ201" s="81"/>
      <c r="BA201" s="14"/>
      <c r="BB201" s="79"/>
    </row>
    <row r="202" spans="1:54" s="96" customFormat="1" ht="24" customHeight="1" x14ac:dyDescent="0.2">
      <c r="A202" s="95"/>
      <c r="B202" s="201"/>
      <c r="C202" s="83">
        <v>51</v>
      </c>
      <c r="D202" s="83" t="s">
        <v>79</v>
      </c>
      <c r="E202" s="90" t="s">
        <v>317</v>
      </c>
      <c r="F202" s="91" t="s">
        <v>254</v>
      </c>
      <c r="G202" s="92" t="s">
        <v>131</v>
      </c>
      <c r="H202" s="93">
        <v>3</v>
      </c>
      <c r="I202" s="93"/>
      <c r="J202" s="202">
        <f t="shared" si="6"/>
        <v>0</v>
      </c>
      <c r="K202" s="161"/>
      <c r="L202" s="37"/>
      <c r="M202" s="37"/>
      <c r="N202" s="82"/>
      <c r="O202" s="37"/>
      <c r="P202" s="37"/>
      <c r="Q202" s="95"/>
      <c r="R202" s="95"/>
      <c r="S202" s="95"/>
      <c r="T202" s="95"/>
      <c r="AG202" s="79"/>
      <c r="AI202" s="79"/>
      <c r="AJ202" s="79"/>
      <c r="AN202" s="14"/>
      <c r="AT202" s="80"/>
      <c r="AU202" s="80"/>
      <c r="AV202" s="80"/>
      <c r="AW202" s="80"/>
      <c r="AX202" s="80"/>
      <c r="AY202" s="14"/>
      <c r="AZ202" s="81"/>
      <c r="BA202" s="14"/>
      <c r="BB202" s="79"/>
    </row>
    <row r="203" spans="1:54" s="96" customFormat="1" ht="24" customHeight="1" x14ac:dyDescent="0.2">
      <c r="A203" s="95"/>
      <c r="B203" s="201"/>
      <c r="C203" s="83">
        <v>52</v>
      </c>
      <c r="D203" s="83" t="s">
        <v>79</v>
      </c>
      <c r="E203" s="90" t="s">
        <v>318</v>
      </c>
      <c r="F203" s="91" t="s">
        <v>184</v>
      </c>
      <c r="G203" s="92" t="s">
        <v>175</v>
      </c>
      <c r="H203" s="93">
        <v>3</v>
      </c>
      <c r="I203" s="93"/>
      <c r="J203" s="202">
        <f t="shared" si="6"/>
        <v>0</v>
      </c>
      <c r="K203" s="161"/>
      <c r="L203" s="37"/>
      <c r="M203" s="37"/>
      <c r="N203" s="82"/>
      <c r="O203" s="37"/>
      <c r="P203" s="37"/>
      <c r="Q203" s="95"/>
      <c r="R203" s="95"/>
      <c r="S203" s="95"/>
      <c r="T203" s="95"/>
      <c r="AG203" s="79"/>
      <c r="AI203" s="79"/>
      <c r="AJ203" s="79"/>
      <c r="AN203" s="14"/>
      <c r="AT203" s="80"/>
      <c r="AU203" s="80"/>
      <c r="AV203" s="80"/>
      <c r="AW203" s="80"/>
      <c r="AX203" s="80"/>
      <c r="AY203" s="14"/>
      <c r="AZ203" s="81"/>
      <c r="BA203" s="14"/>
      <c r="BB203" s="79"/>
    </row>
    <row r="204" spans="1:54" s="96" customFormat="1" ht="24" customHeight="1" x14ac:dyDescent="0.2">
      <c r="A204" s="95"/>
      <c r="B204" s="201"/>
      <c r="C204" s="83">
        <v>53</v>
      </c>
      <c r="D204" s="83" t="s">
        <v>79</v>
      </c>
      <c r="E204" s="90" t="s">
        <v>319</v>
      </c>
      <c r="F204" s="91" t="s">
        <v>246</v>
      </c>
      <c r="G204" s="92" t="s">
        <v>175</v>
      </c>
      <c r="H204" s="93">
        <v>5</v>
      </c>
      <c r="I204" s="93"/>
      <c r="J204" s="202">
        <f t="shared" si="6"/>
        <v>0</v>
      </c>
      <c r="K204" s="161"/>
      <c r="L204" s="37"/>
      <c r="M204" s="37"/>
      <c r="N204" s="82"/>
      <c r="O204" s="37"/>
      <c r="P204" s="37"/>
      <c r="Q204" s="95"/>
      <c r="R204" s="95"/>
      <c r="S204" s="95"/>
      <c r="T204" s="95"/>
      <c r="AG204" s="79"/>
      <c r="AI204" s="79"/>
      <c r="AJ204" s="79"/>
      <c r="AN204" s="14"/>
      <c r="AT204" s="80"/>
      <c r="AU204" s="80"/>
      <c r="AV204" s="80"/>
      <c r="AW204" s="80"/>
      <c r="AX204" s="80"/>
      <c r="AY204" s="14"/>
      <c r="AZ204" s="81"/>
      <c r="BA204" s="14"/>
      <c r="BB204" s="79"/>
    </row>
    <row r="205" spans="1:54" s="96" customFormat="1" ht="24" customHeight="1" x14ac:dyDescent="0.2">
      <c r="A205" s="95"/>
      <c r="B205" s="201"/>
      <c r="C205" s="83">
        <v>54</v>
      </c>
      <c r="D205" s="83" t="s">
        <v>79</v>
      </c>
      <c r="E205" s="90" t="s">
        <v>320</v>
      </c>
      <c r="F205" s="91" t="s">
        <v>253</v>
      </c>
      <c r="G205" s="92" t="s">
        <v>131</v>
      </c>
      <c r="H205" s="93">
        <v>5</v>
      </c>
      <c r="I205" s="93"/>
      <c r="J205" s="202">
        <f t="shared" si="6"/>
        <v>0</v>
      </c>
      <c r="K205" s="161"/>
      <c r="L205" s="37"/>
      <c r="M205" s="37"/>
      <c r="N205" s="82"/>
      <c r="O205" s="37"/>
      <c r="P205" s="37"/>
      <c r="Q205" s="95"/>
      <c r="R205" s="95"/>
      <c r="S205" s="95"/>
      <c r="T205" s="95"/>
      <c r="AG205" s="79"/>
      <c r="AI205" s="79"/>
      <c r="AJ205" s="79"/>
      <c r="AN205" s="14"/>
      <c r="AT205" s="80"/>
      <c r="AU205" s="80"/>
      <c r="AV205" s="80"/>
      <c r="AW205" s="80"/>
      <c r="AX205" s="80"/>
      <c r="AY205" s="14"/>
      <c r="AZ205" s="81"/>
      <c r="BA205" s="14"/>
      <c r="BB205" s="79"/>
    </row>
    <row r="206" spans="1:54" s="96" customFormat="1" ht="24" customHeight="1" x14ac:dyDescent="0.2">
      <c r="A206" s="95"/>
      <c r="B206" s="201"/>
      <c r="C206" s="83">
        <v>55</v>
      </c>
      <c r="D206" s="83" t="s">
        <v>79</v>
      </c>
      <c r="E206" s="90" t="s">
        <v>321</v>
      </c>
      <c r="F206" s="91" t="s">
        <v>194</v>
      </c>
      <c r="G206" s="92" t="s">
        <v>175</v>
      </c>
      <c r="H206" s="93">
        <v>3</v>
      </c>
      <c r="I206" s="93"/>
      <c r="J206" s="202">
        <f t="shared" si="6"/>
        <v>0</v>
      </c>
      <c r="K206" s="161"/>
      <c r="L206" s="37"/>
      <c r="M206" s="37"/>
      <c r="N206" s="82"/>
      <c r="O206" s="37"/>
      <c r="P206" s="37"/>
      <c r="Q206" s="95"/>
      <c r="R206" s="95"/>
      <c r="S206" s="95"/>
      <c r="T206" s="95"/>
      <c r="AG206" s="79"/>
      <c r="AI206" s="79"/>
      <c r="AJ206" s="79"/>
      <c r="AN206" s="14"/>
      <c r="AT206" s="80"/>
      <c r="AU206" s="80"/>
      <c r="AV206" s="80"/>
      <c r="AW206" s="80"/>
      <c r="AX206" s="80"/>
      <c r="AY206" s="14"/>
      <c r="AZ206" s="81"/>
      <c r="BA206" s="14"/>
      <c r="BB206" s="79"/>
    </row>
    <row r="207" spans="1:54" s="96" customFormat="1" ht="24" customHeight="1" x14ac:dyDescent="0.2">
      <c r="A207" s="95"/>
      <c r="B207" s="201"/>
      <c r="C207" s="83">
        <v>56</v>
      </c>
      <c r="D207" s="83" t="s">
        <v>79</v>
      </c>
      <c r="E207" s="90" t="s">
        <v>322</v>
      </c>
      <c r="F207" s="91" t="s">
        <v>195</v>
      </c>
      <c r="G207" s="92" t="s">
        <v>131</v>
      </c>
      <c r="H207" s="93">
        <v>5</v>
      </c>
      <c r="I207" s="93"/>
      <c r="J207" s="202">
        <f t="shared" si="6"/>
        <v>0</v>
      </c>
      <c r="K207" s="161"/>
      <c r="L207" s="37"/>
      <c r="M207" s="37"/>
      <c r="N207" s="82"/>
      <c r="O207" s="37"/>
      <c r="P207" s="37"/>
      <c r="Q207" s="95"/>
      <c r="R207" s="95"/>
      <c r="S207" s="95"/>
      <c r="T207" s="95"/>
      <c r="AG207" s="79"/>
      <c r="AI207" s="79"/>
      <c r="AJ207" s="79"/>
      <c r="AN207" s="14"/>
      <c r="AT207" s="80"/>
      <c r="AU207" s="80"/>
      <c r="AV207" s="80"/>
      <c r="AW207" s="80"/>
      <c r="AX207" s="80"/>
      <c r="AY207" s="14"/>
      <c r="AZ207" s="81"/>
      <c r="BA207" s="14"/>
      <c r="BB207" s="79"/>
    </row>
    <row r="208" spans="1:54" s="96" customFormat="1" ht="24" customHeight="1" x14ac:dyDescent="0.2">
      <c r="A208" s="95"/>
      <c r="B208" s="201"/>
      <c r="C208" s="83">
        <v>57</v>
      </c>
      <c r="D208" s="83" t="s">
        <v>79</v>
      </c>
      <c r="E208" s="90" t="s">
        <v>323</v>
      </c>
      <c r="F208" s="91" t="s">
        <v>196</v>
      </c>
      <c r="G208" s="92" t="s">
        <v>197</v>
      </c>
      <c r="H208" s="93">
        <v>5</v>
      </c>
      <c r="I208" s="93"/>
      <c r="J208" s="202">
        <f t="shared" si="6"/>
        <v>0</v>
      </c>
      <c r="K208" s="161"/>
      <c r="L208" s="37"/>
      <c r="M208" s="37"/>
      <c r="N208" s="82"/>
      <c r="O208" s="37"/>
      <c r="P208" s="37"/>
      <c r="Q208" s="95"/>
      <c r="R208" s="95"/>
      <c r="S208" s="95"/>
      <c r="T208" s="95"/>
      <c r="AG208" s="79" t="s">
        <v>61</v>
      </c>
      <c r="AI208" s="79" t="s">
        <v>79</v>
      </c>
      <c r="AJ208" s="79" t="s">
        <v>57</v>
      </c>
      <c r="AN208" s="14" t="s">
        <v>78</v>
      </c>
      <c r="AT208" s="80" t="e">
        <f>IF(#REF!="základná",J208,0)</f>
        <v>#REF!</v>
      </c>
      <c r="AU208" s="80" t="e">
        <f>IF(#REF!="znížená",J208,0)</f>
        <v>#REF!</v>
      </c>
      <c r="AV208" s="80" t="e">
        <f>IF(#REF!="zákl. prenesená",J208,0)</f>
        <v>#REF!</v>
      </c>
      <c r="AW208" s="80" t="e">
        <f>IF(#REF!="zníž. prenesená",J208,0)</f>
        <v>#REF!</v>
      </c>
      <c r="AX208" s="80" t="e">
        <f>IF(#REF!="nulová",J208,0)</f>
        <v>#REF!</v>
      </c>
      <c r="AY208" s="14" t="s">
        <v>57</v>
      </c>
      <c r="AZ208" s="81">
        <f t="shared" ref="AZ208:AZ213" si="7">ROUND(I208*H208,3)</f>
        <v>0</v>
      </c>
      <c r="BA208" s="14" t="s">
        <v>61</v>
      </c>
      <c r="BB208" s="79" t="s">
        <v>80</v>
      </c>
    </row>
    <row r="209" spans="1:54" s="96" customFormat="1" ht="24" customHeight="1" x14ac:dyDescent="0.2">
      <c r="A209" s="95"/>
      <c r="B209" s="201"/>
      <c r="C209" s="83">
        <v>58</v>
      </c>
      <c r="D209" s="83" t="s">
        <v>79</v>
      </c>
      <c r="E209" s="90" t="s">
        <v>324</v>
      </c>
      <c r="F209" s="91" t="s">
        <v>200</v>
      </c>
      <c r="G209" s="92" t="s">
        <v>155</v>
      </c>
      <c r="H209" s="93">
        <v>0.192</v>
      </c>
      <c r="I209" s="93"/>
      <c r="J209" s="202">
        <f t="shared" si="6"/>
        <v>0</v>
      </c>
      <c r="K209" s="161"/>
      <c r="L209" s="37"/>
      <c r="M209" s="37"/>
      <c r="N209" s="82"/>
      <c r="O209" s="37"/>
      <c r="P209" s="37"/>
      <c r="Q209" s="95"/>
      <c r="R209" s="95"/>
      <c r="S209" s="95"/>
      <c r="T209" s="95"/>
      <c r="AG209" s="79" t="s">
        <v>61</v>
      </c>
      <c r="AI209" s="79" t="s">
        <v>79</v>
      </c>
      <c r="AJ209" s="79" t="s">
        <v>57</v>
      </c>
      <c r="AN209" s="14" t="s">
        <v>78</v>
      </c>
      <c r="AT209" s="80" t="e">
        <f>IF(#REF!="základná",J209,0)</f>
        <v>#REF!</v>
      </c>
      <c r="AU209" s="80" t="e">
        <f>IF(#REF!="znížená",J209,0)</f>
        <v>#REF!</v>
      </c>
      <c r="AV209" s="80" t="e">
        <f>IF(#REF!="zákl. prenesená",J209,0)</f>
        <v>#REF!</v>
      </c>
      <c r="AW209" s="80" t="e">
        <f>IF(#REF!="zníž. prenesená",J209,0)</f>
        <v>#REF!</v>
      </c>
      <c r="AX209" s="80" t="e">
        <f>IF(#REF!="nulová",J209,0)</f>
        <v>#REF!</v>
      </c>
      <c r="AY209" s="14" t="s">
        <v>57</v>
      </c>
      <c r="AZ209" s="81">
        <f t="shared" si="7"/>
        <v>0</v>
      </c>
      <c r="BA209" s="14" t="s">
        <v>61</v>
      </c>
      <c r="BB209" s="79" t="s">
        <v>81</v>
      </c>
    </row>
    <row r="210" spans="1:54" s="96" customFormat="1" ht="24" customHeight="1" x14ac:dyDescent="0.2">
      <c r="A210" s="95"/>
      <c r="B210" s="201"/>
      <c r="C210" s="203"/>
      <c r="D210" s="204"/>
      <c r="E210" s="205">
        <v>76</v>
      </c>
      <c r="F210" s="205" t="s">
        <v>202</v>
      </c>
      <c r="G210" s="206"/>
      <c r="H210" s="206"/>
      <c r="I210" s="206"/>
      <c r="J210" s="207">
        <f>J211+J214</f>
        <v>0</v>
      </c>
      <c r="K210" s="161"/>
      <c r="L210" s="37"/>
      <c r="M210" s="37"/>
      <c r="N210" s="82"/>
      <c r="O210" s="37"/>
      <c r="P210" s="37"/>
      <c r="Q210" s="95"/>
      <c r="R210" s="95"/>
      <c r="S210" s="95"/>
      <c r="T210" s="95"/>
      <c r="AG210" s="79" t="s">
        <v>61</v>
      </c>
      <c r="AI210" s="79" t="s">
        <v>79</v>
      </c>
      <c r="AJ210" s="79" t="s">
        <v>57</v>
      </c>
      <c r="AN210" s="14" t="s">
        <v>78</v>
      </c>
      <c r="AT210" s="80" t="e">
        <f>IF(#REF!="základná",J210,0)</f>
        <v>#REF!</v>
      </c>
      <c r="AU210" s="80" t="e">
        <f>IF(#REF!="znížená",J210,0)</f>
        <v>#REF!</v>
      </c>
      <c r="AV210" s="80" t="e">
        <f>IF(#REF!="zákl. prenesená",J210,0)</f>
        <v>#REF!</v>
      </c>
      <c r="AW210" s="80" t="e">
        <f>IF(#REF!="zníž. prenesená",J210,0)</f>
        <v>#REF!</v>
      </c>
      <c r="AX210" s="80" t="e">
        <f>IF(#REF!="nulová",J210,0)</f>
        <v>#REF!</v>
      </c>
      <c r="AY210" s="14" t="s">
        <v>57</v>
      </c>
      <c r="AZ210" s="81">
        <f t="shared" si="7"/>
        <v>0</v>
      </c>
      <c r="BA210" s="14" t="s">
        <v>61</v>
      </c>
      <c r="BB210" s="79" t="s">
        <v>89</v>
      </c>
    </row>
    <row r="211" spans="1:54" s="96" customFormat="1" ht="16.5" customHeight="1" x14ac:dyDescent="0.2">
      <c r="A211" s="95"/>
      <c r="B211" s="201"/>
      <c r="C211" s="74"/>
      <c r="D211" s="196"/>
      <c r="E211" s="199">
        <v>763</v>
      </c>
      <c r="F211" s="199" t="s">
        <v>203</v>
      </c>
      <c r="G211" s="74"/>
      <c r="H211" s="74"/>
      <c r="I211" s="74"/>
      <c r="J211" s="200">
        <f>SUM(J212:J213)</f>
        <v>0</v>
      </c>
      <c r="K211" s="161"/>
      <c r="L211" s="37"/>
      <c r="M211" s="37"/>
      <c r="N211" s="82"/>
      <c r="O211" s="37"/>
      <c r="P211" s="37"/>
      <c r="Q211" s="95"/>
      <c r="R211" s="95"/>
      <c r="S211" s="95"/>
      <c r="T211" s="95"/>
      <c r="AG211" s="79" t="s">
        <v>61</v>
      </c>
      <c r="AI211" s="79" t="s">
        <v>79</v>
      </c>
      <c r="AJ211" s="79" t="s">
        <v>57</v>
      </c>
      <c r="AN211" s="14" t="s">
        <v>78</v>
      </c>
      <c r="AT211" s="80" t="e">
        <f>IF(#REF!="základná",J211,0)</f>
        <v>#REF!</v>
      </c>
      <c r="AU211" s="80" t="e">
        <f>IF(#REF!="znížená",J211,0)</f>
        <v>#REF!</v>
      </c>
      <c r="AV211" s="80" t="e">
        <f>IF(#REF!="zákl. prenesená",J211,0)</f>
        <v>#REF!</v>
      </c>
      <c r="AW211" s="80" t="e">
        <f>IF(#REF!="zníž. prenesená",J211,0)</f>
        <v>#REF!</v>
      </c>
      <c r="AX211" s="80" t="e">
        <f>IF(#REF!="nulová",J211,0)</f>
        <v>#REF!</v>
      </c>
      <c r="AY211" s="14" t="s">
        <v>57</v>
      </c>
      <c r="AZ211" s="81">
        <f t="shared" si="7"/>
        <v>0</v>
      </c>
      <c r="BA211" s="14" t="s">
        <v>61</v>
      </c>
      <c r="BB211" s="79" t="s">
        <v>90</v>
      </c>
    </row>
    <row r="212" spans="1:54" s="96" customFormat="1" ht="24" customHeight="1" x14ac:dyDescent="0.2">
      <c r="A212" s="95"/>
      <c r="B212" s="201"/>
      <c r="C212" s="83">
        <v>59</v>
      </c>
      <c r="D212" s="83" t="s">
        <v>79</v>
      </c>
      <c r="E212" s="90" t="s">
        <v>325</v>
      </c>
      <c r="F212" s="91" t="s">
        <v>204</v>
      </c>
      <c r="G212" s="92" t="s">
        <v>132</v>
      </c>
      <c r="H212" s="93">
        <v>85</v>
      </c>
      <c r="I212" s="93"/>
      <c r="J212" s="202">
        <f>H212*I212</f>
        <v>0</v>
      </c>
      <c r="K212" s="161"/>
      <c r="L212" s="37"/>
      <c r="M212" s="37"/>
      <c r="N212" s="82"/>
      <c r="O212" s="37"/>
      <c r="P212" s="37"/>
      <c r="Q212" s="95"/>
      <c r="R212" s="95"/>
      <c r="S212" s="95"/>
      <c r="T212" s="95"/>
      <c r="AG212" s="79" t="s">
        <v>61</v>
      </c>
      <c r="AI212" s="79" t="s">
        <v>79</v>
      </c>
      <c r="AJ212" s="79" t="s">
        <v>57</v>
      </c>
      <c r="AN212" s="14" t="s">
        <v>78</v>
      </c>
      <c r="AT212" s="80" t="e">
        <f>IF(#REF!="základná",J212,0)</f>
        <v>#REF!</v>
      </c>
      <c r="AU212" s="80" t="e">
        <f>IF(#REF!="znížená",J212,0)</f>
        <v>#REF!</v>
      </c>
      <c r="AV212" s="80" t="e">
        <f>IF(#REF!="zákl. prenesená",J212,0)</f>
        <v>#REF!</v>
      </c>
      <c r="AW212" s="80" t="e">
        <f>IF(#REF!="zníž. prenesená",J212,0)</f>
        <v>#REF!</v>
      </c>
      <c r="AX212" s="80" t="e">
        <f>IF(#REF!="nulová",J212,0)</f>
        <v>#REF!</v>
      </c>
      <c r="AY212" s="14" t="s">
        <v>57</v>
      </c>
      <c r="AZ212" s="81">
        <f t="shared" si="7"/>
        <v>0</v>
      </c>
      <c r="BA212" s="14" t="s">
        <v>61</v>
      </c>
      <c r="BB212" s="79" t="s">
        <v>91</v>
      </c>
    </row>
    <row r="213" spans="1:54" s="96" customFormat="1" ht="24" customHeight="1" x14ac:dyDescent="0.2">
      <c r="A213" s="95"/>
      <c r="B213" s="201"/>
      <c r="C213" s="83">
        <v>60</v>
      </c>
      <c r="D213" s="83" t="s">
        <v>79</v>
      </c>
      <c r="E213" s="90" t="s">
        <v>326</v>
      </c>
      <c r="F213" s="91" t="s">
        <v>205</v>
      </c>
      <c r="G213" s="92" t="s">
        <v>155</v>
      </c>
      <c r="H213" s="93">
        <v>0.59399999999999997</v>
      </c>
      <c r="I213" s="93"/>
      <c r="J213" s="202">
        <f>H213*I213</f>
        <v>0</v>
      </c>
      <c r="K213" s="161"/>
      <c r="L213" s="37"/>
      <c r="M213" s="37"/>
      <c r="N213" s="82"/>
      <c r="O213" s="37"/>
      <c r="P213" s="37"/>
      <c r="Q213" s="95"/>
      <c r="R213" s="95"/>
      <c r="S213" s="95"/>
      <c r="T213" s="95"/>
      <c r="AG213" s="79" t="s">
        <v>61</v>
      </c>
      <c r="AI213" s="79" t="s">
        <v>79</v>
      </c>
      <c r="AJ213" s="79" t="s">
        <v>57</v>
      </c>
      <c r="AN213" s="14" t="s">
        <v>78</v>
      </c>
      <c r="AT213" s="80" t="e">
        <f>IF(#REF!="základná",J213,0)</f>
        <v>#REF!</v>
      </c>
      <c r="AU213" s="80" t="e">
        <f>IF(#REF!="znížená",J213,0)</f>
        <v>#REF!</v>
      </c>
      <c r="AV213" s="80" t="e">
        <f>IF(#REF!="zákl. prenesená",J213,0)</f>
        <v>#REF!</v>
      </c>
      <c r="AW213" s="80" t="e">
        <f>IF(#REF!="zníž. prenesená",J213,0)</f>
        <v>#REF!</v>
      </c>
      <c r="AX213" s="80" t="e">
        <f>IF(#REF!="nulová",J213,0)</f>
        <v>#REF!</v>
      </c>
      <c r="AY213" s="14" t="s">
        <v>57</v>
      </c>
      <c r="AZ213" s="81">
        <f t="shared" si="7"/>
        <v>0</v>
      </c>
      <c r="BA213" s="14" t="s">
        <v>61</v>
      </c>
      <c r="BB213" s="79" t="s">
        <v>92</v>
      </c>
    </row>
    <row r="214" spans="1:54" s="12" customFormat="1" ht="22.9" customHeight="1" x14ac:dyDescent="0.2">
      <c r="B214" s="195"/>
      <c r="C214" s="74"/>
      <c r="D214" s="196"/>
      <c r="E214" s="199">
        <v>766</v>
      </c>
      <c r="F214" s="199" t="s">
        <v>122</v>
      </c>
      <c r="G214" s="74"/>
      <c r="H214" s="74"/>
      <c r="I214" s="74"/>
      <c r="J214" s="200">
        <f>SUM(J215:J218)</f>
        <v>0</v>
      </c>
      <c r="L214" s="37"/>
      <c r="M214" s="74"/>
      <c r="N214" s="74"/>
      <c r="O214" s="74"/>
      <c r="P214" s="74"/>
      <c r="AG214" s="73" t="s">
        <v>54</v>
      </c>
      <c r="AI214" s="75" t="s">
        <v>48</v>
      </c>
      <c r="AJ214" s="75" t="s">
        <v>54</v>
      </c>
      <c r="AN214" s="73" t="s">
        <v>78</v>
      </c>
      <c r="AZ214" s="76">
        <f>AZ215</f>
        <v>0</v>
      </c>
    </row>
    <row r="215" spans="1:54" s="96" customFormat="1" ht="24" customHeight="1" x14ac:dyDescent="0.2">
      <c r="A215" s="95"/>
      <c r="B215" s="201"/>
      <c r="C215" s="83">
        <v>61</v>
      </c>
      <c r="D215" s="83" t="s">
        <v>79</v>
      </c>
      <c r="E215" s="90" t="s">
        <v>327</v>
      </c>
      <c r="F215" s="91" t="s">
        <v>247</v>
      </c>
      <c r="G215" s="92" t="s">
        <v>131</v>
      </c>
      <c r="H215" s="93">
        <v>4</v>
      </c>
      <c r="I215" s="93"/>
      <c r="J215" s="202">
        <f>H215*I215</f>
        <v>0</v>
      </c>
      <c r="K215" s="161"/>
      <c r="L215" s="37"/>
      <c r="M215" s="37"/>
      <c r="N215" s="82"/>
      <c r="O215" s="37"/>
      <c r="P215" s="37"/>
      <c r="Q215" s="95"/>
      <c r="R215" s="95"/>
      <c r="S215" s="95"/>
      <c r="T215" s="95"/>
      <c r="AG215" s="79" t="s">
        <v>61</v>
      </c>
      <c r="AI215" s="79" t="s">
        <v>79</v>
      </c>
      <c r="AJ215" s="79" t="s">
        <v>57</v>
      </c>
      <c r="AN215" s="14" t="s">
        <v>78</v>
      </c>
      <c r="AT215" s="80" t="e">
        <f>IF(#REF!="základná",J215,0)</f>
        <v>#REF!</v>
      </c>
      <c r="AU215" s="80" t="e">
        <f>IF(#REF!="znížená",J215,0)</f>
        <v>#REF!</v>
      </c>
      <c r="AV215" s="80" t="e">
        <f>IF(#REF!="zákl. prenesená",J215,0)</f>
        <v>#REF!</v>
      </c>
      <c r="AW215" s="80" t="e">
        <f>IF(#REF!="zníž. prenesená",J215,0)</f>
        <v>#REF!</v>
      </c>
      <c r="AX215" s="80" t="e">
        <f>IF(#REF!="nulová",J215,0)</f>
        <v>#REF!</v>
      </c>
      <c r="AY215" s="14" t="s">
        <v>57</v>
      </c>
      <c r="AZ215" s="81">
        <f>ROUND(I215*H215,3)</f>
        <v>0</v>
      </c>
      <c r="BA215" s="14" t="s">
        <v>61</v>
      </c>
      <c r="BB215" s="79" t="s">
        <v>93</v>
      </c>
    </row>
    <row r="216" spans="1:54" s="96" customFormat="1" ht="24" customHeight="1" x14ac:dyDescent="0.2">
      <c r="A216" s="97"/>
      <c r="B216" s="201"/>
      <c r="C216" s="83">
        <v>62</v>
      </c>
      <c r="D216" s="83" t="s">
        <v>79</v>
      </c>
      <c r="E216" s="90" t="s">
        <v>328</v>
      </c>
      <c r="F216" s="91" t="s">
        <v>259</v>
      </c>
      <c r="G216" s="92" t="s">
        <v>131</v>
      </c>
      <c r="H216" s="93">
        <v>4</v>
      </c>
      <c r="I216" s="93"/>
      <c r="J216" s="202">
        <f>H216*I216</f>
        <v>0</v>
      </c>
      <c r="K216" s="105"/>
      <c r="L216" s="37"/>
      <c r="M216" s="37"/>
      <c r="N216" s="82"/>
      <c r="O216" s="37"/>
      <c r="P216" s="37"/>
      <c r="Q216" s="97"/>
      <c r="R216" s="97"/>
      <c r="S216" s="97"/>
      <c r="T216" s="97"/>
      <c r="AG216" s="79"/>
      <c r="AI216" s="79"/>
      <c r="AJ216" s="79"/>
      <c r="AN216" s="14"/>
      <c r="AT216" s="80"/>
      <c r="AU216" s="80"/>
      <c r="AV216" s="80"/>
      <c r="AW216" s="80"/>
      <c r="AX216" s="80"/>
      <c r="AY216" s="14"/>
      <c r="AZ216" s="81">
        <f>ROUND(I216*H216,3)</f>
        <v>0</v>
      </c>
      <c r="BA216" s="14"/>
      <c r="BB216" s="79"/>
    </row>
    <row r="217" spans="1:54" s="12" customFormat="1" ht="25.9" customHeight="1" x14ac:dyDescent="0.2">
      <c r="B217" s="195"/>
      <c r="C217" s="83">
        <v>63</v>
      </c>
      <c r="D217" s="83" t="s">
        <v>79</v>
      </c>
      <c r="E217" s="90" t="s">
        <v>329</v>
      </c>
      <c r="F217" s="91" t="s">
        <v>248</v>
      </c>
      <c r="G217" s="92" t="s">
        <v>131</v>
      </c>
      <c r="H217" s="93">
        <v>5</v>
      </c>
      <c r="I217" s="93"/>
      <c r="J217" s="202">
        <f t="shared" ref="J217:J218" si="8">H217*I217</f>
        <v>0</v>
      </c>
      <c r="L217" s="37"/>
      <c r="M217" s="74"/>
      <c r="N217" s="74"/>
      <c r="O217" s="74"/>
      <c r="P217" s="74"/>
      <c r="AG217" s="73" t="s">
        <v>57</v>
      </c>
      <c r="AI217" s="75" t="s">
        <v>48</v>
      </c>
      <c r="AJ217" s="75" t="s">
        <v>49</v>
      </c>
      <c r="AN217" s="73" t="s">
        <v>78</v>
      </c>
      <c r="AZ217" s="76" t="e">
        <f>AZ218+AZ230+#REF!+#REF!</f>
        <v>#REF!</v>
      </c>
    </row>
    <row r="218" spans="1:54" s="12" customFormat="1" ht="22.9" customHeight="1" x14ac:dyDescent="0.2">
      <c r="B218" s="195"/>
      <c r="C218" s="83">
        <v>64</v>
      </c>
      <c r="D218" s="83" t="s">
        <v>79</v>
      </c>
      <c r="E218" s="90" t="s">
        <v>330</v>
      </c>
      <c r="F218" s="91" t="s">
        <v>206</v>
      </c>
      <c r="G218" s="92" t="s">
        <v>155</v>
      </c>
      <c r="H218" s="93">
        <v>4.0000000000000001E-3</v>
      </c>
      <c r="I218" s="93"/>
      <c r="J218" s="202">
        <f t="shared" si="8"/>
        <v>0</v>
      </c>
      <c r="L218" s="37"/>
      <c r="M218" s="74"/>
      <c r="N218" s="74"/>
      <c r="O218" s="74"/>
      <c r="P218" s="74"/>
      <c r="AG218" s="73" t="s">
        <v>57</v>
      </c>
      <c r="AI218" s="75" t="s">
        <v>48</v>
      </c>
      <c r="AJ218" s="75" t="s">
        <v>54</v>
      </c>
      <c r="AN218" s="73" t="s">
        <v>78</v>
      </c>
      <c r="AZ218" s="76">
        <f>SUM(AZ219:AZ229)</f>
        <v>0</v>
      </c>
    </row>
    <row r="219" spans="1:54" s="96" customFormat="1" ht="16.5" customHeight="1" x14ac:dyDescent="0.2">
      <c r="A219" s="95"/>
      <c r="B219" s="201"/>
      <c r="C219" s="100"/>
      <c r="D219" s="100"/>
      <c r="E219" s="205">
        <v>77</v>
      </c>
      <c r="F219" s="205" t="s">
        <v>207</v>
      </c>
      <c r="G219" s="206"/>
      <c r="H219" s="206"/>
      <c r="I219" s="206"/>
      <c r="J219" s="207">
        <f>J220</f>
        <v>0</v>
      </c>
      <c r="K219" s="161"/>
      <c r="L219" s="37"/>
      <c r="M219" s="37"/>
      <c r="N219" s="82"/>
      <c r="O219" s="37"/>
      <c r="P219" s="37"/>
      <c r="Q219" s="95"/>
      <c r="R219" s="95"/>
      <c r="S219" s="95"/>
      <c r="T219" s="95"/>
      <c r="AG219" s="79" t="s">
        <v>83</v>
      </c>
      <c r="AI219" s="79" t="s">
        <v>79</v>
      </c>
      <c r="AJ219" s="79" t="s">
        <v>57</v>
      </c>
      <c r="AN219" s="14" t="s">
        <v>78</v>
      </c>
      <c r="AT219" s="80" t="e">
        <f>IF(#REF!="základná",J219,0)</f>
        <v>#REF!</v>
      </c>
      <c r="AU219" s="80" t="e">
        <f>IF(#REF!="znížená",J219,0)</f>
        <v>#REF!</v>
      </c>
      <c r="AV219" s="80" t="e">
        <f>IF(#REF!="zákl. prenesená",J219,0)</f>
        <v>#REF!</v>
      </c>
      <c r="AW219" s="80" t="e">
        <f>IF(#REF!="zníž. prenesená",J219,0)</f>
        <v>#REF!</v>
      </c>
      <c r="AX219" s="80" t="e">
        <f>IF(#REF!="nulová",J219,0)</f>
        <v>#REF!</v>
      </c>
      <c r="AY219" s="14" t="s">
        <v>57</v>
      </c>
      <c r="AZ219" s="81">
        <f t="shared" ref="AZ219:AZ229" si="9">ROUND(I219*H219,3)</f>
        <v>0</v>
      </c>
      <c r="BA219" s="14" t="s">
        <v>83</v>
      </c>
      <c r="BB219" s="79" t="s">
        <v>94</v>
      </c>
    </row>
    <row r="220" spans="1:54" s="96" customFormat="1" ht="24" customHeight="1" x14ac:dyDescent="0.2">
      <c r="A220" s="95"/>
      <c r="B220" s="201"/>
      <c r="C220" s="100"/>
      <c r="D220" s="100"/>
      <c r="E220" s="199">
        <v>771</v>
      </c>
      <c r="F220" s="199" t="s">
        <v>208</v>
      </c>
      <c r="G220" s="74"/>
      <c r="H220" s="74"/>
      <c r="I220" s="74"/>
      <c r="J220" s="200">
        <f>SUM(J221:J223)</f>
        <v>0</v>
      </c>
      <c r="K220" s="162"/>
      <c r="L220" s="37"/>
      <c r="M220" s="37"/>
      <c r="N220" s="85"/>
      <c r="O220" s="37"/>
      <c r="P220" s="37"/>
      <c r="Q220" s="95"/>
      <c r="R220" s="95"/>
      <c r="S220" s="95"/>
      <c r="T220" s="95"/>
      <c r="AG220" s="79" t="s">
        <v>91</v>
      </c>
      <c r="AI220" s="79" t="s">
        <v>109</v>
      </c>
      <c r="AJ220" s="79" t="s">
        <v>57</v>
      </c>
      <c r="AN220" s="14" t="s">
        <v>78</v>
      </c>
      <c r="AT220" s="80" t="e">
        <f>IF(#REF!="základná",J220,0)</f>
        <v>#REF!</v>
      </c>
      <c r="AU220" s="80" t="e">
        <f>IF(#REF!="znížená",J220,0)</f>
        <v>#REF!</v>
      </c>
      <c r="AV220" s="80" t="e">
        <f>IF(#REF!="zákl. prenesená",J220,0)</f>
        <v>#REF!</v>
      </c>
      <c r="AW220" s="80" t="e">
        <f>IF(#REF!="zníž. prenesená",J220,0)</f>
        <v>#REF!</v>
      </c>
      <c r="AX220" s="80" t="e">
        <f>IF(#REF!="nulová",J220,0)</f>
        <v>#REF!</v>
      </c>
      <c r="AY220" s="14" t="s">
        <v>57</v>
      </c>
      <c r="AZ220" s="81">
        <f t="shared" si="9"/>
        <v>0</v>
      </c>
      <c r="BA220" s="14" t="s">
        <v>83</v>
      </c>
      <c r="BB220" s="79" t="s">
        <v>95</v>
      </c>
    </row>
    <row r="221" spans="1:54" s="96" customFormat="1" ht="24" customHeight="1" x14ac:dyDescent="0.2">
      <c r="A221" s="95"/>
      <c r="B221" s="201"/>
      <c r="C221" s="83">
        <v>65</v>
      </c>
      <c r="D221" s="83" t="s">
        <v>79</v>
      </c>
      <c r="E221" s="90" t="s">
        <v>331</v>
      </c>
      <c r="F221" s="91" t="s">
        <v>209</v>
      </c>
      <c r="G221" s="92" t="s">
        <v>132</v>
      </c>
      <c r="H221" s="93">
        <v>33.299999999999997</v>
      </c>
      <c r="I221" s="93"/>
      <c r="J221" s="202">
        <f>H221*I221</f>
        <v>0</v>
      </c>
      <c r="K221" s="161"/>
      <c r="L221" s="37"/>
      <c r="M221" s="37"/>
      <c r="N221" s="82"/>
      <c r="O221" s="37"/>
      <c r="P221" s="37"/>
      <c r="Q221" s="95"/>
      <c r="R221" s="95"/>
      <c r="S221" s="95"/>
      <c r="T221" s="95"/>
      <c r="AG221" s="79" t="s">
        <v>83</v>
      </c>
      <c r="AI221" s="79" t="s">
        <v>79</v>
      </c>
      <c r="AJ221" s="79" t="s">
        <v>57</v>
      </c>
      <c r="AN221" s="14" t="s">
        <v>78</v>
      </c>
      <c r="AT221" s="80" t="e">
        <f>IF(#REF!="základná",J221,0)</f>
        <v>#REF!</v>
      </c>
      <c r="AU221" s="80" t="e">
        <f>IF(#REF!="znížená",J221,0)</f>
        <v>#REF!</v>
      </c>
      <c r="AV221" s="80" t="e">
        <f>IF(#REF!="zákl. prenesená",J221,0)</f>
        <v>#REF!</v>
      </c>
      <c r="AW221" s="80" t="e">
        <f>IF(#REF!="zníž. prenesená",J221,0)</f>
        <v>#REF!</v>
      </c>
      <c r="AX221" s="80" t="e">
        <f>IF(#REF!="nulová",J221,0)</f>
        <v>#REF!</v>
      </c>
      <c r="AY221" s="14" t="s">
        <v>57</v>
      </c>
      <c r="AZ221" s="81">
        <f t="shared" si="9"/>
        <v>0</v>
      </c>
      <c r="BA221" s="14" t="s">
        <v>83</v>
      </c>
      <c r="BB221" s="79" t="s">
        <v>96</v>
      </c>
    </row>
    <row r="222" spans="1:54" s="96" customFormat="1" ht="24" customHeight="1" x14ac:dyDescent="0.2">
      <c r="A222" s="97"/>
      <c r="B222" s="201"/>
      <c r="C222" s="83">
        <v>66</v>
      </c>
      <c r="D222" s="83" t="s">
        <v>79</v>
      </c>
      <c r="E222" s="90" t="s">
        <v>332</v>
      </c>
      <c r="F222" s="91" t="s">
        <v>256</v>
      </c>
      <c r="G222" s="92" t="s">
        <v>236</v>
      </c>
      <c r="H222" s="93">
        <v>29</v>
      </c>
      <c r="I222" s="93"/>
      <c r="J222" s="202">
        <f>H222*I222</f>
        <v>0</v>
      </c>
      <c r="K222" s="161"/>
      <c r="L222" s="37"/>
      <c r="M222" s="37"/>
      <c r="N222" s="82"/>
      <c r="O222" s="37"/>
      <c r="P222" s="37"/>
      <c r="Q222" s="97"/>
      <c r="R222" s="97"/>
      <c r="S222" s="97"/>
      <c r="T222" s="97"/>
      <c r="AG222" s="79"/>
      <c r="AI222" s="79"/>
      <c r="AJ222" s="79"/>
      <c r="AN222" s="14"/>
      <c r="AT222" s="80"/>
      <c r="AU222" s="80"/>
      <c r="AV222" s="80"/>
      <c r="AW222" s="80"/>
      <c r="AX222" s="80"/>
      <c r="AY222" s="14"/>
      <c r="AZ222" s="81"/>
      <c r="BA222" s="14"/>
      <c r="BB222" s="79"/>
    </row>
    <row r="223" spans="1:54" s="96" customFormat="1" ht="24" customHeight="1" x14ac:dyDescent="0.2">
      <c r="A223" s="95"/>
      <c r="B223" s="201"/>
      <c r="C223" s="83">
        <v>67</v>
      </c>
      <c r="D223" s="83" t="s">
        <v>79</v>
      </c>
      <c r="E223" s="90" t="s">
        <v>333</v>
      </c>
      <c r="F223" s="91" t="s">
        <v>210</v>
      </c>
      <c r="G223" s="92" t="s">
        <v>132</v>
      </c>
      <c r="H223" s="93">
        <v>37.299999999999997</v>
      </c>
      <c r="I223" s="93"/>
      <c r="J223" s="202">
        <f>H223*I223</f>
        <v>0</v>
      </c>
      <c r="K223" s="162"/>
      <c r="L223" s="37"/>
      <c r="M223" s="94"/>
      <c r="N223" s="85"/>
      <c r="O223" s="37"/>
      <c r="P223" s="37"/>
      <c r="Q223" s="95"/>
      <c r="R223" s="95"/>
      <c r="S223" s="95"/>
      <c r="T223" s="95"/>
      <c r="AG223" s="79" t="s">
        <v>91</v>
      </c>
      <c r="AI223" s="79" t="s">
        <v>109</v>
      </c>
      <c r="AJ223" s="79" t="s">
        <v>57</v>
      </c>
      <c r="AN223" s="14" t="s">
        <v>78</v>
      </c>
      <c r="AT223" s="80" t="e">
        <f>IF(#REF!="základná",J223,0)</f>
        <v>#REF!</v>
      </c>
      <c r="AU223" s="80" t="e">
        <f>IF(#REF!="znížená",J223,0)</f>
        <v>#REF!</v>
      </c>
      <c r="AV223" s="80" t="e">
        <f>IF(#REF!="zákl. prenesená",J223,0)</f>
        <v>#REF!</v>
      </c>
      <c r="AW223" s="80" t="e">
        <f>IF(#REF!="zníž. prenesená",J223,0)</f>
        <v>#REF!</v>
      </c>
      <c r="AX223" s="80" t="e">
        <f>IF(#REF!="nulová",J223,0)</f>
        <v>#REF!</v>
      </c>
      <c r="AY223" s="14" t="s">
        <v>57</v>
      </c>
      <c r="AZ223" s="81">
        <f t="shared" si="9"/>
        <v>0</v>
      </c>
      <c r="BA223" s="14" t="s">
        <v>83</v>
      </c>
      <c r="BB223" s="79" t="s">
        <v>97</v>
      </c>
    </row>
    <row r="224" spans="1:54" s="96" customFormat="1" ht="24" customHeight="1" x14ac:dyDescent="0.2">
      <c r="A224" s="95"/>
      <c r="B224" s="201"/>
      <c r="C224" s="100"/>
      <c r="D224" s="100"/>
      <c r="E224" s="205">
        <v>78</v>
      </c>
      <c r="F224" s="205" t="s">
        <v>211</v>
      </c>
      <c r="G224" s="206"/>
      <c r="H224" s="206"/>
      <c r="I224" s="206"/>
      <c r="J224" s="207">
        <f>J225+J229</f>
        <v>0</v>
      </c>
      <c r="K224" s="161"/>
      <c r="L224" s="37"/>
      <c r="M224" s="37"/>
      <c r="N224" s="82"/>
      <c r="O224" s="37"/>
      <c r="P224" s="37"/>
      <c r="Q224" s="95"/>
      <c r="R224" s="95"/>
      <c r="S224" s="95"/>
      <c r="T224" s="95"/>
      <c r="AG224" s="79" t="s">
        <v>83</v>
      </c>
      <c r="AI224" s="79" t="s">
        <v>79</v>
      </c>
      <c r="AJ224" s="79" t="s">
        <v>57</v>
      </c>
      <c r="AN224" s="14" t="s">
        <v>78</v>
      </c>
      <c r="AT224" s="80" t="e">
        <f>IF(#REF!="základná",J224,0)</f>
        <v>#REF!</v>
      </c>
      <c r="AU224" s="80" t="e">
        <f>IF(#REF!="znížená",J224,0)</f>
        <v>#REF!</v>
      </c>
      <c r="AV224" s="80" t="e">
        <f>IF(#REF!="zákl. prenesená",J224,0)</f>
        <v>#REF!</v>
      </c>
      <c r="AW224" s="80" t="e">
        <f>IF(#REF!="zníž. prenesená",J224,0)</f>
        <v>#REF!</v>
      </c>
      <c r="AX224" s="80" t="e">
        <f>IF(#REF!="nulová",J224,0)</f>
        <v>#REF!</v>
      </c>
      <c r="AY224" s="14" t="s">
        <v>57</v>
      </c>
      <c r="AZ224" s="81">
        <f t="shared" si="9"/>
        <v>0</v>
      </c>
      <c r="BA224" s="14" t="s">
        <v>83</v>
      </c>
      <c r="BB224" s="79" t="s">
        <v>98</v>
      </c>
    </row>
    <row r="225" spans="1:54" s="96" customFormat="1" ht="16.5" customHeight="1" x14ac:dyDescent="0.2">
      <c r="A225" s="95"/>
      <c r="B225" s="201"/>
      <c r="C225" s="100"/>
      <c r="D225" s="100"/>
      <c r="E225" s="199">
        <v>781</v>
      </c>
      <c r="F225" s="199" t="s">
        <v>212</v>
      </c>
      <c r="G225" s="74"/>
      <c r="H225" s="74"/>
      <c r="I225" s="74"/>
      <c r="J225" s="200">
        <f>SUM(J226:J228)</f>
        <v>0</v>
      </c>
      <c r="K225" s="161"/>
      <c r="L225" s="37"/>
      <c r="M225" s="37"/>
      <c r="N225" s="82"/>
      <c r="O225" s="37"/>
      <c r="P225" s="37"/>
      <c r="Q225" s="95"/>
      <c r="R225" s="95"/>
      <c r="S225" s="95"/>
      <c r="T225" s="95"/>
      <c r="AG225" s="79" t="s">
        <v>83</v>
      </c>
      <c r="AI225" s="79" t="s">
        <v>79</v>
      </c>
      <c r="AJ225" s="79" t="s">
        <v>57</v>
      </c>
      <c r="AN225" s="14" t="s">
        <v>78</v>
      </c>
      <c r="AT225" s="80" t="e">
        <f>IF(#REF!="základná",J225,0)</f>
        <v>#REF!</v>
      </c>
      <c r="AU225" s="80" t="e">
        <f>IF(#REF!="znížená",J225,0)</f>
        <v>#REF!</v>
      </c>
      <c r="AV225" s="80" t="e">
        <f>IF(#REF!="zákl. prenesená",J225,0)</f>
        <v>#REF!</v>
      </c>
      <c r="AW225" s="80" t="e">
        <f>IF(#REF!="zníž. prenesená",J225,0)</f>
        <v>#REF!</v>
      </c>
      <c r="AX225" s="80" t="e">
        <f>IF(#REF!="nulová",J225,0)</f>
        <v>#REF!</v>
      </c>
      <c r="AY225" s="14" t="s">
        <v>57</v>
      </c>
      <c r="AZ225" s="81">
        <f t="shared" si="9"/>
        <v>0</v>
      </c>
      <c r="BA225" s="14" t="s">
        <v>83</v>
      </c>
      <c r="BB225" s="79" t="s">
        <v>100</v>
      </c>
    </row>
    <row r="226" spans="1:54" s="96" customFormat="1" ht="27.75" customHeight="1" x14ac:dyDescent="0.2">
      <c r="A226" s="95"/>
      <c r="B226" s="201"/>
      <c r="C226" s="83">
        <v>68</v>
      </c>
      <c r="D226" s="83" t="s">
        <v>79</v>
      </c>
      <c r="E226" s="90" t="s">
        <v>334</v>
      </c>
      <c r="F226" s="91" t="s">
        <v>224</v>
      </c>
      <c r="G226" s="92" t="s">
        <v>132</v>
      </c>
      <c r="H226" s="93">
        <v>62.88</v>
      </c>
      <c r="I226" s="93"/>
      <c r="J226" s="202">
        <f>H226*I226</f>
        <v>0</v>
      </c>
      <c r="K226" s="162"/>
      <c r="L226" s="37"/>
      <c r="M226" s="37"/>
      <c r="N226" s="85"/>
      <c r="O226" s="37"/>
      <c r="P226" s="37"/>
      <c r="Q226" s="95"/>
      <c r="R226" s="95"/>
      <c r="S226" s="95"/>
      <c r="T226" s="95"/>
      <c r="AG226" s="79" t="s">
        <v>91</v>
      </c>
      <c r="AI226" s="79" t="s">
        <v>109</v>
      </c>
      <c r="AJ226" s="79" t="s">
        <v>57</v>
      </c>
      <c r="AN226" s="14" t="s">
        <v>78</v>
      </c>
      <c r="AT226" s="80" t="e">
        <f>IF(#REF!="základná",J226,0)</f>
        <v>#REF!</v>
      </c>
      <c r="AU226" s="80" t="e">
        <f>IF(#REF!="znížená",J226,0)</f>
        <v>#REF!</v>
      </c>
      <c r="AV226" s="80" t="e">
        <f>IF(#REF!="zákl. prenesená",J226,0)</f>
        <v>#REF!</v>
      </c>
      <c r="AW226" s="80" t="e">
        <f>IF(#REF!="zníž. prenesená",J226,0)</f>
        <v>#REF!</v>
      </c>
      <c r="AX226" s="80" t="e">
        <f>IF(#REF!="nulová",J226,0)</f>
        <v>#REF!</v>
      </c>
      <c r="AY226" s="14" t="s">
        <v>57</v>
      </c>
      <c r="AZ226" s="81">
        <f t="shared" si="9"/>
        <v>0</v>
      </c>
      <c r="BA226" s="14" t="s">
        <v>83</v>
      </c>
      <c r="BB226" s="79" t="s">
        <v>101</v>
      </c>
    </row>
    <row r="227" spans="1:54" s="96" customFormat="1" ht="36" customHeight="1" x14ac:dyDescent="0.2">
      <c r="A227" s="95"/>
      <c r="B227" s="201"/>
      <c r="C227" s="83">
        <v>69</v>
      </c>
      <c r="D227" s="83" t="s">
        <v>79</v>
      </c>
      <c r="E227" s="90" t="s">
        <v>335</v>
      </c>
      <c r="F227" s="91" t="s">
        <v>214</v>
      </c>
      <c r="G227" s="92" t="s">
        <v>132</v>
      </c>
      <c r="H227" s="93">
        <v>69.180000000000007</v>
      </c>
      <c r="I227" s="93"/>
      <c r="J227" s="202">
        <f t="shared" ref="J227:J228" si="10">H227*I227</f>
        <v>0</v>
      </c>
      <c r="K227" s="161"/>
      <c r="L227" s="37"/>
      <c r="M227" s="37"/>
      <c r="N227" s="82"/>
      <c r="O227" s="37"/>
      <c r="P227" s="37"/>
      <c r="Q227" s="95"/>
      <c r="R227" s="95"/>
      <c r="S227" s="95"/>
      <c r="T227" s="95"/>
      <c r="AG227" s="79" t="s">
        <v>83</v>
      </c>
      <c r="AI227" s="79" t="s">
        <v>79</v>
      </c>
      <c r="AJ227" s="79" t="s">
        <v>57</v>
      </c>
      <c r="AN227" s="14" t="s">
        <v>78</v>
      </c>
      <c r="AT227" s="80" t="e">
        <f>IF(#REF!="základná",J227,0)</f>
        <v>#REF!</v>
      </c>
      <c r="AU227" s="80" t="e">
        <f>IF(#REF!="znížená",J227,0)</f>
        <v>#REF!</v>
      </c>
      <c r="AV227" s="80" t="e">
        <f>IF(#REF!="zákl. prenesená",J227,0)</f>
        <v>#REF!</v>
      </c>
      <c r="AW227" s="80" t="e">
        <f>IF(#REF!="zníž. prenesená",J227,0)</f>
        <v>#REF!</v>
      </c>
      <c r="AX227" s="80" t="e">
        <f>IF(#REF!="nulová",J227,0)</f>
        <v>#REF!</v>
      </c>
      <c r="AY227" s="14" t="s">
        <v>57</v>
      </c>
      <c r="AZ227" s="81">
        <f t="shared" si="9"/>
        <v>0</v>
      </c>
      <c r="BA227" s="14" t="s">
        <v>83</v>
      </c>
      <c r="BB227" s="79" t="s">
        <v>104</v>
      </c>
    </row>
    <row r="228" spans="1:54" s="96" customFormat="1" ht="27" customHeight="1" x14ac:dyDescent="0.2">
      <c r="A228" s="95"/>
      <c r="B228" s="201"/>
      <c r="C228" s="83">
        <v>70</v>
      </c>
      <c r="D228" s="83" t="s">
        <v>79</v>
      </c>
      <c r="E228" s="90" t="s">
        <v>336</v>
      </c>
      <c r="F228" s="91" t="s">
        <v>215</v>
      </c>
      <c r="G228" s="92" t="s">
        <v>155</v>
      </c>
      <c r="H228" s="93">
        <v>1.254</v>
      </c>
      <c r="I228" s="93"/>
      <c r="J228" s="202">
        <f t="shared" si="10"/>
        <v>0</v>
      </c>
      <c r="K228" s="162"/>
      <c r="L228" s="37"/>
      <c r="M228" s="37"/>
      <c r="N228" s="85"/>
      <c r="O228" s="37"/>
      <c r="P228" s="37"/>
      <c r="Q228" s="95"/>
      <c r="R228" s="95"/>
      <c r="S228" s="95"/>
      <c r="T228" s="95"/>
      <c r="AG228" s="79" t="s">
        <v>91</v>
      </c>
      <c r="AI228" s="79" t="s">
        <v>109</v>
      </c>
      <c r="AJ228" s="79" t="s">
        <v>57</v>
      </c>
      <c r="AN228" s="14" t="s">
        <v>78</v>
      </c>
      <c r="AT228" s="80" t="e">
        <f>IF(#REF!="základná",J228,0)</f>
        <v>#REF!</v>
      </c>
      <c r="AU228" s="80" t="e">
        <f>IF(#REF!="znížená",J228,0)</f>
        <v>#REF!</v>
      </c>
      <c r="AV228" s="80" t="e">
        <f>IF(#REF!="zákl. prenesená",J228,0)</f>
        <v>#REF!</v>
      </c>
      <c r="AW228" s="80" t="e">
        <f>IF(#REF!="zníž. prenesená",J228,0)</f>
        <v>#REF!</v>
      </c>
      <c r="AX228" s="80" t="e">
        <f>IF(#REF!="nulová",J228,0)</f>
        <v>#REF!</v>
      </c>
      <c r="AY228" s="14" t="s">
        <v>57</v>
      </c>
      <c r="AZ228" s="81">
        <f t="shared" si="9"/>
        <v>0</v>
      </c>
      <c r="BA228" s="14" t="s">
        <v>83</v>
      </c>
      <c r="BB228" s="79" t="s">
        <v>105</v>
      </c>
    </row>
    <row r="229" spans="1:54" s="96" customFormat="1" ht="24" customHeight="1" x14ac:dyDescent="0.2">
      <c r="A229" s="95"/>
      <c r="B229" s="201"/>
      <c r="C229" s="100"/>
      <c r="D229" s="100"/>
      <c r="E229" s="199">
        <v>784</v>
      </c>
      <c r="F229" s="199" t="s">
        <v>121</v>
      </c>
      <c r="G229" s="74"/>
      <c r="H229" s="74"/>
      <c r="I229" s="74"/>
      <c r="J229" s="200">
        <f>SUM(J230)</f>
        <v>0</v>
      </c>
      <c r="K229" s="161"/>
      <c r="L229" s="37"/>
      <c r="M229" s="37"/>
      <c r="N229" s="82"/>
      <c r="O229" s="37"/>
      <c r="P229" s="37"/>
      <c r="Q229" s="95"/>
      <c r="R229" s="95"/>
      <c r="S229" s="95"/>
      <c r="T229" s="95"/>
      <c r="AG229" s="79" t="s">
        <v>83</v>
      </c>
      <c r="AI229" s="79" t="s">
        <v>79</v>
      </c>
      <c r="AJ229" s="79" t="s">
        <v>57</v>
      </c>
      <c r="AN229" s="14" t="s">
        <v>78</v>
      </c>
      <c r="AT229" s="80" t="e">
        <f>IF(#REF!="základná",J229,0)</f>
        <v>#REF!</v>
      </c>
      <c r="AU229" s="80" t="e">
        <f>IF(#REF!="znížená",J229,0)</f>
        <v>#REF!</v>
      </c>
      <c r="AV229" s="80" t="e">
        <f>IF(#REF!="zákl. prenesená",J229,0)</f>
        <v>#REF!</v>
      </c>
      <c r="AW229" s="80" t="e">
        <f>IF(#REF!="zníž. prenesená",J229,0)</f>
        <v>#REF!</v>
      </c>
      <c r="AX229" s="80" t="e">
        <f>IF(#REF!="nulová",J229,0)</f>
        <v>#REF!</v>
      </c>
      <c r="AY229" s="14" t="s">
        <v>57</v>
      </c>
      <c r="AZ229" s="81">
        <f t="shared" si="9"/>
        <v>0</v>
      </c>
      <c r="BA229" s="14" t="s">
        <v>83</v>
      </c>
      <c r="BB229" s="79" t="s">
        <v>106</v>
      </c>
    </row>
    <row r="230" spans="1:54" s="2" customFormat="1" ht="24" customHeight="1" x14ac:dyDescent="0.2">
      <c r="A230" s="19"/>
      <c r="B230" s="201"/>
      <c r="C230" s="83">
        <v>71</v>
      </c>
      <c r="D230" s="83" t="s">
        <v>79</v>
      </c>
      <c r="E230" s="90" t="s">
        <v>337</v>
      </c>
      <c r="F230" s="91" t="s">
        <v>216</v>
      </c>
      <c r="G230" s="92" t="s">
        <v>132</v>
      </c>
      <c r="H230" s="93">
        <v>91.2</v>
      </c>
      <c r="I230" s="93"/>
      <c r="J230" s="202">
        <f>H230*I230</f>
        <v>0</v>
      </c>
      <c r="K230" s="161"/>
      <c r="L230" s="37"/>
      <c r="M230" s="37"/>
      <c r="N230" s="82"/>
      <c r="O230" s="37"/>
      <c r="P230" s="37"/>
      <c r="Q230" s="19"/>
      <c r="R230" s="19"/>
      <c r="S230" s="19"/>
      <c r="T230" s="19"/>
      <c r="AG230" s="79" t="s">
        <v>61</v>
      </c>
      <c r="AI230" s="79" t="s">
        <v>79</v>
      </c>
      <c r="AJ230" s="79" t="s">
        <v>57</v>
      </c>
      <c r="AN230" s="14" t="s">
        <v>78</v>
      </c>
      <c r="AT230" s="80" t="e">
        <f>IF(#REF!="základná",J230,0)</f>
        <v>#REF!</v>
      </c>
      <c r="AU230" s="80" t="e">
        <f>IF(#REF!="znížená",J230,0)</f>
        <v>#REF!</v>
      </c>
      <c r="AV230" s="80" t="e">
        <f>IF(#REF!="zákl. prenesená",J230,0)</f>
        <v>#REF!</v>
      </c>
      <c r="AW230" s="80" t="e">
        <f>IF(#REF!="zníž. prenesená",J230,0)</f>
        <v>#REF!</v>
      </c>
      <c r="AX230" s="80" t="e">
        <f>IF(#REF!="nulová",J230,0)</f>
        <v>#REF!</v>
      </c>
      <c r="AY230" s="14" t="s">
        <v>57</v>
      </c>
      <c r="AZ230" s="81">
        <f>ROUND(I230*H230,3)</f>
        <v>0</v>
      </c>
      <c r="BA230" s="14" t="s">
        <v>61</v>
      </c>
      <c r="BB230" s="79" t="s">
        <v>80</v>
      </c>
    </row>
    <row r="231" spans="1:54" s="2" customFormat="1" ht="24" customHeight="1" x14ac:dyDescent="0.2">
      <c r="A231" s="19"/>
      <c r="B231" s="201"/>
      <c r="C231" s="74"/>
      <c r="D231" s="196"/>
      <c r="E231" s="197" t="s">
        <v>109</v>
      </c>
      <c r="F231" s="197" t="s">
        <v>217</v>
      </c>
      <c r="G231" s="74"/>
      <c r="H231" s="74"/>
      <c r="I231" s="74"/>
      <c r="J231" s="198">
        <f>J232</f>
        <v>0</v>
      </c>
      <c r="K231" s="161"/>
      <c r="L231" s="37"/>
      <c r="M231" s="37"/>
      <c r="N231" s="82"/>
      <c r="O231" s="37"/>
      <c r="P231" s="37"/>
      <c r="Q231" s="19"/>
      <c r="R231" s="19"/>
      <c r="S231" s="19"/>
      <c r="T231" s="19"/>
      <c r="AG231" s="79" t="s">
        <v>61</v>
      </c>
      <c r="AI231" s="79" t="s">
        <v>79</v>
      </c>
      <c r="AJ231" s="79" t="s">
        <v>57</v>
      </c>
      <c r="AN231" s="14" t="s">
        <v>78</v>
      </c>
      <c r="AT231" s="80" t="e">
        <f>IF(#REF!="základná",J231,0)</f>
        <v>#REF!</v>
      </c>
      <c r="AU231" s="80" t="e">
        <f>IF(#REF!="znížená",J231,0)</f>
        <v>#REF!</v>
      </c>
      <c r="AV231" s="80" t="e">
        <f>IF(#REF!="zákl. prenesená",J231,0)</f>
        <v>#REF!</v>
      </c>
      <c r="AW231" s="80" t="e">
        <f>IF(#REF!="zníž. prenesená",J231,0)</f>
        <v>#REF!</v>
      </c>
      <c r="AX231" s="80" t="e">
        <f>IF(#REF!="nulová",J231,0)</f>
        <v>#REF!</v>
      </c>
      <c r="AY231" s="14" t="s">
        <v>57</v>
      </c>
      <c r="AZ231" s="81">
        <f>ROUND(I231*H231,3)</f>
        <v>0</v>
      </c>
      <c r="BA231" s="14" t="s">
        <v>61</v>
      </c>
      <c r="BB231" s="79" t="s">
        <v>81</v>
      </c>
    </row>
    <row r="232" spans="1:54" s="2" customFormat="1" ht="24" customHeight="1" x14ac:dyDescent="0.2">
      <c r="A232" s="19"/>
      <c r="B232" s="201"/>
      <c r="C232" s="100"/>
      <c r="D232" s="100"/>
      <c r="E232" s="199" t="s">
        <v>218</v>
      </c>
      <c r="F232" s="199" t="s">
        <v>120</v>
      </c>
      <c r="G232" s="74"/>
      <c r="H232" s="74"/>
      <c r="I232" s="74"/>
      <c r="J232" s="200">
        <f>SUM(J233:J237)</f>
        <v>0</v>
      </c>
      <c r="K232" s="162"/>
      <c r="L232" s="37"/>
      <c r="M232" s="37"/>
      <c r="N232" s="85"/>
      <c r="O232" s="37"/>
      <c r="P232" s="37"/>
      <c r="Q232" s="19"/>
      <c r="R232" s="19"/>
      <c r="S232" s="19"/>
      <c r="T232" s="19"/>
      <c r="AG232" s="79" t="s">
        <v>80</v>
      </c>
      <c r="AI232" s="79" t="s">
        <v>109</v>
      </c>
      <c r="AJ232" s="79" t="s">
        <v>57</v>
      </c>
      <c r="AN232" s="14" t="s">
        <v>78</v>
      </c>
      <c r="AT232" s="80" t="e">
        <f>IF(#REF!="základná",J232,0)</f>
        <v>#REF!</v>
      </c>
      <c r="AU232" s="80" t="e">
        <f>IF(#REF!="znížená",J232,0)</f>
        <v>#REF!</v>
      </c>
      <c r="AV232" s="80" t="e">
        <f>IF(#REF!="zákl. prenesená",J232,0)</f>
        <v>#REF!</v>
      </c>
      <c r="AW232" s="80" t="e">
        <f>IF(#REF!="zníž. prenesená",J232,0)</f>
        <v>#REF!</v>
      </c>
      <c r="AX232" s="80" t="e">
        <f>IF(#REF!="nulová",J232,0)</f>
        <v>#REF!</v>
      </c>
      <c r="AY232" s="14" t="s">
        <v>57</v>
      </c>
      <c r="AZ232" s="81">
        <f>ROUND(I232*H232,3)</f>
        <v>0</v>
      </c>
      <c r="BA232" s="14" t="s">
        <v>61</v>
      </c>
      <c r="BB232" s="79" t="s">
        <v>82</v>
      </c>
    </row>
    <row r="233" spans="1:54" s="96" customFormat="1" ht="24" customHeight="1" x14ac:dyDescent="0.2">
      <c r="A233" s="112"/>
      <c r="B233" s="201"/>
      <c r="C233" s="83">
        <v>72</v>
      </c>
      <c r="D233" s="83" t="s">
        <v>79</v>
      </c>
      <c r="E233" s="90" t="s">
        <v>338</v>
      </c>
      <c r="F233" s="91" t="s">
        <v>351</v>
      </c>
      <c r="G233" s="92" t="s">
        <v>236</v>
      </c>
      <c r="H233" s="93">
        <v>9</v>
      </c>
      <c r="I233" s="93"/>
      <c r="J233" s="202">
        <f>H233*I233</f>
        <v>0</v>
      </c>
      <c r="K233" s="162"/>
      <c r="L233" s="37"/>
      <c r="M233" s="37"/>
      <c r="N233" s="85"/>
      <c r="O233" s="37"/>
      <c r="P233" s="37"/>
      <c r="Q233" s="112"/>
      <c r="R233" s="112"/>
      <c r="S233" s="112"/>
      <c r="T233" s="112"/>
      <c r="AG233" s="79"/>
      <c r="AI233" s="79"/>
      <c r="AJ233" s="79"/>
      <c r="AN233" s="14"/>
      <c r="AT233" s="80"/>
      <c r="AU233" s="80"/>
      <c r="AV233" s="80"/>
      <c r="AW233" s="80"/>
      <c r="AX233" s="80"/>
      <c r="AY233" s="14"/>
      <c r="AZ233" s="81"/>
      <c r="BA233" s="14"/>
      <c r="BB233" s="79"/>
    </row>
    <row r="234" spans="1:54" s="96" customFormat="1" ht="24" customHeight="1" x14ac:dyDescent="0.2">
      <c r="A234" s="112"/>
      <c r="B234" s="201"/>
      <c r="C234" s="83">
        <v>73</v>
      </c>
      <c r="D234" s="83" t="s">
        <v>79</v>
      </c>
      <c r="E234" s="90" t="s">
        <v>339</v>
      </c>
      <c r="F234" s="91" t="s">
        <v>355</v>
      </c>
      <c r="G234" s="92" t="s">
        <v>354</v>
      </c>
      <c r="H234" s="93">
        <v>1</v>
      </c>
      <c r="I234" s="93"/>
      <c r="J234" s="202">
        <f t="shared" ref="J234:J237" si="11">H234*I234</f>
        <v>0</v>
      </c>
      <c r="K234" s="162"/>
      <c r="L234" s="37"/>
      <c r="M234" s="37"/>
      <c r="N234" s="85"/>
      <c r="O234" s="37"/>
      <c r="P234" s="37"/>
      <c r="Q234" s="112"/>
      <c r="R234" s="112"/>
      <c r="S234" s="112"/>
      <c r="T234" s="112"/>
      <c r="AG234" s="79"/>
      <c r="AI234" s="79"/>
      <c r="AJ234" s="79"/>
      <c r="AN234" s="14"/>
      <c r="AT234" s="80"/>
      <c r="AU234" s="80"/>
      <c r="AV234" s="80"/>
      <c r="AW234" s="80"/>
      <c r="AX234" s="80"/>
      <c r="AY234" s="14"/>
      <c r="AZ234" s="81"/>
      <c r="BA234" s="14"/>
      <c r="BB234" s="79"/>
    </row>
    <row r="235" spans="1:54" s="96" customFormat="1" ht="24" customHeight="1" x14ac:dyDescent="0.2">
      <c r="A235" s="112"/>
      <c r="B235" s="201"/>
      <c r="C235" s="83">
        <v>74</v>
      </c>
      <c r="D235" s="83" t="s">
        <v>79</v>
      </c>
      <c r="E235" s="90" t="s">
        <v>340</v>
      </c>
      <c r="F235" s="91" t="s">
        <v>352</v>
      </c>
      <c r="G235" s="92" t="s">
        <v>266</v>
      </c>
      <c r="H235" s="93">
        <v>10</v>
      </c>
      <c r="I235" s="93"/>
      <c r="J235" s="202">
        <f t="shared" si="11"/>
        <v>0</v>
      </c>
      <c r="K235" s="162"/>
      <c r="L235" s="37"/>
      <c r="M235" s="37"/>
      <c r="N235" s="85"/>
      <c r="O235" s="37"/>
      <c r="P235" s="37"/>
      <c r="Q235" s="112"/>
      <c r="R235" s="112"/>
      <c r="S235" s="112"/>
      <c r="T235" s="112"/>
      <c r="AG235" s="79"/>
      <c r="AI235" s="79"/>
      <c r="AJ235" s="79"/>
      <c r="AN235" s="14"/>
      <c r="AT235" s="80"/>
      <c r="AU235" s="80"/>
      <c r="AV235" s="80"/>
      <c r="AW235" s="80"/>
      <c r="AX235" s="80"/>
      <c r="AY235" s="14"/>
      <c r="AZ235" s="81"/>
      <c r="BA235" s="14"/>
      <c r="BB235" s="79"/>
    </row>
    <row r="236" spans="1:54" s="96" customFormat="1" ht="24" customHeight="1" x14ac:dyDescent="0.2">
      <c r="A236" s="112"/>
      <c r="B236" s="201"/>
      <c r="C236" s="83">
        <v>75</v>
      </c>
      <c r="D236" s="83" t="s">
        <v>79</v>
      </c>
      <c r="E236" s="90" t="s">
        <v>341</v>
      </c>
      <c r="F236" s="91" t="s">
        <v>353</v>
      </c>
      <c r="G236" s="92" t="s">
        <v>354</v>
      </c>
      <c r="H236" s="93">
        <v>1</v>
      </c>
      <c r="I236" s="93"/>
      <c r="J236" s="202">
        <f t="shared" si="11"/>
        <v>0</v>
      </c>
      <c r="K236" s="162"/>
      <c r="L236" s="37"/>
      <c r="M236" s="37"/>
      <c r="N236" s="85"/>
      <c r="O236" s="37"/>
      <c r="P236" s="37"/>
      <c r="Q236" s="112"/>
      <c r="R236" s="112"/>
      <c r="S236" s="112"/>
      <c r="T236" s="112"/>
      <c r="AG236" s="79"/>
      <c r="AI236" s="79"/>
      <c r="AJ236" s="79"/>
      <c r="AN236" s="14"/>
      <c r="AT236" s="80"/>
      <c r="AU236" s="80"/>
      <c r="AV236" s="80"/>
      <c r="AW236" s="80"/>
      <c r="AX236" s="80"/>
      <c r="AY236" s="14"/>
      <c r="AZ236" s="81"/>
      <c r="BA236" s="14"/>
      <c r="BB236" s="79"/>
    </row>
    <row r="237" spans="1:54" s="96" customFormat="1" ht="24" customHeight="1" x14ac:dyDescent="0.2">
      <c r="A237" s="112"/>
      <c r="B237" s="201"/>
      <c r="C237" s="83">
        <v>76</v>
      </c>
      <c r="D237" s="83" t="s">
        <v>79</v>
      </c>
      <c r="E237" s="90" t="s">
        <v>342</v>
      </c>
      <c r="F237" s="91" t="s">
        <v>356</v>
      </c>
      <c r="G237" s="92" t="s">
        <v>236</v>
      </c>
      <c r="H237" s="93">
        <v>9</v>
      </c>
      <c r="I237" s="93"/>
      <c r="J237" s="202">
        <f t="shared" si="11"/>
        <v>0</v>
      </c>
      <c r="K237" s="162"/>
      <c r="L237" s="37"/>
      <c r="M237" s="37"/>
      <c r="N237" s="85"/>
      <c r="O237" s="37"/>
      <c r="P237" s="37"/>
      <c r="Q237" s="112"/>
      <c r="R237" s="112"/>
      <c r="S237" s="112"/>
      <c r="T237" s="112"/>
      <c r="AG237" s="79"/>
      <c r="AI237" s="79"/>
      <c r="AJ237" s="79"/>
      <c r="AN237" s="14"/>
      <c r="AT237" s="80"/>
      <c r="AU237" s="80"/>
      <c r="AV237" s="80"/>
      <c r="AW237" s="80"/>
      <c r="AX237" s="80"/>
      <c r="AY237" s="14"/>
      <c r="AZ237" s="81"/>
      <c r="BA237" s="14"/>
      <c r="BB237" s="79"/>
    </row>
    <row r="238" spans="1:54" s="2" customFormat="1" ht="6.95" customHeight="1" x14ac:dyDescent="0.2">
      <c r="A238" s="19"/>
      <c r="B238" s="158"/>
      <c r="C238" s="159"/>
      <c r="D238" s="159"/>
      <c r="E238" s="159"/>
      <c r="F238" s="159"/>
      <c r="G238" s="159"/>
      <c r="H238" s="159"/>
      <c r="I238" s="159"/>
      <c r="J238" s="160"/>
      <c r="K238" s="32"/>
      <c r="L238" s="37"/>
      <c r="M238" s="37"/>
      <c r="N238" s="37"/>
      <c r="O238" s="37"/>
      <c r="P238" s="37"/>
      <c r="Q238" s="19"/>
      <c r="R238" s="19"/>
      <c r="S238" s="19"/>
      <c r="T238" s="19"/>
    </row>
    <row r="239" spans="1:54" x14ac:dyDescent="0.2">
      <c r="L239" s="86"/>
      <c r="M239" s="86"/>
      <c r="N239" s="86"/>
      <c r="O239" s="86"/>
      <c r="P239" s="86"/>
    </row>
    <row r="240" spans="1:54" x14ac:dyDescent="0.2">
      <c r="L240" s="86"/>
      <c r="M240" s="86"/>
      <c r="N240" s="86"/>
      <c r="O240" s="86"/>
      <c r="P240" s="86"/>
    </row>
    <row r="241" spans="12:16" x14ac:dyDescent="0.2">
      <c r="L241" s="86"/>
      <c r="M241" s="86"/>
      <c r="N241" s="86"/>
      <c r="O241" s="86"/>
      <c r="P241" s="86"/>
    </row>
    <row r="242" spans="12:16" x14ac:dyDescent="0.2">
      <c r="L242" s="86"/>
      <c r="M242" s="86"/>
      <c r="N242" s="86"/>
      <c r="O242" s="86"/>
      <c r="P242" s="86"/>
    </row>
    <row r="243" spans="12:16" x14ac:dyDescent="0.2">
      <c r="L243" s="86"/>
      <c r="M243" s="86"/>
      <c r="N243" s="86"/>
      <c r="O243" s="86"/>
      <c r="P243" s="86"/>
    </row>
  </sheetData>
  <autoFilter ref="C138:K237"/>
  <mergeCells count="8">
    <mergeCell ref="E87:H87"/>
    <mergeCell ref="E129:H129"/>
    <mergeCell ref="E131:H131"/>
    <mergeCell ref="E7:H7"/>
    <mergeCell ref="E9:H9"/>
    <mergeCell ref="E18:H18"/>
    <mergeCell ref="E27:H27"/>
    <mergeCell ref="E85:H85"/>
  </mergeCells>
  <phoneticPr fontId="0" type="noConversion"/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237"/>
  <sheetViews>
    <sheetView showGridLines="0" topLeftCell="A239" workbookViewId="0">
      <selection activeCell="J39" sqref="J39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0.1640625" style="1" bestFit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1.83203125" style="1" bestFit="1" customWidth="1"/>
    <col min="12" max="12" width="16.33203125" style="1" customWidth="1"/>
    <col min="13" max="13" width="12.33203125" style="1" customWidth="1"/>
    <col min="14" max="14" width="15" style="1" customWidth="1"/>
    <col min="15" max="15" width="11" style="1" customWidth="1"/>
    <col min="16" max="16" width="15" style="1" customWidth="1"/>
    <col min="17" max="17" width="16.33203125" style="1" customWidth="1"/>
    <col min="18" max="18" width="11" style="1" customWidth="1"/>
    <col min="19" max="19" width="15" style="1" customWidth="1"/>
    <col min="20" max="20" width="16.33203125" style="1" customWidth="1"/>
    <col min="33" max="54" width="9.33203125" style="1" hidden="1"/>
  </cols>
  <sheetData>
    <row r="1" spans="1:35" x14ac:dyDescent="0.2">
      <c r="A1" s="46"/>
    </row>
    <row r="2" spans="1:35" s="1" customFormat="1" ht="36.950000000000003" customHeight="1" x14ac:dyDescent="0.2">
      <c r="AI2" s="14" t="s">
        <v>60</v>
      </c>
    </row>
    <row r="3" spans="1:35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AI3" s="14" t="s">
        <v>49</v>
      </c>
    </row>
    <row r="4" spans="1:35" s="1" customFormat="1" ht="24.95" customHeight="1" x14ac:dyDescent="0.2">
      <c r="B4" s="17"/>
      <c r="C4" s="116"/>
      <c r="D4" s="117" t="s">
        <v>63</v>
      </c>
      <c r="E4" s="118"/>
      <c r="F4" s="118"/>
      <c r="G4" s="118"/>
      <c r="H4" s="118"/>
      <c r="I4" s="118"/>
      <c r="J4" s="118"/>
      <c r="K4" s="119"/>
      <c r="AI4" s="14" t="s">
        <v>2</v>
      </c>
    </row>
    <row r="5" spans="1:35" s="1" customFormat="1" ht="6.95" customHeight="1" x14ac:dyDescent="0.2">
      <c r="B5" s="17"/>
      <c r="C5" s="120"/>
      <c r="D5" s="86"/>
      <c r="E5" s="86"/>
      <c r="F5" s="86"/>
      <c r="G5" s="86"/>
      <c r="H5" s="86"/>
      <c r="I5" s="86"/>
      <c r="J5" s="86"/>
      <c r="K5" s="122"/>
    </row>
    <row r="6" spans="1:35" s="1" customFormat="1" ht="12" customHeight="1" x14ac:dyDescent="0.2">
      <c r="B6" s="17"/>
      <c r="C6" s="120"/>
      <c r="D6" s="124" t="s">
        <v>8</v>
      </c>
      <c r="E6" s="86"/>
      <c r="F6" s="86"/>
      <c r="G6" s="86"/>
      <c r="H6" s="86"/>
      <c r="I6" s="86"/>
      <c r="J6" s="86"/>
      <c r="K6" s="122"/>
    </row>
    <row r="7" spans="1:35" s="1" customFormat="1" ht="16.5" customHeight="1" x14ac:dyDescent="0.2">
      <c r="B7" s="17"/>
      <c r="C7" s="120"/>
      <c r="D7" s="86"/>
      <c r="E7" s="272" t="str">
        <f>'Rekapitulácia stavby'!K6</f>
        <v>Rekonštrukcia hygienických zariadení - 3. a 4. poschodie</v>
      </c>
      <c r="F7" s="273"/>
      <c r="G7" s="273"/>
      <c r="H7" s="273"/>
      <c r="I7" s="86"/>
      <c r="J7" s="86"/>
      <c r="K7" s="122"/>
    </row>
    <row r="8" spans="1:35" s="2" customFormat="1" ht="12" customHeight="1" x14ac:dyDescent="0.2">
      <c r="A8" s="19"/>
      <c r="B8" s="20"/>
      <c r="C8" s="127"/>
      <c r="D8" s="124" t="s">
        <v>64</v>
      </c>
      <c r="E8" s="37"/>
      <c r="F8" s="37"/>
      <c r="G8" s="37"/>
      <c r="H8" s="37"/>
      <c r="I8" s="37"/>
      <c r="J8" s="37"/>
      <c r="K8" s="128"/>
      <c r="L8" s="19"/>
      <c r="M8" s="19"/>
      <c r="N8" s="19"/>
      <c r="O8" s="19"/>
      <c r="P8" s="19"/>
      <c r="Q8" s="19"/>
      <c r="R8" s="19"/>
      <c r="S8" s="19"/>
      <c r="T8" s="19"/>
    </row>
    <row r="9" spans="1:35" s="2" customFormat="1" ht="16.5" customHeight="1" x14ac:dyDescent="0.2">
      <c r="A9" s="19"/>
      <c r="B9" s="20"/>
      <c r="C9" s="127"/>
      <c r="D9" s="37"/>
      <c r="E9" s="255" t="s">
        <v>262</v>
      </c>
      <c r="F9" s="271"/>
      <c r="G9" s="271"/>
      <c r="H9" s="271"/>
      <c r="I9" s="37"/>
      <c r="J9" s="37"/>
      <c r="K9" s="128"/>
      <c r="L9" s="19"/>
      <c r="M9" s="19"/>
      <c r="N9" s="19"/>
      <c r="O9" s="19"/>
      <c r="P9" s="19"/>
      <c r="Q9" s="19"/>
      <c r="R9" s="19"/>
      <c r="S9" s="19"/>
      <c r="T9" s="19"/>
    </row>
    <row r="10" spans="1:35" s="2" customFormat="1" x14ac:dyDescent="0.2">
      <c r="A10" s="19"/>
      <c r="B10" s="20"/>
      <c r="C10" s="127"/>
      <c r="D10" s="37"/>
      <c r="E10" s="37"/>
      <c r="F10" s="37"/>
      <c r="G10" s="37"/>
      <c r="H10" s="37"/>
      <c r="I10" s="37"/>
      <c r="J10" s="37"/>
      <c r="K10" s="128"/>
      <c r="L10" s="19"/>
      <c r="M10" s="19"/>
      <c r="N10" s="19"/>
      <c r="O10" s="19"/>
      <c r="P10" s="19"/>
      <c r="Q10" s="19"/>
      <c r="R10" s="19"/>
      <c r="S10" s="19"/>
      <c r="T10" s="19"/>
    </row>
    <row r="11" spans="1:35" s="2" customFormat="1" ht="12" customHeight="1" x14ac:dyDescent="0.2">
      <c r="A11" s="19"/>
      <c r="B11" s="20"/>
      <c r="C11" s="127"/>
      <c r="D11" s="124" t="s">
        <v>9</v>
      </c>
      <c r="E11" s="37"/>
      <c r="F11" s="125" t="s">
        <v>1</v>
      </c>
      <c r="G11" s="37"/>
      <c r="H11" s="37"/>
      <c r="I11" s="124" t="s">
        <v>10</v>
      </c>
      <c r="J11" s="125" t="s">
        <v>1</v>
      </c>
      <c r="K11" s="128"/>
      <c r="L11" s="19"/>
      <c r="M11" s="19"/>
      <c r="N11" s="19"/>
      <c r="O11" s="19"/>
      <c r="P11" s="19"/>
      <c r="Q11" s="19"/>
      <c r="R11" s="19"/>
      <c r="S11" s="19"/>
      <c r="T11" s="19"/>
    </row>
    <row r="12" spans="1:35" s="2" customFormat="1" ht="12" customHeight="1" x14ac:dyDescent="0.2">
      <c r="A12" s="19"/>
      <c r="B12" s="20"/>
      <c r="C12" s="127"/>
      <c r="D12" s="124" t="s">
        <v>11</v>
      </c>
      <c r="E12" s="37"/>
      <c r="F12" s="125" t="str">
        <f>'Rekapitulácia stavby'!K8</f>
        <v>Hrabiny</v>
      </c>
      <c r="G12" s="37"/>
      <c r="H12" s="37"/>
      <c r="I12" s="124" t="s">
        <v>12</v>
      </c>
      <c r="J12" s="216"/>
      <c r="K12" s="128"/>
      <c r="L12" s="19"/>
      <c r="M12" s="19"/>
      <c r="N12" s="19"/>
      <c r="O12" s="19"/>
      <c r="P12" s="19"/>
      <c r="Q12" s="19"/>
      <c r="R12" s="19"/>
      <c r="S12" s="19"/>
      <c r="T12" s="19"/>
    </row>
    <row r="13" spans="1:35" s="2" customFormat="1" ht="10.9" customHeight="1" x14ac:dyDescent="0.2">
      <c r="A13" s="19"/>
      <c r="B13" s="20"/>
      <c r="C13" s="127"/>
      <c r="D13" s="37"/>
      <c r="E13" s="37"/>
      <c r="F13" s="37"/>
      <c r="G13" s="37"/>
      <c r="H13" s="37"/>
      <c r="I13" s="37"/>
      <c r="J13" s="37"/>
      <c r="K13" s="128"/>
      <c r="L13" s="19"/>
      <c r="M13" s="19"/>
      <c r="N13" s="19"/>
      <c r="O13" s="19"/>
      <c r="P13" s="19"/>
      <c r="Q13" s="19"/>
      <c r="R13" s="19"/>
      <c r="S13" s="19"/>
      <c r="T13" s="19"/>
    </row>
    <row r="14" spans="1:35" s="2" customFormat="1" ht="12" customHeight="1" x14ac:dyDescent="0.2">
      <c r="A14" s="19"/>
      <c r="B14" s="20"/>
      <c r="C14" s="127"/>
      <c r="D14" s="124" t="s">
        <v>13</v>
      </c>
      <c r="E14" s="37"/>
      <c r="F14" s="37"/>
      <c r="G14" s="37"/>
      <c r="H14" s="37"/>
      <c r="I14" s="124" t="s">
        <v>14</v>
      </c>
      <c r="J14" s="125" t="str">
        <f>IF('Rekapitulácia stavby'!AN10="","",'Rekapitulácia stavby'!AN10)</f>
        <v/>
      </c>
      <c r="K14" s="128"/>
      <c r="L14" s="19"/>
      <c r="M14" s="19"/>
      <c r="N14" s="19"/>
      <c r="O14" s="19"/>
      <c r="P14" s="19"/>
      <c r="Q14" s="19"/>
      <c r="R14" s="19"/>
      <c r="S14" s="19"/>
      <c r="T14" s="19"/>
    </row>
    <row r="15" spans="1:35" s="2" customFormat="1" ht="18" customHeight="1" x14ac:dyDescent="0.2">
      <c r="A15" s="19"/>
      <c r="B15" s="20"/>
      <c r="C15" s="127"/>
      <c r="D15" s="37"/>
      <c r="E15" s="125" t="str">
        <f>IF('Rekapitulácia stavby'!E11="","",'Rekapitulácia stavby'!E11)</f>
        <v>DSS Hrabiny</v>
      </c>
      <c r="F15" s="37"/>
      <c r="G15" s="37"/>
      <c r="H15" s="37"/>
      <c r="I15" s="124" t="s">
        <v>15</v>
      </c>
      <c r="J15" s="125" t="str">
        <f>IF('Rekapitulácia stavby'!AN11="","",'Rekapitulácia stavby'!AN11)</f>
        <v/>
      </c>
      <c r="K15" s="128"/>
      <c r="L15" s="19"/>
      <c r="M15" s="19"/>
      <c r="N15" s="19"/>
      <c r="O15" s="19"/>
      <c r="P15" s="19"/>
      <c r="Q15" s="19"/>
      <c r="R15" s="19"/>
      <c r="S15" s="19"/>
      <c r="T15" s="19"/>
    </row>
    <row r="16" spans="1:35" s="2" customFormat="1" ht="6.95" customHeight="1" x14ac:dyDescent="0.2">
      <c r="A16" s="19"/>
      <c r="B16" s="20"/>
      <c r="C16" s="127"/>
      <c r="D16" s="37"/>
      <c r="E16" s="37"/>
      <c r="F16" s="37"/>
      <c r="G16" s="37"/>
      <c r="H16" s="37"/>
      <c r="I16" s="37"/>
      <c r="J16" s="37"/>
      <c r="K16" s="128"/>
      <c r="L16" s="19"/>
      <c r="M16" s="19"/>
      <c r="N16" s="19"/>
      <c r="O16" s="19"/>
      <c r="P16" s="19"/>
      <c r="Q16" s="19"/>
      <c r="R16" s="19"/>
      <c r="S16" s="19"/>
      <c r="T16" s="19"/>
    </row>
    <row r="17" spans="1:20" s="2" customFormat="1" ht="12" customHeight="1" x14ac:dyDescent="0.2">
      <c r="A17" s="19"/>
      <c r="B17" s="20"/>
      <c r="C17" s="127"/>
      <c r="D17" s="124" t="s">
        <v>16</v>
      </c>
      <c r="E17" s="37"/>
      <c r="F17" s="37"/>
      <c r="G17" s="37"/>
      <c r="H17" s="37"/>
      <c r="I17" s="124" t="s">
        <v>14</v>
      </c>
      <c r="J17" s="125"/>
      <c r="K17" s="128"/>
      <c r="L17" s="19"/>
      <c r="M17" s="19"/>
      <c r="N17" s="19"/>
      <c r="O17" s="19"/>
      <c r="P17" s="19"/>
      <c r="Q17" s="19"/>
      <c r="R17" s="19"/>
      <c r="S17" s="19"/>
      <c r="T17" s="19"/>
    </row>
    <row r="18" spans="1:20" s="2" customFormat="1" ht="18" customHeight="1" x14ac:dyDescent="0.2">
      <c r="A18" s="19"/>
      <c r="B18" s="20"/>
      <c r="C18" s="127"/>
      <c r="D18" s="37"/>
      <c r="E18" s="265"/>
      <c r="F18" s="265"/>
      <c r="G18" s="265"/>
      <c r="H18" s="265"/>
      <c r="I18" s="124" t="s">
        <v>15</v>
      </c>
      <c r="J18" s="125"/>
      <c r="K18" s="128"/>
      <c r="L18" s="19"/>
      <c r="M18" s="19"/>
      <c r="N18" s="19"/>
      <c r="O18" s="19"/>
      <c r="P18" s="19"/>
      <c r="Q18" s="19"/>
      <c r="R18" s="19"/>
      <c r="S18" s="19"/>
      <c r="T18" s="19"/>
    </row>
    <row r="19" spans="1:20" s="2" customFormat="1" ht="6.95" customHeight="1" x14ac:dyDescent="0.2">
      <c r="A19" s="19"/>
      <c r="B19" s="20"/>
      <c r="C19" s="127"/>
      <c r="D19" s="37"/>
      <c r="E19" s="37"/>
      <c r="F19" s="37"/>
      <c r="G19" s="37"/>
      <c r="H19" s="37"/>
      <c r="I19" s="37"/>
      <c r="J19" s="37"/>
      <c r="K19" s="128"/>
      <c r="L19" s="19"/>
      <c r="M19" s="19"/>
      <c r="N19" s="19"/>
      <c r="O19" s="19"/>
      <c r="P19" s="19"/>
      <c r="Q19" s="19"/>
      <c r="R19" s="19"/>
      <c r="S19" s="19"/>
      <c r="T19" s="19"/>
    </row>
    <row r="20" spans="1:20" s="2" customFormat="1" ht="12" customHeight="1" x14ac:dyDescent="0.2">
      <c r="A20" s="19"/>
      <c r="B20" s="20"/>
      <c r="C20" s="127"/>
      <c r="D20" s="124" t="s">
        <v>17</v>
      </c>
      <c r="E20" s="37"/>
      <c r="F20" s="37"/>
      <c r="G20" s="37"/>
      <c r="H20" s="37"/>
      <c r="I20" s="124" t="s">
        <v>14</v>
      </c>
      <c r="J20" s="125" t="str">
        <f>IF('Rekapitulácia stavby'!AN16="","",'Rekapitulácia stavby'!AN16)</f>
        <v/>
      </c>
      <c r="K20" s="128"/>
      <c r="L20" s="19"/>
      <c r="M20" s="19"/>
      <c r="N20" s="19"/>
      <c r="O20" s="19"/>
      <c r="P20" s="19"/>
      <c r="Q20" s="19"/>
      <c r="R20" s="19"/>
      <c r="S20" s="19"/>
      <c r="T20" s="19"/>
    </row>
    <row r="21" spans="1:20" s="2" customFormat="1" ht="18" customHeight="1" x14ac:dyDescent="0.2">
      <c r="A21" s="19"/>
      <c r="B21" s="20"/>
      <c r="C21" s="127"/>
      <c r="D21" s="37"/>
      <c r="E21" s="125" t="str">
        <f>IF('Rekapitulácia stavby'!E17="","",'Rekapitulácia stavby'!E17)</f>
        <v/>
      </c>
      <c r="F21" s="37"/>
      <c r="G21" s="37"/>
      <c r="H21" s="37"/>
      <c r="I21" s="124" t="s">
        <v>15</v>
      </c>
      <c r="J21" s="125" t="str">
        <f>IF('Rekapitulácia stavby'!AN17="","",'Rekapitulácia stavby'!AN17)</f>
        <v/>
      </c>
      <c r="K21" s="128"/>
      <c r="L21" s="19"/>
      <c r="M21" s="19"/>
      <c r="N21" s="19"/>
      <c r="O21" s="19"/>
      <c r="P21" s="19"/>
      <c r="Q21" s="19"/>
      <c r="R21" s="19"/>
      <c r="S21" s="19"/>
      <c r="T21" s="19"/>
    </row>
    <row r="22" spans="1:20" s="2" customFormat="1" ht="6.95" customHeight="1" x14ac:dyDescent="0.2">
      <c r="A22" s="19"/>
      <c r="B22" s="20"/>
      <c r="C22" s="127"/>
      <c r="D22" s="37"/>
      <c r="E22" s="37"/>
      <c r="F22" s="37"/>
      <c r="G22" s="37"/>
      <c r="H22" s="37"/>
      <c r="I22" s="37"/>
      <c r="J22" s="37"/>
      <c r="K22" s="128"/>
      <c r="L22" s="19"/>
      <c r="M22" s="19"/>
      <c r="N22" s="19"/>
      <c r="O22" s="19"/>
      <c r="P22" s="19"/>
      <c r="Q22" s="19"/>
      <c r="R22" s="19"/>
      <c r="S22" s="19"/>
      <c r="T22" s="19"/>
    </row>
    <row r="23" spans="1:20" s="2" customFormat="1" ht="12" customHeight="1" x14ac:dyDescent="0.2">
      <c r="A23" s="19"/>
      <c r="B23" s="20"/>
      <c r="C23" s="127"/>
      <c r="D23" s="124" t="s">
        <v>20</v>
      </c>
      <c r="E23" s="37"/>
      <c r="F23" s="37"/>
      <c r="G23" s="37"/>
      <c r="H23" s="37"/>
      <c r="I23" s="124" t="s">
        <v>14</v>
      </c>
      <c r="J23" s="125" t="str">
        <f>IF('Rekapitulácia stavby'!AN19="","",'Rekapitulácia stavby'!AN19)</f>
        <v/>
      </c>
      <c r="K23" s="128"/>
      <c r="L23" s="19"/>
      <c r="M23" s="19"/>
      <c r="N23" s="19"/>
      <c r="O23" s="19"/>
      <c r="P23" s="19"/>
      <c r="Q23" s="19"/>
      <c r="R23" s="19"/>
      <c r="S23" s="19"/>
      <c r="T23" s="19"/>
    </row>
    <row r="24" spans="1:20" s="2" customFormat="1" ht="18" customHeight="1" x14ac:dyDescent="0.2">
      <c r="A24" s="19"/>
      <c r="B24" s="20"/>
      <c r="C24" s="127"/>
      <c r="D24" s="37"/>
      <c r="E24" s="125"/>
      <c r="F24" s="37"/>
      <c r="G24" s="37"/>
      <c r="H24" s="37"/>
      <c r="I24" s="124" t="s">
        <v>15</v>
      </c>
      <c r="J24" s="125" t="str">
        <f>IF('Rekapitulácia stavby'!AN20="","",'Rekapitulácia stavby'!AN20)</f>
        <v/>
      </c>
      <c r="K24" s="128"/>
      <c r="L24" s="19"/>
      <c r="M24" s="19"/>
      <c r="N24" s="19"/>
      <c r="O24" s="19"/>
      <c r="P24" s="19"/>
      <c r="Q24" s="19"/>
      <c r="R24" s="19"/>
      <c r="S24" s="19"/>
      <c r="T24" s="19"/>
    </row>
    <row r="25" spans="1:20" s="2" customFormat="1" ht="6.95" customHeight="1" x14ac:dyDescent="0.2">
      <c r="A25" s="19"/>
      <c r="B25" s="20"/>
      <c r="C25" s="127"/>
      <c r="D25" s="37"/>
      <c r="E25" s="37"/>
      <c r="F25" s="37"/>
      <c r="G25" s="37"/>
      <c r="H25" s="37"/>
      <c r="I25" s="37"/>
      <c r="J25" s="37"/>
      <c r="K25" s="128"/>
      <c r="L25" s="19"/>
      <c r="M25" s="19"/>
      <c r="N25" s="19"/>
      <c r="O25" s="19"/>
      <c r="P25" s="19"/>
      <c r="Q25" s="19"/>
      <c r="R25" s="19"/>
      <c r="S25" s="19"/>
      <c r="T25" s="19"/>
    </row>
    <row r="26" spans="1:20" s="2" customFormat="1" ht="12" customHeight="1" x14ac:dyDescent="0.2">
      <c r="A26" s="19"/>
      <c r="B26" s="20"/>
      <c r="C26" s="127"/>
      <c r="D26" s="124" t="s">
        <v>21</v>
      </c>
      <c r="E26" s="37"/>
      <c r="F26" s="37"/>
      <c r="G26" s="37"/>
      <c r="H26" s="37"/>
      <c r="I26" s="37"/>
      <c r="J26" s="37"/>
      <c r="K26" s="128"/>
      <c r="L26" s="19"/>
      <c r="M26" s="19"/>
      <c r="N26" s="19"/>
      <c r="O26" s="19"/>
      <c r="P26" s="19"/>
      <c r="Q26" s="19"/>
      <c r="R26" s="19"/>
      <c r="S26" s="19"/>
      <c r="T26" s="19"/>
    </row>
    <row r="27" spans="1:20" s="8" customFormat="1" ht="16.5" customHeight="1" x14ac:dyDescent="0.2">
      <c r="A27" s="47"/>
      <c r="B27" s="48"/>
      <c r="C27" s="165"/>
      <c r="D27" s="166"/>
      <c r="E27" s="268" t="s">
        <v>1</v>
      </c>
      <c r="F27" s="268"/>
      <c r="G27" s="268"/>
      <c r="H27" s="268"/>
      <c r="I27" s="166"/>
      <c r="J27" s="166"/>
      <c r="K27" s="167"/>
      <c r="L27" s="47"/>
      <c r="M27" s="47"/>
      <c r="N27" s="47"/>
      <c r="O27" s="47"/>
      <c r="P27" s="47"/>
      <c r="Q27" s="47"/>
      <c r="R27" s="47"/>
      <c r="S27" s="47"/>
      <c r="T27" s="47"/>
    </row>
    <row r="28" spans="1:20" s="2" customFormat="1" ht="6.95" customHeight="1" x14ac:dyDescent="0.2">
      <c r="A28" s="19"/>
      <c r="B28" s="20"/>
      <c r="C28" s="127"/>
      <c r="D28" s="37"/>
      <c r="E28" s="37"/>
      <c r="F28" s="37"/>
      <c r="G28" s="37"/>
      <c r="H28" s="37"/>
      <c r="I28" s="37"/>
      <c r="J28" s="37"/>
      <c r="K28" s="128"/>
      <c r="L28" s="19"/>
      <c r="M28" s="19"/>
      <c r="N28" s="19"/>
      <c r="O28" s="19"/>
      <c r="P28" s="19"/>
      <c r="Q28" s="19"/>
      <c r="R28" s="19"/>
      <c r="S28" s="19"/>
      <c r="T28" s="19"/>
    </row>
    <row r="29" spans="1:20" s="2" customFormat="1" ht="6.95" customHeight="1" x14ac:dyDescent="0.2">
      <c r="A29" s="19"/>
      <c r="B29" s="20"/>
      <c r="C29" s="127"/>
      <c r="D29" s="39"/>
      <c r="E29" s="39"/>
      <c r="F29" s="39"/>
      <c r="G29" s="39"/>
      <c r="H29" s="39"/>
      <c r="I29" s="39"/>
      <c r="J29" s="39"/>
      <c r="K29" s="168"/>
      <c r="L29" s="19"/>
      <c r="M29" s="19"/>
      <c r="N29" s="19"/>
      <c r="O29" s="19"/>
      <c r="P29" s="19"/>
      <c r="Q29" s="19"/>
      <c r="R29" s="19"/>
      <c r="S29" s="19"/>
      <c r="T29" s="19"/>
    </row>
    <row r="30" spans="1:20" s="2" customFormat="1" ht="25.35" customHeight="1" x14ac:dyDescent="0.2">
      <c r="A30" s="19"/>
      <c r="B30" s="20"/>
      <c r="C30" s="127"/>
      <c r="D30" s="169" t="s">
        <v>22</v>
      </c>
      <c r="E30" s="37"/>
      <c r="F30" s="37"/>
      <c r="G30" s="37"/>
      <c r="H30" s="37"/>
      <c r="I30" s="37"/>
      <c r="J30" s="217">
        <f>ROUND(J138, 2)</f>
        <v>0</v>
      </c>
      <c r="K30" s="128"/>
      <c r="L30" s="19"/>
      <c r="M30" s="19"/>
      <c r="N30" s="19"/>
      <c r="O30" s="19"/>
      <c r="P30" s="19"/>
      <c r="Q30" s="19"/>
      <c r="R30" s="19"/>
      <c r="S30" s="19"/>
      <c r="T30" s="19"/>
    </row>
    <row r="31" spans="1:20" s="2" customFormat="1" ht="6.95" customHeight="1" x14ac:dyDescent="0.2">
      <c r="A31" s="19"/>
      <c r="B31" s="20"/>
      <c r="C31" s="127"/>
      <c r="D31" s="39"/>
      <c r="E31" s="39"/>
      <c r="F31" s="39"/>
      <c r="G31" s="39"/>
      <c r="H31" s="39"/>
      <c r="I31" s="39"/>
      <c r="J31" s="39"/>
      <c r="K31" s="168"/>
      <c r="L31" s="19"/>
      <c r="M31" s="19"/>
      <c r="N31" s="19"/>
      <c r="O31" s="19"/>
      <c r="P31" s="19"/>
      <c r="Q31" s="19"/>
      <c r="R31" s="19"/>
      <c r="S31" s="19"/>
      <c r="T31" s="19"/>
    </row>
    <row r="32" spans="1:20" s="2" customFormat="1" ht="14.45" customHeight="1" x14ac:dyDescent="0.2">
      <c r="A32" s="19"/>
      <c r="B32" s="20"/>
      <c r="C32" s="127"/>
      <c r="D32" s="37"/>
      <c r="E32" s="37"/>
      <c r="F32" s="171" t="s">
        <v>24</v>
      </c>
      <c r="G32" s="37"/>
      <c r="H32" s="37"/>
      <c r="I32" s="171" t="s">
        <v>23</v>
      </c>
      <c r="J32" s="171" t="s">
        <v>25</v>
      </c>
      <c r="K32" s="128"/>
      <c r="L32" s="19"/>
      <c r="M32" s="19"/>
      <c r="N32" s="19"/>
      <c r="O32" s="19"/>
      <c r="P32" s="19"/>
      <c r="Q32" s="19"/>
      <c r="R32" s="19"/>
      <c r="S32" s="19"/>
      <c r="T32" s="19"/>
    </row>
    <row r="33" spans="1:20" s="2" customFormat="1" ht="14.45" customHeight="1" x14ac:dyDescent="0.2">
      <c r="A33" s="19"/>
      <c r="B33" s="20"/>
      <c r="C33" s="127"/>
      <c r="D33" s="113" t="s">
        <v>26</v>
      </c>
      <c r="E33" s="124" t="s">
        <v>27</v>
      </c>
      <c r="F33" s="173" t="e">
        <f>ROUND((SUM(AT138:AT236)),  2)</f>
        <v>#REF!</v>
      </c>
      <c r="G33" s="37"/>
      <c r="H33" s="37"/>
      <c r="I33" s="174">
        <v>0.2</v>
      </c>
      <c r="J33" s="173" t="e">
        <f>ROUND(((SUM(AT138:AT236))*I33),  2)</f>
        <v>#REF!</v>
      </c>
      <c r="K33" s="128"/>
      <c r="L33" s="19"/>
      <c r="M33" s="19"/>
      <c r="N33" s="19"/>
      <c r="O33" s="19"/>
      <c r="P33" s="19"/>
      <c r="Q33" s="19"/>
      <c r="R33" s="19"/>
      <c r="S33" s="19"/>
      <c r="T33" s="19"/>
    </row>
    <row r="34" spans="1:20" s="2" customFormat="1" ht="14.45" customHeight="1" x14ac:dyDescent="0.2">
      <c r="A34" s="19"/>
      <c r="B34" s="20"/>
      <c r="C34" s="127"/>
      <c r="D34" s="37"/>
      <c r="E34" s="124" t="s">
        <v>28</v>
      </c>
      <c r="F34" s="173">
        <f>J30</f>
        <v>0</v>
      </c>
      <c r="G34" s="37"/>
      <c r="H34" s="37"/>
      <c r="I34" s="174">
        <v>0.2</v>
      </c>
      <c r="J34" s="173">
        <f>J30*0.2</f>
        <v>0</v>
      </c>
      <c r="K34" s="128"/>
      <c r="L34" s="19"/>
      <c r="M34" s="19"/>
      <c r="N34" s="19"/>
      <c r="O34" s="19"/>
      <c r="P34" s="19"/>
      <c r="Q34" s="19"/>
      <c r="R34" s="19"/>
      <c r="S34" s="19"/>
      <c r="T34" s="19"/>
    </row>
    <row r="35" spans="1:20" s="2" customFormat="1" ht="14.45" hidden="1" customHeight="1" x14ac:dyDescent="0.2">
      <c r="A35" s="19"/>
      <c r="B35" s="20"/>
      <c r="C35" s="127"/>
      <c r="D35" s="37"/>
      <c r="E35" s="124" t="s">
        <v>29</v>
      </c>
      <c r="F35" s="173" t="e">
        <f>ROUND((SUM(AV138:AV236)),  2)</f>
        <v>#REF!</v>
      </c>
      <c r="G35" s="37"/>
      <c r="H35" s="37"/>
      <c r="I35" s="174">
        <v>0.2</v>
      </c>
      <c r="J35" s="173">
        <f>0</f>
        <v>0</v>
      </c>
      <c r="K35" s="128"/>
      <c r="L35" s="19"/>
      <c r="M35" s="19"/>
      <c r="N35" s="19"/>
      <c r="O35" s="19"/>
      <c r="P35" s="19"/>
      <c r="Q35" s="19"/>
      <c r="R35" s="19"/>
      <c r="S35" s="19"/>
      <c r="T35" s="19"/>
    </row>
    <row r="36" spans="1:20" s="2" customFormat="1" ht="14.45" hidden="1" customHeight="1" x14ac:dyDescent="0.2">
      <c r="A36" s="19"/>
      <c r="B36" s="20"/>
      <c r="C36" s="127"/>
      <c r="D36" s="37"/>
      <c r="E36" s="124" t="s">
        <v>30</v>
      </c>
      <c r="F36" s="173" t="e">
        <f>ROUND((SUM(AW138:AW236)),  2)</f>
        <v>#REF!</v>
      </c>
      <c r="G36" s="37"/>
      <c r="H36" s="37"/>
      <c r="I36" s="174">
        <v>0.2</v>
      </c>
      <c r="J36" s="173">
        <f>0</f>
        <v>0</v>
      </c>
      <c r="K36" s="128"/>
      <c r="L36" s="19"/>
      <c r="M36" s="19"/>
      <c r="N36" s="19"/>
      <c r="O36" s="19"/>
      <c r="P36" s="19"/>
      <c r="Q36" s="19"/>
      <c r="R36" s="19"/>
      <c r="S36" s="19"/>
      <c r="T36" s="19"/>
    </row>
    <row r="37" spans="1:20" s="2" customFormat="1" ht="14.45" hidden="1" customHeight="1" x14ac:dyDescent="0.2">
      <c r="A37" s="19"/>
      <c r="B37" s="20"/>
      <c r="C37" s="127"/>
      <c r="D37" s="37"/>
      <c r="E37" s="124" t="s">
        <v>31</v>
      </c>
      <c r="F37" s="173" t="e">
        <f>ROUND((SUM(AX138:AX236)),  2)</f>
        <v>#REF!</v>
      </c>
      <c r="G37" s="37"/>
      <c r="H37" s="37"/>
      <c r="I37" s="174">
        <v>0</v>
      </c>
      <c r="J37" s="173">
        <f>0</f>
        <v>0</v>
      </c>
      <c r="K37" s="128"/>
      <c r="L37" s="19"/>
      <c r="M37" s="19"/>
      <c r="N37" s="19"/>
      <c r="O37" s="19"/>
      <c r="P37" s="19"/>
      <c r="Q37" s="19"/>
      <c r="R37" s="19"/>
      <c r="S37" s="19"/>
      <c r="T37" s="19"/>
    </row>
    <row r="38" spans="1:20" s="2" customFormat="1" ht="6.95" customHeight="1" x14ac:dyDescent="0.2">
      <c r="A38" s="19"/>
      <c r="B38" s="20"/>
      <c r="C38" s="127"/>
      <c r="D38" s="37"/>
      <c r="E38" s="37"/>
      <c r="F38" s="37"/>
      <c r="G38" s="37"/>
      <c r="H38" s="37"/>
      <c r="I38" s="37"/>
      <c r="J38" s="37"/>
      <c r="K38" s="128"/>
      <c r="L38" s="19"/>
      <c r="M38" s="19"/>
      <c r="N38" s="19"/>
      <c r="O38" s="19"/>
      <c r="P38" s="19"/>
      <c r="Q38" s="19"/>
      <c r="R38" s="19"/>
      <c r="S38" s="19"/>
      <c r="T38" s="19"/>
    </row>
    <row r="39" spans="1:20" s="2" customFormat="1" ht="25.35" customHeight="1" x14ac:dyDescent="0.2">
      <c r="A39" s="19"/>
      <c r="B39" s="20"/>
      <c r="C39" s="218"/>
      <c r="D39" s="50" t="s">
        <v>32</v>
      </c>
      <c r="E39" s="38"/>
      <c r="F39" s="38"/>
      <c r="G39" s="51" t="s">
        <v>33</v>
      </c>
      <c r="H39" s="52" t="s">
        <v>34</v>
      </c>
      <c r="I39" s="38"/>
      <c r="J39" s="53"/>
      <c r="K39" s="219"/>
      <c r="L39" s="19"/>
      <c r="M39" s="19"/>
      <c r="N39" s="19"/>
      <c r="O39" s="19"/>
      <c r="P39" s="19"/>
      <c r="Q39" s="19"/>
      <c r="R39" s="19"/>
      <c r="S39" s="19"/>
      <c r="T39" s="19"/>
    </row>
    <row r="40" spans="1:20" s="2" customFormat="1" ht="14.45" customHeight="1" x14ac:dyDescent="0.2">
      <c r="A40" s="19"/>
      <c r="B40" s="20"/>
      <c r="C40" s="127"/>
      <c r="D40" s="37"/>
      <c r="E40" s="37"/>
      <c r="F40" s="37"/>
      <c r="G40" s="37"/>
      <c r="H40" s="37"/>
      <c r="I40" s="37"/>
      <c r="J40" s="37"/>
      <c r="K40" s="128"/>
      <c r="L40" s="19"/>
      <c r="M40" s="19"/>
      <c r="N40" s="19"/>
      <c r="O40" s="19"/>
      <c r="P40" s="19"/>
      <c r="Q40" s="19"/>
      <c r="R40" s="19"/>
      <c r="S40" s="19"/>
      <c r="T40" s="19"/>
    </row>
    <row r="41" spans="1:20" s="1" customFormat="1" ht="14.45" customHeight="1" x14ac:dyDescent="0.2">
      <c r="B41" s="17"/>
      <c r="C41" s="120"/>
      <c r="D41" s="86"/>
      <c r="E41" s="86"/>
      <c r="F41" s="86"/>
      <c r="G41" s="86"/>
      <c r="H41" s="86"/>
      <c r="I41" s="86"/>
      <c r="J41" s="86"/>
      <c r="K41" s="122"/>
    </row>
    <row r="42" spans="1:20" s="1" customFormat="1" ht="14.45" customHeight="1" x14ac:dyDescent="0.2">
      <c r="B42" s="17"/>
      <c r="C42" s="120"/>
      <c r="D42" s="86"/>
      <c r="E42" s="86"/>
      <c r="F42" s="86"/>
      <c r="G42" s="86"/>
      <c r="H42" s="86"/>
      <c r="I42" s="86"/>
      <c r="J42" s="86"/>
      <c r="K42" s="122"/>
    </row>
    <row r="43" spans="1:20" s="1" customFormat="1" ht="14.45" customHeight="1" x14ac:dyDescent="0.2">
      <c r="B43" s="17"/>
      <c r="C43" s="120"/>
      <c r="D43" s="86"/>
      <c r="E43" s="86"/>
      <c r="F43" s="86"/>
      <c r="G43" s="86"/>
      <c r="H43" s="86"/>
      <c r="I43" s="86"/>
      <c r="J43" s="86"/>
      <c r="K43" s="122"/>
    </row>
    <row r="44" spans="1:20" s="1" customFormat="1" ht="14.45" customHeight="1" x14ac:dyDescent="0.2">
      <c r="B44" s="17"/>
      <c r="C44" s="120"/>
      <c r="D44" s="86"/>
      <c r="E44" s="86"/>
      <c r="F44" s="86"/>
      <c r="G44" s="86"/>
      <c r="H44" s="86"/>
      <c r="I44" s="86"/>
      <c r="J44" s="86"/>
      <c r="K44" s="122"/>
    </row>
    <row r="45" spans="1:20" s="1" customFormat="1" ht="14.45" customHeight="1" x14ac:dyDescent="0.2">
      <c r="B45" s="17"/>
      <c r="C45" s="120"/>
      <c r="D45" s="86"/>
      <c r="E45" s="86"/>
      <c r="F45" s="86"/>
      <c r="G45" s="86"/>
      <c r="H45" s="86"/>
      <c r="I45" s="86"/>
      <c r="J45" s="86"/>
      <c r="K45" s="122"/>
    </row>
    <row r="46" spans="1:20" s="1" customFormat="1" ht="14.45" customHeight="1" x14ac:dyDescent="0.2">
      <c r="B46" s="17"/>
      <c r="C46" s="120"/>
      <c r="D46" s="86"/>
      <c r="E46" s="86"/>
      <c r="F46" s="86"/>
      <c r="G46" s="86"/>
      <c r="H46" s="86"/>
      <c r="I46" s="86"/>
      <c r="J46" s="86"/>
      <c r="K46" s="122"/>
    </row>
    <row r="47" spans="1:20" s="1" customFormat="1" ht="14.45" customHeight="1" x14ac:dyDescent="0.2">
      <c r="B47" s="17"/>
      <c r="C47" s="120"/>
      <c r="D47" s="86"/>
      <c r="E47" s="86"/>
      <c r="F47" s="86"/>
      <c r="G47" s="86"/>
      <c r="H47" s="86"/>
      <c r="I47" s="86"/>
      <c r="J47" s="86"/>
      <c r="K47" s="122"/>
    </row>
    <row r="48" spans="1:20" s="1" customFormat="1" ht="14.45" customHeight="1" x14ac:dyDescent="0.2">
      <c r="B48" s="17"/>
      <c r="C48" s="120"/>
      <c r="D48" s="86"/>
      <c r="E48" s="86"/>
      <c r="F48" s="86"/>
      <c r="G48" s="86"/>
      <c r="H48" s="86"/>
      <c r="I48" s="86"/>
      <c r="J48" s="86"/>
      <c r="K48" s="122"/>
    </row>
    <row r="49" spans="1:20" s="1" customFormat="1" ht="14.45" customHeight="1" x14ac:dyDescent="0.2">
      <c r="B49" s="17"/>
      <c r="C49" s="120"/>
      <c r="D49" s="86"/>
      <c r="E49" s="86"/>
      <c r="F49" s="86"/>
      <c r="G49" s="86"/>
      <c r="H49" s="86"/>
      <c r="I49" s="86"/>
      <c r="J49" s="86"/>
      <c r="K49" s="122"/>
    </row>
    <row r="50" spans="1:20" s="2" customFormat="1" ht="14.45" customHeight="1" x14ac:dyDescent="0.2">
      <c r="B50" s="26"/>
      <c r="C50" s="136"/>
      <c r="D50" s="27" t="s">
        <v>35</v>
      </c>
      <c r="E50" s="28"/>
      <c r="F50" s="28"/>
      <c r="G50" s="27" t="s">
        <v>36</v>
      </c>
      <c r="H50" s="28"/>
      <c r="I50" s="28"/>
      <c r="J50" s="28"/>
      <c r="K50" s="178"/>
    </row>
    <row r="51" spans="1:20" x14ac:dyDescent="0.2">
      <c r="B51" s="17"/>
      <c r="C51" s="120"/>
      <c r="D51" s="86"/>
      <c r="E51" s="86"/>
      <c r="F51" s="86"/>
      <c r="G51" s="86"/>
      <c r="H51" s="86"/>
      <c r="I51" s="86"/>
      <c r="J51" s="86"/>
      <c r="K51" s="122"/>
    </row>
    <row r="52" spans="1:20" x14ac:dyDescent="0.2">
      <c r="B52" s="17"/>
      <c r="C52" s="120"/>
      <c r="D52" s="86"/>
      <c r="E52" s="86"/>
      <c r="F52" s="86"/>
      <c r="G52" s="86"/>
      <c r="H52" s="86"/>
      <c r="I52" s="86"/>
      <c r="J52" s="86"/>
      <c r="K52" s="122"/>
    </row>
    <row r="53" spans="1:20" x14ac:dyDescent="0.2">
      <c r="B53" s="17"/>
      <c r="C53" s="120"/>
      <c r="D53" s="86"/>
      <c r="E53" s="86"/>
      <c r="F53" s="86"/>
      <c r="G53" s="86"/>
      <c r="H53" s="86"/>
      <c r="I53" s="86"/>
      <c r="J53" s="86"/>
      <c r="K53" s="122"/>
    </row>
    <row r="54" spans="1:20" x14ac:dyDescent="0.2">
      <c r="B54" s="17"/>
      <c r="C54" s="120"/>
      <c r="D54" s="86"/>
      <c r="E54" s="86"/>
      <c r="F54" s="86"/>
      <c r="G54" s="86"/>
      <c r="H54" s="86"/>
      <c r="I54" s="86"/>
      <c r="J54" s="86"/>
      <c r="K54" s="122"/>
    </row>
    <row r="55" spans="1:20" x14ac:dyDescent="0.2">
      <c r="B55" s="17"/>
      <c r="C55" s="120"/>
      <c r="D55" s="86"/>
      <c r="E55" s="86"/>
      <c r="F55" s="86"/>
      <c r="G55" s="86"/>
      <c r="H55" s="86"/>
      <c r="I55" s="86"/>
      <c r="J55" s="86"/>
      <c r="K55" s="122"/>
    </row>
    <row r="56" spans="1:20" x14ac:dyDescent="0.2">
      <c r="B56" s="17"/>
      <c r="C56" s="120"/>
      <c r="D56" s="86"/>
      <c r="E56" s="86"/>
      <c r="F56" s="86"/>
      <c r="G56" s="86"/>
      <c r="H56" s="86"/>
      <c r="I56" s="86"/>
      <c r="J56" s="86"/>
      <c r="K56" s="122"/>
    </row>
    <row r="57" spans="1:20" x14ac:dyDescent="0.2">
      <c r="B57" s="17"/>
      <c r="C57" s="120"/>
      <c r="D57" s="86"/>
      <c r="E57" s="86"/>
      <c r="F57" s="86"/>
      <c r="G57" s="86"/>
      <c r="H57" s="86"/>
      <c r="I57" s="86"/>
      <c r="J57" s="86"/>
      <c r="K57" s="122"/>
    </row>
    <row r="58" spans="1:20" x14ac:dyDescent="0.2">
      <c r="B58" s="17"/>
      <c r="C58" s="120"/>
      <c r="D58" s="86"/>
      <c r="E58" s="86"/>
      <c r="F58" s="86"/>
      <c r="G58" s="86"/>
      <c r="H58" s="86"/>
      <c r="I58" s="86"/>
      <c r="J58" s="86"/>
      <c r="K58" s="122"/>
    </row>
    <row r="59" spans="1:20" x14ac:dyDescent="0.2">
      <c r="B59" s="17"/>
      <c r="C59" s="120"/>
      <c r="D59" s="86"/>
      <c r="E59" s="86"/>
      <c r="F59" s="86"/>
      <c r="G59" s="86"/>
      <c r="H59" s="86"/>
      <c r="I59" s="86"/>
      <c r="J59" s="86"/>
      <c r="K59" s="122"/>
    </row>
    <row r="60" spans="1:20" x14ac:dyDescent="0.2">
      <c r="B60" s="17"/>
      <c r="C60" s="120"/>
      <c r="D60" s="86"/>
      <c r="E60" s="86"/>
      <c r="F60" s="86"/>
      <c r="G60" s="86"/>
      <c r="H60" s="86"/>
      <c r="I60" s="86"/>
      <c r="J60" s="86"/>
      <c r="K60" s="122"/>
    </row>
    <row r="61" spans="1:20" s="2" customFormat="1" ht="12.75" x14ac:dyDescent="0.2">
      <c r="A61" s="19"/>
      <c r="B61" s="20"/>
      <c r="C61" s="127"/>
      <c r="D61" s="29" t="s">
        <v>37</v>
      </c>
      <c r="E61" s="115"/>
      <c r="F61" s="55" t="s">
        <v>38</v>
      </c>
      <c r="G61" s="29" t="s">
        <v>37</v>
      </c>
      <c r="H61" s="115"/>
      <c r="I61" s="115"/>
      <c r="J61" s="56" t="s">
        <v>38</v>
      </c>
      <c r="K61" s="220"/>
      <c r="L61" s="19"/>
      <c r="M61" s="19"/>
      <c r="N61" s="19"/>
      <c r="O61" s="19"/>
      <c r="P61" s="19"/>
      <c r="Q61" s="19"/>
      <c r="R61" s="19"/>
      <c r="S61" s="19"/>
      <c r="T61" s="19"/>
    </row>
    <row r="62" spans="1:20" x14ac:dyDescent="0.2">
      <c r="B62" s="17"/>
      <c r="C62" s="120"/>
      <c r="D62" s="86"/>
      <c r="E62" s="86"/>
      <c r="F62" s="86"/>
      <c r="G62" s="86"/>
      <c r="H62" s="86"/>
      <c r="I62" s="86"/>
      <c r="J62" s="86"/>
      <c r="K62" s="122"/>
    </row>
    <row r="63" spans="1:20" x14ac:dyDescent="0.2">
      <c r="B63" s="17"/>
      <c r="C63" s="120"/>
      <c r="D63" s="86"/>
      <c r="E63" s="86"/>
      <c r="F63" s="86"/>
      <c r="G63" s="86"/>
      <c r="H63" s="86"/>
      <c r="I63" s="86"/>
      <c r="J63" s="86"/>
      <c r="K63" s="122"/>
    </row>
    <row r="64" spans="1:20" x14ac:dyDescent="0.2">
      <c r="B64" s="17"/>
      <c r="C64" s="120"/>
      <c r="D64" s="86"/>
      <c r="E64" s="86"/>
      <c r="F64" s="86"/>
      <c r="G64" s="86"/>
      <c r="H64" s="86"/>
      <c r="I64" s="86"/>
      <c r="J64" s="86"/>
      <c r="K64" s="122"/>
    </row>
    <row r="65" spans="1:20" s="2" customFormat="1" ht="12.75" x14ac:dyDescent="0.2">
      <c r="A65" s="19"/>
      <c r="B65" s="20"/>
      <c r="C65" s="127"/>
      <c r="D65" s="27" t="s">
        <v>39</v>
      </c>
      <c r="E65" s="30"/>
      <c r="F65" s="30"/>
      <c r="G65" s="27" t="s">
        <v>40</v>
      </c>
      <c r="H65" s="30"/>
      <c r="I65" s="30"/>
      <c r="J65" s="30"/>
      <c r="K65" s="180"/>
      <c r="L65" s="19"/>
      <c r="M65" s="19"/>
      <c r="N65" s="19"/>
      <c r="O65" s="19"/>
      <c r="P65" s="19"/>
      <c r="Q65" s="19"/>
      <c r="R65" s="19"/>
      <c r="S65" s="19"/>
      <c r="T65" s="19"/>
    </row>
    <row r="66" spans="1:20" x14ac:dyDescent="0.2">
      <c r="B66" s="17"/>
      <c r="C66" s="120"/>
      <c r="D66" s="86"/>
      <c r="E66" s="86"/>
      <c r="F66" s="86"/>
      <c r="G66" s="86"/>
      <c r="H66" s="86"/>
      <c r="I66" s="86"/>
      <c r="J66" s="86"/>
      <c r="K66" s="122"/>
    </row>
    <row r="67" spans="1:20" x14ac:dyDescent="0.2">
      <c r="B67" s="17"/>
      <c r="C67" s="120"/>
      <c r="D67" s="86"/>
      <c r="E67" s="86"/>
      <c r="F67" s="86"/>
      <c r="G67" s="86"/>
      <c r="H67" s="86"/>
      <c r="I67" s="86"/>
      <c r="J67" s="86"/>
      <c r="K67" s="122"/>
    </row>
    <row r="68" spans="1:20" x14ac:dyDescent="0.2">
      <c r="B68" s="17"/>
      <c r="C68" s="120"/>
      <c r="D68" s="86"/>
      <c r="E68" s="86"/>
      <c r="F68" s="86"/>
      <c r="G68" s="86"/>
      <c r="H68" s="86"/>
      <c r="I68" s="86"/>
      <c r="J68" s="86"/>
      <c r="K68" s="122"/>
    </row>
    <row r="69" spans="1:20" x14ac:dyDescent="0.2">
      <c r="B69" s="17"/>
      <c r="C69" s="120"/>
      <c r="D69" s="86"/>
      <c r="E69" s="86"/>
      <c r="F69" s="86"/>
      <c r="G69" s="86"/>
      <c r="H69" s="86"/>
      <c r="I69" s="86"/>
      <c r="J69" s="86"/>
      <c r="K69" s="122"/>
    </row>
    <row r="70" spans="1:20" x14ac:dyDescent="0.2">
      <c r="B70" s="17"/>
      <c r="C70" s="120"/>
      <c r="D70" s="86"/>
      <c r="E70" s="86"/>
      <c r="F70" s="86"/>
      <c r="G70" s="86"/>
      <c r="H70" s="86"/>
      <c r="I70" s="86"/>
      <c r="J70" s="86"/>
      <c r="K70" s="122"/>
    </row>
    <row r="71" spans="1:20" x14ac:dyDescent="0.2">
      <c r="B71" s="17"/>
      <c r="C71" s="120"/>
      <c r="D71" s="86"/>
      <c r="E71" s="86"/>
      <c r="F71" s="86"/>
      <c r="G71" s="86"/>
      <c r="H71" s="86"/>
      <c r="I71" s="86"/>
      <c r="J71" s="86"/>
      <c r="K71" s="122"/>
    </row>
    <row r="72" spans="1:20" x14ac:dyDescent="0.2">
      <c r="B72" s="17"/>
      <c r="C72" s="120"/>
      <c r="D72" s="86"/>
      <c r="E72" s="86"/>
      <c r="F72" s="86"/>
      <c r="G72" s="86"/>
      <c r="H72" s="86"/>
      <c r="I72" s="86"/>
      <c r="J72" s="86"/>
      <c r="K72" s="122"/>
    </row>
    <row r="73" spans="1:20" x14ac:dyDescent="0.2">
      <c r="B73" s="17"/>
      <c r="C73" s="120"/>
      <c r="D73" s="86"/>
      <c r="E73" s="86"/>
      <c r="F73" s="86"/>
      <c r="G73" s="86"/>
      <c r="H73" s="86"/>
      <c r="I73" s="86"/>
      <c r="J73" s="86"/>
      <c r="K73" s="122"/>
    </row>
    <row r="74" spans="1:20" x14ac:dyDescent="0.2">
      <c r="B74" s="17"/>
      <c r="C74" s="120"/>
      <c r="D74" s="86"/>
      <c r="E74" s="86"/>
      <c r="F74" s="86"/>
      <c r="G74" s="86"/>
      <c r="H74" s="86"/>
      <c r="I74" s="86"/>
      <c r="J74" s="86"/>
      <c r="K74" s="122"/>
    </row>
    <row r="75" spans="1:20" x14ac:dyDescent="0.2">
      <c r="B75" s="17"/>
      <c r="C75" s="120"/>
      <c r="D75" s="86"/>
      <c r="E75" s="86"/>
      <c r="F75" s="86"/>
      <c r="G75" s="86"/>
      <c r="H75" s="86"/>
      <c r="I75" s="86"/>
      <c r="J75" s="86"/>
      <c r="K75" s="122"/>
    </row>
    <row r="76" spans="1:20" s="2" customFormat="1" ht="12.75" x14ac:dyDescent="0.2">
      <c r="A76" s="19"/>
      <c r="B76" s="20"/>
      <c r="C76" s="127"/>
      <c r="D76" s="29" t="s">
        <v>37</v>
      </c>
      <c r="E76" s="115"/>
      <c r="F76" s="55" t="s">
        <v>38</v>
      </c>
      <c r="G76" s="29" t="s">
        <v>37</v>
      </c>
      <c r="H76" s="115"/>
      <c r="I76" s="115"/>
      <c r="J76" s="56" t="s">
        <v>38</v>
      </c>
      <c r="K76" s="220"/>
      <c r="L76" s="19"/>
      <c r="M76" s="19"/>
      <c r="N76" s="19"/>
      <c r="O76" s="19"/>
      <c r="P76" s="19"/>
      <c r="Q76" s="19"/>
      <c r="R76" s="19"/>
      <c r="S76" s="19"/>
      <c r="T76" s="19"/>
    </row>
    <row r="77" spans="1:20" s="2" customFormat="1" ht="14.45" customHeight="1" x14ac:dyDescent="0.2">
      <c r="A77" s="19"/>
      <c r="B77" s="31"/>
      <c r="C77" s="139"/>
      <c r="D77" s="32"/>
      <c r="E77" s="32"/>
      <c r="F77" s="32"/>
      <c r="G77" s="32"/>
      <c r="H77" s="32"/>
      <c r="I77" s="32"/>
      <c r="J77" s="32"/>
      <c r="K77" s="140"/>
      <c r="L77" s="19"/>
      <c r="M77" s="19"/>
      <c r="N77" s="19"/>
      <c r="O77" s="19"/>
      <c r="P77" s="19"/>
      <c r="Q77" s="19"/>
      <c r="R77" s="19"/>
      <c r="S77" s="19"/>
      <c r="T77" s="19"/>
    </row>
    <row r="78" spans="1:20" x14ac:dyDescent="0.2">
      <c r="C78" s="120"/>
      <c r="D78" s="86"/>
      <c r="E78" s="86"/>
      <c r="F78" s="86"/>
      <c r="G78" s="86"/>
      <c r="H78" s="86"/>
      <c r="I78" s="86"/>
      <c r="J78" s="86"/>
      <c r="K78" s="122"/>
    </row>
    <row r="79" spans="1:20" x14ac:dyDescent="0.2">
      <c r="C79" s="120"/>
      <c r="D79" s="86"/>
      <c r="E79" s="86"/>
      <c r="F79" s="86"/>
      <c r="G79" s="86"/>
      <c r="H79" s="86"/>
      <c r="I79" s="86"/>
      <c r="J79" s="86"/>
      <c r="K79" s="122"/>
    </row>
    <row r="80" spans="1:20" x14ac:dyDescent="0.2">
      <c r="C80" s="120"/>
      <c r="D80" s="86"/>
      <c r="E80" s="86"/>
      <c r="F80" s="86"/>
      <c r="G80" s="86"/>
      <c r="H80" s="86"/>
      <c r="I80" s="86"/>
      <c r="J80" s="86"/>
      <c r="K80" s="122"/>
    </row>
    <row r="81" spans="1:36" s="2" customFormat="1" ht="6.95" customHeight="1" x14ac:dyDescent="0.2">
      <c r="A81" s="19"/>
      <c r="B81" s="33"/>
      <c r="C81" s="141"/>
      <c r="D81" s="34"/>
      <c r="E81" s="34"/>
      <c r="F81" s="34"/>
      <c r="G81" s="34"/>
      <c r="H81" s="34"/>
      <c r="I81" s="34"/>
      <c r="J81" s="34"/>
      <c r="K81" s="142"/>
      <c r="L81" s="19"/>
      <c r="M81" s="19"/>
      <c r="N81" s="19"/>
      <c r="O81" s="19"/>
      <c r="P81" s="19"/>
      <c r="Q81" s="19"/>
      <c r="R81" s="19"/>
      <c r="S81" s="19"/>
      <c r="T81" s="19"/>
    </row>
    <row r="82" spans="1:36" s="2" customFormat="1" ht="24.95" customHeight="1" x14ac:dyDescent="0.2">
      <c r="A82" s="19"/>
      <c r="B82" s="20"/>
      <c r="C82" s="143" t="s">
        <v>65</v>
      </c>
      <c r="D82" s="37"/>
      <c r="E82" s="37"/>
      <c r="F82" s="37"/>
      <c r="G82" s="37"/>
      <c r="H82" s="37"/>
      <c r="I82" s="37"/>
      <c r="J82" s="37"/>
      <c r="K82" s="128"/>
      <c r="L82" s="19"/>
      <c r="M82" s="19"/>
      <c r="N82" s="19"/>
      <c r="O82" s="19"/>
      <c r="P82" s="19"/>
      <c r="Q82" s="19"/>
      <c r="R82" s="19"/>
      <c r="S82" s="19"/>
      <c r="T82" s="19"/>
    </row>
    <row r="83" spans="1:36" s="2" customFormat="1" ht="6.95" customHeight="1" x14ac:dyDescent="0.2">
      <c r="A83" s="19"/>
      <c r="B83" s="20"/>
      <c r="C83" s="127"/>
      <c r="D83" s="37"/>
      <c r="E83" s="37"/>
      <c r="F83" s="37"/>
      <c r="G83" s="37"/>
      <c r="H83" s="37"/>
      <c r="I83" s="37"/>
      <c r="J83" s="37"/>
      <c r="K83" s="128"/>
      <c r="L83" s="19"/>
      <c r="M83" s="19"/>
      <c r="N83" s="19"/>
      <c r="O83" s="19"/>
      <c r="P83" s="19"/>
      <c r="Q83" s="19"/>
      <c r="R83" s="19"/>
      <c r="S83" s="19"/>
      <c r="T83" s="19"/>
    </row>
    <row r="84" spans="1:36" s="2" customFormat="1" ht="12" customHeight="1" x14ac:dyDescent="0.2">
      <c r="A84" s="19"/>
      <c r="B84" s="20"/>
      <c r="C84" s="144" t="s">
        <v>8</v>
      </c>
      <c r="D84" s="37"/>
      <c r="E84" s="37"/>
      <c r="F84" s="37"/>
      <c r="G84" s="37"/>
      <c r="H84" s="37"/>
      <c r="I84" s="37"/>
      <c r="J84" s="37"/>
      <c r="K84" s="128"/>
      <c r="L84" s="19"/>
      <c r="M84" s="19"/>
      <c r="N84" s="19"/>
      <c r="O84" s="19"/>
      <c r="P84" s="19"/>
      <c r="Q84" s="19"/>
      <c r="R84" s="19"/>
      <c r="S84" s="19"/>
      <c r="T84" s="19"/>
    </row>
    <row r="85" spans="1:36" s="2" customFormat="1" ht="16.5" customHeight="1" x14ac:dyDescent="0.2">
      <c r="A85" s="19"/>
      <c r="B85" s="20"/>
      <c r="C85" s="127"/>
      <c r="D85" s="37"/>
      <c r="E85" s="272" t="str">
        <f>E7</f>
        <v>Rekonštrukcia hygienických zariadení - 3. a 4. poschodie</v>
      </c>
      <c r="F85" s="273"/>
      <c r="G85" s="273"/>
      <c r="H85" s="273"/>
      <c r="I85" s="37"/>
      <c r="J85" s="37"/>
      <c r="K85" s="128"/>
      <c r="L85" s="19"/>
      <c r="M85" s="19"/>
      <c r="N85" s="19"/>
      <c r="O85" s="19"/>
      <c r="P85" s="19"/>
      <c r="Q85" s="19"/>
      <c r="R85" s="19"/>
      <c r="S85" s="19"/>
      <c r="T85" s="19"/>
    </row>
    <row r="86" spans="1:36" s="2" customFormat="1" ht="12" customHeight="1" x14ac:dyDescent="0.2">
      <c r="A86" s="19"/>
      <c r="B86" s="20"/>
      <c r="C86" s="144" t="s">
        <v>64</v>
      </c>
      <c r="D86" s="37"/>
      <c r="E86" s="37"/>
      <c r="F86" s="37"/>
      <c r="G86" s="37"/>
      <c r="H86" s="37"/>
      <c r="I86" s="37"/>
      <c r="J86" s="37"/>
      <c r="K86" s="128"/>
      <c r="L86" s="19"/>
      <c r="M86" s="19"/>
      <c r="N86" s="19"/>
      <c r="O86" s="19"/>
      <c r="P86" s="19"/>
      <c r="Q86" s="19"/>
      <c r="R86" s="19"/>
      <c r="S86" s="19"/>
      <c r="T86" s="19"/>
    </row>
    <row r="87" spans="1:36" s="2" customFormat="1" ht="16.5" customHeight="1" x14ac:dyDescent="0.2">
      <c r="A87" s="19"/>
      <c r="B87" s="20"/>
      <c r="C87" s="127"/>
      <c r="D87" s="37"/>
      <c r="E87" s="255" t="str">
        <f>E9</f>
        <v>3 - Kúpeľna, wc ženy 4B</v>
      </c>
      <c r="F87" s="271"/>
      <c r="G87" s="271"/>
      <c r="H87" s="271"/>
      <c r="I87" s="37"/>
      <c r="J87" s="37"/>
      <c r="K87" s="128"/>
      <c r="L87" s="19"/>
      <c r="M87" s="19"/>
      <c r="N87" s="19"/>
      <c r="O87" s="19"/>
      <c r="P87" s="19"/>
      <c r="Q87" s="19"/>
      <c r="R87" s="19"/>
      <c r="S87" s="19"/>
      <c r="T87" s="19"/>
    </row>
    <row r="88" spans="1:36" s="2" customFormat="1" ht="6.95" customHeight="1" x14ac:dyDescent="0.2">
      <c r="A88" s="19"/>
      <c r="B88" s="20"/>
      <c r="C88" s="127"/>
      <c r="D88" s="37"/>
      <c r="E88" s="37"/>
      <c r="F88" s="37"/>
      <c r="G88" s="37"/>
      <c r="H88" s="37"/>
      <c r="I88" s="37"/>
      <c r="J88" s="37"/>
      <c r="K88" s="128"/>
      <c r="L88" s="19"/>
      <c r="M88" s="19"/>
      <c r="N88" s="19"/>
      <c r="O88" s="19"/>
      <c r="P88" s="19"/>
      <c r="Q88" s="19"/>
      <c r="R88" s="19"/>
      <c r="S88" s="19"/>
      <c r="T88" s="19"/>
    </row>
    <row r="89" spans="1:36" s="2" customFormat="1" ht="12" customHeight="1" x14ac:dyDescent="0.2">
      <c r="A89" s="19"/>
      <c r="B89" s="20"/>
      <c r="C89" s="144" t="s">
        <v>11</v>
      </c>
      <c r="D89" s="37"/>
      <c r="E89" s="37"/>
      <c r="F89" s="125" t="str">
        <f>F12</f>
        <v>Hrabiny</v>
      </c>
      <c r="G89" s="37"/>
      <c r="H89" s="37"/>
      <c r="I89" s="124" t="s">
        <v>12</v>
      </c>
      <c r="J89" s="216" t="str">
        <f>IF(J12="","",J12)</f>
        <v/>
      </c>
      <c r="K89" s="128"/>
      <c r="L89" s="19"/>
      <c r="M89" s="19"/>
      <c r="N89" s="19"/>
      <c r="O89" s="19"/>
      <c r="P89" s="19"/>
      <c r="Q89" s="19"/>
      <c r="R89" s="19"/>
      <c r="S89" s="19"/>
      <c r="T89" s="19"/>
    </row>
    <row r="90" spans="1:36" s="2" customFormat="1" ht="6.95" customHeight="1" x14ac:dyDescent="0.2">
      <c r="A90" s="19"/>
      <c r="B90" s="20"/>
      <c r="C90" s="127"/>
      <c r="D90" s="37"/>
      <c r="E90" s="37"/>
      <c r="F90" s="37"/>
      <c r="G90" s="37"/>
      <c r="H90" s="37"/>
      <c r="I90" s="37"/>
      <c r="J90" s="37"/>
      <c r="K90" s="128"/>
      <c r="L90" s="19"/>
      <c r="M90" s="19"/>
      <c r="N90" s="19"/>
      <c r="O90" s="19"/>
      <c r="P90" s="19"/>
      <c r="Q90" s="19"/>
      <c r="R90" s="19"/>
      <c r="S90" s="19"/>
      <c r="T90" s="19"/>
    </row>
    <row r="91" spans="1:36" s="2" customFormat="1" ht="27.95" customHeight="1" x14ac:dyDescent="0.2">
      <c r="A91" s="19"/>
      <c r="B91" s="20"/>
      <c r="C91" s="144" t="s">
        <v>13</v>
      </c>
      <c r="D91" s="37"/>
      <c r="E91" s="37"/>
      <c r="F91" s="125" t="str">
        <f>E15</f>
        <v>DSS Hrabiny</v>
      </c>
      <c r="G91" s="37"/>
      <c r="H91" s="37"/>
      <c r="I91" s="124" t="s">
        <v>17</v>
      </c>
      <c r="J91" s="221" t="str">
        <f>E21</f>
        <v/>
      </c>
      <c r="K91" s="128"/>
      <c r="L91" s="19"/>
      <c r="M91" s="19"/>
      <c r="N91" s="19"/>
      <c r="O91" s="19"/>
      <c r="P91" s="19"/>
      <c r="Q91" s="19"/>
      <c r="R91" s="19"/>
      <c r="S91" s="19"/>
      <c r="T91" s="19"/>
    </row>
    <row r="92" spans="1:36" s="2" customFormat="1" ht="27.95" customHeight="1" x14ac:dyDescent="0.2">
      <c r="A92" s="19"/>
      <c r="B92" s="20"/>
      <c r="C92" s="144" t="s">
        <v>16</v>
      </c>
      <c r="D92" s="37"/>
      <c r="E92" s="37"/>
      <c r="F92" s="125" t="str">
        <f>IF(E18="","",E18)</f>
        <v/>
      </c>
      <c r="G92" s="37"/>
      <c r="H92" s="37"/>
      <c r="I92" s="124" t="s">
        <v>20</v>
      </c>
      <c r="J92" s="221">
        <f>E24</f>
        <v>0</v>
      </c>
      <c r="K92" s="128"/>
      <c r="L92" s="19"/>
      <c r="M92" s="19"/>
      <c r="N92" s="19"/>
      <c r="O92" s="19"/>
      <c r="P92" s="19"/>
      <c r="Q92" s="19"/>
      <c r="R92" s="19"/>
      <c r="S92" s="19"/>
      <c r="T92" s="19"/>
    </row>
    <row r="93" spans="1:36" s="2" customFormat="1" ht="10.35" customHeight="1" x14ac:dyDescent="0.2">
      <c r="A93" s="19"/>
      <c r="B93" s="20"/>
      <c r="C93" s="127"/>
      <c r="D93" s="37"/>
      <c r="E93" s="37"/>
      <c r="F93" s="37"/>
      <c r="G93" s="37"/>
      <c r="H93" s="37"/>
      <c r="I93" s="37"/>
      <c r="J93" s="37"/>
      <c r="K93" s="128"/>
      <c r="L93" s="19"/>
      <c r="M93" s="19"/>
      <c r="N93" s="19"/>
      <c r="O93" s="19"/>
      <c r="P93" s="19"/>
      <c r="Q93" s="19"/>
      <c r="R93" s="19"/>
      <c r="S93" s="19"/>
      <c r="T93" s="19"/>
    </row>
    <row r="94" spans="1:36" s="2" customFormat="1" ht="29.25" customHeight="1" x14ac:dyDescent="0.2">
      <c r="A94" s="19"/>
      <c r="B94" s="20"/>
      <c r="C94" s="222" t="s">
        <v>66</v>
      </c>
      <c r="D94" s="176"/>
      <c r="E94" s="176"/>
      <c r="F94" s="176"/>
      <c r="G94" s="176"/>
      <c r="H94" s="176"/>
      <c r="I94" s="176"/>
      <c r="J94" s="223" t="s">
        <v>67</v>
      </c>
      <c r="K94" s="224"/>
      <c r="L94" s="19"/>
      <c r="M94" s="19"/>
      <c r="N94" s="19"/>
      <c r="O94" s="19"/>
      <c r="P94" s="19"/>
      <c r="Q94" s="19"/>
      <c r="R94" s="19"/>
      <c r="S94" s="19"/>
      <c r="T94" s="19"/>
    </row>
    <row r="95" spans="1:36" s="2" customFormat="1" ht="10.35" customHeight="1" x14ac:dyDescent="0.2">
      <c r="A95" s="19"/>
      <c r="B95" s="20"/>
      <c r="C95" s="127"/>
      <c r="D95" s="37"/>
      <c r="E95" s="37"/>
      <c r="F95" s="37"/>
      <c r="G95" s="37"/>
      <c r="H95" s="37"/>
      <c r="I95" s="37"/>
      <c r="J95" s="37"/>
      <c r="K95" s="128"/>
      <c r="L95" s="19"/>
      <c r="M95" s="19"/>
      <c r="N95" s="19"/>
      <c r="O95" s="19"/>
      <c r="P95" s="19"/>
      <c r="Q95" s="19"/>
      <c r="R95" s="19"/>
      <c r="S95" s="19"/>
      <c r="T95" s="19"/>
    </row>
    <row r="96" spans="1:36" s="2" customFormat="1" ht="22.9" customHeight="1" x14ac:dyDescent="0.2">
      <c r="A96" s="19"/>
      <c r="B96" s="20"/>
      <c r="C96" s="225" t="s">
        <v>68</v>
      </c>
      <c r="D96" s="37"/>
      <c r="E96" s="37"/>
      <c r="F96" s="37"/>
      <c r="G96" s="37"/>
      <c r="H96" s="37"/>
      <c r="I96" s="37"/>
      <c r="J96" s="217">
        <f>J97+J101+J117</f>
        <v>0</v>
      </c>
      <c r="K96" s="128"/>
      <c r="L96" s="19"/>
      <c r="M96" s="19"/>
      <c r="N96" s="19"/>
      <c r="O96" s="19"/>
      <c r="P96" s="19"/>
      <c r="Q96" s="19"/>
      <c r="R96" s="19"/>
      <c r="S96" s="19"/>
      <c r="T96" s="19"/>
      <c r="AJ96" s="14" t="s">
        <v>69</v>
      </c>
    </row>
    <row r="97" spans="2:11" s="9" customFormat="1" ht="24.95" customHeight="1" x14ac:dyDescent="0.2">
      <c r="B97" s="57"/>
      <c r="C97" s="186"/>
      <c r="D97" s="58" t="s">
        <v>76</v>
      </c>
      <c r="E97" s="59"/>
      <c r="F97" s="59" t="s">
        <v>77</v>
      </c>
      <c r="G97" s="59"/>
      <c r="H97" s="59"/>
      <c r="I97" s="59"/>
      <c r="J97" s="60">
        <f>J139</f>
        <v>0</v>
      </c>
      <c r="K97" s="226"/>
    </row>
    <row r="98" spans="2:11" s="10" customFormat="1" ht="19.899999999999999" customHeight="1" x14ac:dyDescent="0.2">
      <c r="B98" s="61"/>
      <c r="C98" s="188"/>
      <c r="D98" s="62">
        <v>3</v>
      </c>
      <c r="E98" s="63"/>
      <c r="F98" s="63" t="s">
        <v>127</v>
      </c>
      <c r="G98" s="63"/>
      <c r="H98" s="63"/>
      <c r="I98" s="63"/>
      <c r="J98" s="64">
        <f>J140</f>
        <v>0</v>
      </c>
      <c r="K98" s="227"/>
    </row>
    <row r="99" spans="2:11" s="10" customFormat="1" ht="19.899999999999999" customHeight="1" x14ac:dyDescent="0.2">
      <c r="B99" s="61"/>
      <c r="C99" s="188"/>
      <c r="D99" s="62">
        <v>6</v>
      </c>
      <c r="E99" s="63"/>
      <c r="F99" s="63" t="s">
        <v>133</v>
      </c>
      <c r="G99" s="63"/>
      <c r="H99" s="63"/>
      <c r="I99" s="63"/>
      <c r="J99" s="64">
        <f>J146</f>
        <v>0</v>
      </c>
      <c r="K99" s="227"/>
    </row>
    <row r="100" spans="2:11" s="10" customFormat="1" ht="19.899999999999999" customHeight="1" x14ac:dyDescent="0.2">
      <c r="B100" s="61"/>
      <c r="C100" s="188"/>
      <c r="D100" s="62">
        <v>9</v>
      </c>
      <c r="E100" s="63"/>
      <c r="F100" s="63" t="s">
        <v>139</v>
      </c>
      <c r="G100" s="63"/>
      <c r="H100" s="63"/>
      <c r="I100" s="63"/>
      <c r="J100" s="64">
        <f>J151</f>
        <v>0</v>
      </c>
      <c r="K100" s="227"/>
    </row>
    <row r="101" spans="2:11" s="10" customFormat="1" ht="19.899999999999999" customHeight="1" x14ac:dyDescent="0.2">
      <c r="B101" s="61"/>
      <c r="C101" s="188"/>
      <c r="D101" s="58" t="s">
        <v>102</v>
      </c>
      <c r="E101" s="59"/>
      <c r="F101" s="59" t="s">
        <v>103</v>
      </c>
      <c r="G101" s="63"/>
      <c r="H101" s="63"/>
      <c r="I101" s="63"/>
      <c r="J101" s="60">
        <f>J167</f>
        <v>0</v>
      </c>
      <c r="K101" s="227"/>
    </row>
    <row r="102" spans="2:11" s="10" customFormat="1" ht="19.899999999999999" customHeight="1" x14ac:dyDescent="0.2">
      <c r="B102" s="61"/>
      <c r="C102" s="188"/>
      <c r="D102" s="62">
        <v>71</v>
      </c>
      <c r="E102" s="63"/>
      <c r="F102" s="63" t="s">
        <v>156</v>
      </c>
      <c r="G102" s="63"/>
      <c r="H102" s="63"/>
      <c r="I102" s="63"/>
      <c r="J102" s="64">
        <f>J168</f>
        <v>0</v>
      </c>
      <c r="K102" s="227"/>
    </row>
    <row r="103" spans="2:11" s="10" customFormat="1" ht="19.899999999999999" customHeight="1" x14ac:dyDescent="0.2">
      <c r="B103" s="61"/>
      <c r="C103" s="188"/>
      <c r="D103" s="101">
        <v>711</v>
      </c>
      <c r="E103" s="102"/>
      <c r="F103" s="102" t="s">
        <v>157</v>
      </c>
      <c r="G103" s="63"/>
      <c r="H103" s="63"/>
      <c r="I103" s="63"/>
      <c r="J103" s="103">
        <f>J169</f>
        <v>0</v>
      </c>
      <c r="K103" s="227"/>
    </row>
    <row r="104" spans="2:11" s="10" customFormat="1" ht="19.899999999999999" customHeight="1" x14ac:dyDescent="0.2">
      <c r="B104" s="61"/>
      <c r="C104" s="188"/>
      <c r="D104" s="62">
        <v>72</v>
      </c>
      <c r="E104" s="63"/>
      <c r="F104" s="63" t="s">
        <v>201</v>
      </c>
      <c r="G104" s="63"/>
      <c r="H104" s="63"/>
      <c r="I104" s="63"/>
      <c r="J104" s="64">
        <f>J173</f>
        <v>0</v>
      </c>
      <c r="K104" s="227"/>
    </row>
    <row r="105" spans="2:11" s="10" customFormat="1" ht="19.899999999999999" customHeight="1" x14ac:dyDescent="0.2">
      <c r="B105" s="61"/>
      <c r="C105" s="188"/>
      <c r="D105" s="101">
        <v>721</v>
      </c>
      <c r="E105" s="102"/>
      <c r="F105" s="102" t="s">
        <v>161</v>
      </c>
      <c r="G105" s="63"/>
      <c r="H105" s="63"/>
      <c r="I105" s="63"/>
      <c r="J105" s="103">
        <f>J174</f>
        <v>0</v>
      </c>
      <c r="K105" s="227"/>
    </row>
    <row r="106" spans="2:11" s="10" customFormat="1" ht="19.899999999999999" customHeight="1" x14ac:dyDescent="0.2">
      <c r="B106" s="61"/>
      <c r="C106" s="188"/>
      <c r="D106" s="101">
        <v>722</v>
      </c>
      <c r="E106" s="102"/>
      <c r="F106" s="102" t="s">
        <v>169</v>
      </c>
      <c r="G106" s="63"/>
      <c r="H106" s="63"/>
      <c r="I106" s="63"/>
      <c r="J106" s="103">
        <f>J183</f>
        <v>0</v>
      </c>
      <c r="K106" s="227"/>
    </row>
    <row r="107" spans="2:11" s="10" customFormat="1" ht="19.899999999999999" customHeight="1" x14ac:dyDescent="0.2">
      <c r="B107" s="61"/>
      <c r="C107" s="188"/>
      <c r="D107" s="101">
        <v>723</v>
      </c>
      <c r="E107" s="102"/>
      <c r="F107" s="102" t="s">
        <v>176</v>
      </c>
      <c r="G107" s="63"/>
      <c r="H107" s="63"/>
      <c r="I107" s="63"/>
      <c r="J107" s="103">
        <f>J189</f>
        <v>0</v>
      </c>
      <c r="K107" s="227"/>
    </row>
    <row r="108" spans="2:11" s="10" customFormat="1" ht="19.899999999999999" customHeight="1" x14ac:dyDescent="0.2">
      <c r="B108" s="61"/>
      <c r="C108" s="188"/>
      <c r="D108" s="101">
        <v>725</v>
      </c>
      <c r="E108" s="102"/>
      <c r="F108" s="102" t="s">
        <v>178</v>
      </c>
      <c r="G108" s="63"/>
      <c r="H108" s="63"/>
      <c r="I108" s="63"/>
      <c r="J108" s="103">
        <f>J191</f>
        <v>0</v>
      </c>
      <c r="K108" s="227"/>
    </row>
    <row r="109" spans="2:11" s="10" customFormat="1" ht="19.899999999999999" customHeight="1" x14ac:dyDescent="0.2">
      <c r="B109" s="61"/>
      <c r="C109" s="188"/>
      <c r="D109" s="62">
        <v>76</v>
      </c>
      <c r="E109" s="63"/>
      <c r="F109" s="63" t="s">
        <v>202</v>
      </c>
      <c r="G109" s="63"/>
      <c r="H109" s="63"/>
      <c r="I109" s="63"/>
      <c r="J109" s="64">
        <f>J209</f>
        <v>0</v>
      </c>
      <c r="K109" s="227"/>
    </row>
    <row r="110" spans="2:11" s="10" customFormat="1" ht="19.899999999999999" customHeight="1" x14ac:dyDescent="0.2">
      <c r="B110" s="61"/>
      <c r="C110" s="188"/>
      <c r="D110" s="101">
        <v>763</v>
      </c>
      <c r="E110" s="102"/>
      <c r="F110" s="102" t="s">
        <v>203</v>
      </c>
      <c r="G110" s="63"/>
      <c r="H110" s="63"/>
      <c r="I110" s="63"/>
      <c r="J110" s="103">
        <f>J210</f>
        <v>0</v>
      </c>
      <c r="K110" s="227"/>
    </row>
    <row r="111" spans="2:11" s="10" customFormat="1" ht="19.899999999999999" customHeight="1" x14ac:dyDescent="0.2">
      <c r="B111" s="61"/>
      <c r="C111" s="188"/>
      <c r="D111" s="101">
        <v>766</v>
      </c>
      <c r="E111" s="102"/>
      <c r="F111" s="102" t="s">
        <v>122</v>
      </c>
      <c r="G111" s="63"/>
      <c r="H111" s="63"/>
      <c r="I111" s="63"/>
      <c r="J111" s="103">
        <f>J213</f>
        <v>0</v>
      </c>
      <c r="K111" s="227"/>
    </row>
    <row r="112" spans="2:11" s="10" customFormat="1" ht="19.899999999999999" customHeight="1" x14ac:dyDescent="0.2">
      <c r="B112" s="61"/>
      <c r="C112" s="188"/>
      <c r="D112" s="62">
        <v>77</v>
      </c>
      <c r="E112" s="63"/>
      <c r="F112" s="63" t="s">
        <v>207</v>
      </c>
      <c r="G112" s="63"/>
      <c r="H112" s="63"/>
      <c r="I112" s="63"/>
      <c r="J112" s="64">
        <f>J218</f>
        <v>0</v>
      </c>
      <c r="K112" s="227"/>
    </row>
    <row r="113" spans="1:20" s="10" customFormat="1" ht="19.899999999999999" customHeight="1" x14ac:dyDescent="0.2">
      <c r="B113" s="61"/>
      <c r="C113" s="188"/>
      <c r="D113" s="101">
        <v>771</v>
      </c>
      <c r="E113" s="102"/>
      <c r="F113" s="102" t="s">
        <v>208</v>
      </c>
      <c r="G113" s="63"/>
      <c r="H113" s="63"/>
      <c r="I113" s="63"/>
      <c r="J113" s="103">
        <f>J219</f>
        <v>0</v>
      </c>
      <c r="K113" s="227"/>
    </row>
    <row r="114" spans="1:20" s="10" customFormat="1" ht="19.899999999999999" customHeight="1" x14ac:dyDescent="0.2">
      <c r="B114" s="61"/>
      <c r="C114" s="188"/>
      <c r="D114" s="62">
        <v>78</v>
      </c>
      <c r="E114" s="63"/>
      <c r="F114" s="63" t="s">
        <v>211</v>
      </c>
      <c r="G114" s="63"/>
      <c r="H114" s="63"/>
      <c r="I114" s="63"/>
      <c r="J114" s="64">
        <f>J223</f>
        <v>0</v>
      </c>
      <c r="K114" s="227"/>
    </row>
    <row r="115" spans="1:20" s="10" customFormat="1" ht="19.899999999999999" customHeight="1" x14ac:dyDescent="0.2">
      <c r="B115" s="61"/>
      <c r="C115" s="188"/>
      <c r="D115" s="101">
        <v>781</v>
      </c>
      <c r="E115" s="102"/>
      <c r="F115" s="102" t="s">
        <v>212</v>
      </c>
      <c r="G115" s="63"/>
      <c r="H115" s="63"/>
      <c r="I115" s="63"/>
      <c r="J115" s="103">
        <f>J224</f>
        <v>0</v>
      </c>
      <c r="K115" s="227"/>
    </row>
    <row r="116" spans="1:20" s="10" customFormat="1" ht="19.899999999999999" customHeight="1" x14ac:dyDescent="0.2">
      <c r="B116" s="61"/>
      <c r="C116" s="188"/>
      <c r="D116" s="101">
        <v>784</v>
      </c>
      <c r="E116" s="102"/>
      <c r="F116" s="102" t="s">
        <v>121</v>
      </c>
      <c r="G116" s="63"/>
      <c r="H116" s="63"/>
      <c r="I116" s="63"/>
      <c r="J116" s="103">
        <f>J228</f>
        <v>0</v>
      </c>
      <c r="K116" s="227"/>
    </row>
    <row r="117" spans="1:20" s="10" customFormat="1" ht="19.899999999999999" customHeight="1" x14ac:dyDescent="0.2">
      <c r="B117" s="61"/>
      <c r="C117" s="188"/>
      <c r="D117" s="58" t="s">
        <v>109</v>
      </c>
      <c r="E117" s="59"/>
      <c r="F117" s="59" t="s">
        <v>217</v>
      </c>
      <c r="G117" s="63"/>
      <c r="H117" s="63"/>
      <c r="I117" s="63"/>
      <c r="J117" s="60">
        <f>J230</f>
        <v>0</v>
      </c>
      <c r="K117" s="227"/>
    </row>
    <row r="118" spans="1:20" s="9" customFormat="1" ht="24.95" customHeight="1" x14ac:dyDescent="0.2">
      <c r="B118" s="57"/>
      <c r="C118" s="188"/>
      <c r="D118" s="101" t="s">
        <v>218</v>
      </c>
      <c r="E118" s="102"/>
      <c r="F118" s="102" t="s">
        <v>120</v>
      </c>
      <c r="G118" s="63"/>
      <c r="H118" s="63"/>
      <c r="I118" s="63"/>
      <c r="J118" s="103">
        <f>J231</f>
        <v>0</v>
      </c>
      <c r="K118" s="226"/>
    </row>
    <row r="119" spans="1:20" s="2" customFormat="1" ht="21.75" customHeight="1" x14ac:dyDescent="0.2">
      <c r="A119" s="19"/>
      <c r="B119" s="20"/>
      <c r="C119" s="127"/>
      <c r="D119" s="37"/>
      <c r="E119" s="37"/>
      <c r="F119" s="37"/>
      <c r="G119" s="37"/>
      <c r="H119" s="37"/>
      <c r="I119" s="37"/>
      <c r="J119" s="37"/>
      <c r="K119" s="128"/>
      <c r="L119" s="19"/>
      <c r="M119" s="19"/>
      <c r="N119" s="19"/>
      <c r="O119" s="19"/>
      <c r="P119" s="19"/>
      <c r="Q119" s="19"/>
      <c r="R119" s="19"/>
      <c r="S119" s="19"/>
      <c r="T119" s="19"/>
    </row>
    <row r="120" spans="1:20" s="2" customFormat="1" ht="6.95" customHeight="1" x14ac:dyDescent="0.2">
      <c r="A120" s="19"/>
      <c r="B120" s="31"/>
      <c r="C120" s="139"/>
      <c r="D120" s="32"/>
      <c r="E120" s="32"/>
      <c r="F120" s="32"/>
      <c r="G120" s="32"/>
      <c r="H120" s="32"/>
      <c r="I120" s="32"/>
      <c r="J120" s="32"/>
      <c r="K120" s="140"/>
      <c r="L120" s="19"/>
      <c r="M120" s="19"/>
      <c r="N120" s="19"/>
      <c r="O120" s="19"/>
      <c r="P120" s="19"/>
      <c r="Q120" s="19"/>
      <c r="R120" s="19"/>
      <c r="S120" s="19"/>
      <c r="T120" s="19"/>
    </row>
    <row r="121" spans="1:20" x14ac:dyDescent="0.2">
      <c r="C121" s="120"/>
      <c r="D121" s="86"/>
      <c r="E121" s="86"/>
      <c r="F121" s="86"/>
      <c r="G121" s="86"/>
      <c r="H121" s="86"/>
      <c r="I121" s="86"/>
      <c r="J121" s="86"/>
      <c r="K121" s="122"/>
    </row>
    <row r="122" spans="1:20" x14ac:dyDescent="0.2">
      <c r="C122" s="120"/>
      <c r="D122" s="86"/>
      <c r="E122" s="86"/>
      <c r="F122" s="86"/>
      <c r="G122" s="86"/>
      <c r="H122" s="86"/>
      <c r="I122" s="86"/>
      <c r="J122" s="86"/>
      <c r="K122" s="122"/>
    </row>
    <row r="123" spans="1:20" x14ac:dyDescent="0.2">
      <c r="C123" s="120"/>
      <c r="D123" s="86"/>
      <c r="E123" s="86"/>
      <c r="F123" s="86"/>
      <c r="G123" s="86"/>
      <c r="H123" s="86"/>
      <c r="I123" s="86"/>
      <c r="J123" s="86"/>
      <c r="K123" s="122"/>
    </row>
    <row r="124" spans="1:20" s="2" customFormat="1" ht="6.95" customHeight="1" x14ac:dyDescent="0.2">
      <c r="A124" s="19"/>
      <c r="B124" s="33"/>
      <c r="C124" s="141"/>
      <c r="D124" s="34"/>
      <c r="E124" s="34"/>
      <c r="F124" s="34"/>
      <c r="G124" s="34"/>
      <c r="H124" s="34"/>
      <c r="I124" s="34"/>
      <c r="J124" s="34"/>
      <c r="K124" s="142"/>
      <c r="L124" s="19"/>
      <c r="M124" s="19"/>
      <c r="N124" s="19"/>
      <c r="O124" s="19"/>
      <c r="P124" s="19"/>
      <c r="Q124" s="19"/>
      <c r="R124" s="19"/>
      <c r="S124" s="19"/>
      <c r="T124" s="19"/>
    </row>
    <row r="125" spans="1:20" s="2" customFormat="1" ht="24.95" customHeight="1" x14ac:dyDescent="0.2">
      <c r="A125" s="19"/>
      <c r="B125" s="20"/>
      <c r="C125" s="143" t="s">
        <v>70</v>
      </c>
      <c r="D125" s="37"/>
      <c r="E125" s="37"/>
      <c r="F125" s="37"/>
      <c r="G125" s="37"/>
      <c r="H125" s="37"/>
      <c r="I125" s="37"/>
      <c r="J125" s="37"/>
      <c r="K125" s="128"/>
      <c r="L125" s="19"/>
      <c r="M125" s="19"/>
      <c r="N125" s="19"/>
      <c r="O125" s="19"/>
      <c r="P125" s="19"/>
      <c r="Q125" s="19"/>
      <c r="R125" s="19"/>
      <c r="S125" s="19"/>
      <c r="T125" s="19"/>
    </row>
    <row r="126" spans="1:20" s="2" customFormat="1" ht="6.95" customHeight="1" x14ac:dyDescent="0.2">
      <c r="A126" s="19"/>
      <c r="B126" s="20"/>
      <c r="C126" s="127"/>
      <c r="D126" s="37"/>
      <c r="E126" s="37"/>
      <c r="F126" s="37"/>
      <c r="G126" s="37"/>
      <c r="H126" s="37"/>
      <c r="I126" s="37"/>
      <c r="J126" s="37"/>
      <c r="K126" s="128"/>
      <c r="L126" s="19"/>
      <c r="M126" s="19"/>
      <c r="N126" s="19"/>
      <c r="O126" s="19"/>
      <c r="P126" s="19"/>
      <c r="Q126" s="19"/>
      <c r="R126" s="19"/>
      <c r="S126" s="19"/>
      <c r="T126" s="19"/>
    </row>
    <row r="127" spans="1:20" s="2" customFormat="1" ht="12" customHeight="1" x14ac:dyDescent="0.2">
      <c r="A127" s="19"/>
      <c r="B127" s="20"/>
      <c r="C127" s="144" t="s">
        <v>8</v>
      </c>
      <c r="D127" s="37"/>
      <c r="E127" s="37"/>
      <c r="F127" s="37"/>
      <c r="G127" s="37"/>
      <c r="H127" s="37"/>
      <c r="I127" s="37"/>
      <c r="J127" s="37"/>
      <c r="K127" s="128"/>
      <c r="L127" s="19"/>
      <c r="M127" s="19"/>
      <c r="N127" s="19"/>
      <c r="O127" s="19"/>
      <c r="P127" s="19"/>
      <c r="Q127" s="19"/>
      <c r="R127" s="19"/>
      <c r="S127" s="19"/>
      <c r="T127" s="19"/>
    </row>
    <row r="128" spans="1:20" s="2" customFormat="1" ht="16.5" customHeight="1" x14ac:dyDescent="0.2">
      <c r="A128" s="19"/>
      <c r="B128" s="20"/>
      <c r="C128" s="127"/>
      <c r="D128" s="37"/>
      <c r="E128" s="272" t="str">
        <f>E7</f>
        <v>Rekonštrukcia hygienických zariadení - 3. a 4. poschodie</v>
      </c>
      <c r="F128" s="273"/>
      <c r="G128" s="273"/>
      <c r="H128" s="273"/>
      <c r="I128" s="37"/>
      <c r="J128" s="37"/>
      <c r="K128" s="128"/>
      <c r="L128" s="19"/>
      <c r="M128" s="19"/>
      <c r="N128" s="19"/>
      <c r="O128" s="19"/>
      <c r="P128" s="19"/>
      <c r="Q128" s="19"/>
      <c r="R128" s="19"/>
      <c r="S128" s="19"/>
      <c r="T128" s="19"/>
    </row>
    <row r="129" spans="1:54" s="2" customFormat="1" ht="12" customHeight="1" x14ac:dyDescent="0.2">
      <c r="A129" s="19"/>
      <c r="B129" s="20"/>
      <c r="C129" s="144" t="s">
        <v>64</v>
      </c>
      <c r="D129" s="37"/>
      <c r="E129" s="37"/>
      <c r="F129" s="37"/>
      <c r="G129" s="37"/>
      <c r="H129" s="37"/>
      <c r="I129" s="37"/>
      <c r="J129" s="37"/>
      <c r="K129" s="128"/>
      <c r="L129" s="19"/>
      <c r="M129" s="19"/>
      <c r="N129" s="19"/>
      <c r="O129" s="19"/>
      <c r="P129" s="19"/>
      <c r="Q129" s="19"/>
      <c r="R129" s="19"/>
      <c r="S129" s="19"/>
      <c r="T129" s="19"/>
    </row>
    <row r="130" spans="1:54" s="2" customFormat="1" ht="16.5" customHeight="1" x14ac:dyDescent="0.2">
      <c r="A130" s="19"/>
      <c r="B130" s="20"/>
      <c r="C130" s="127"/>
      <c r="D130" s="37"/>
      <c r="E130" s="255" t="str">
        <f>E9</f>
        <v>3 - Kúpeľna, wc ženy 4B</v>
      </c>
      <c r="F130" s="271"/>
      <c r="G130" s="271"/>
      <c r="H130" s="271"/>
      <c r="I130" s="37"/>
      <c r="J130" s="37"/>
      <c r="K130" s="128"/>
      <c r="L130" s="19"/>
      <c r="M130" s="19"/>
      <c r="N130" s="19"/>
      <c r="O130" s="19"/>
      <c r="P130" s="19"/>
      <c r="Q130" s="19"/>
      <c r="R130" s="19"/>
      <c r="S130" s="19"/>
      <c r="T130" s="19"/>
    </row>
    <row r="131" spans="1:54" s="2" customFormat="1" ht="6.95" customHeight="1" x14ac:dyDescent="0.2">
      <c r="A131" s="19"/>
      <c r="B131" s="20"/>
      <c r="C131" s="127"/>
      <c r="D131" s="37"/>
      <c r="E131" s="37"/>
      <c r="F131" s="37"/>
      <c r="G131" s="37"/>
      <c r="H131" s="37"/>
      <c r="I131" s="37"/>
      <c r="J131" s="37"/>
      <c r="K131" s="128"/>
      <c r="L131" s="19"/>
      <c r="M131" s="19"/>
      <c r="N131" s="19"/>
      <c r="O131" s="19"/>
      <c r="P131" s="19"/>
      <c r="Q131" s="19"/>
      <c r="R131" s="19"/>
      <c r="S131" s="19"/>
      <c r="T131" s="19"/>
    </row>
    <row r="132" spans="1:54" s="2" customFormat="1" ht="12" customHeight="1" x14ac:dyDescent="0.2">
      <c r="A132" s="19"/>
      <c r="B132" s="20"/>
      <c r="C132" s="144" t="s">
        <v>11</v>
      </c>
      <c r="D132" s="37"/>
      <c r="E132" s="37"/>
      <c r="F132" s="125" t="str">
        <f>F12</f>
        <v>Hrabiny</v>
      </c>
      <c r="G132" s="37"/>
      <c r="H132" s="37"/>
      <c r="I132" s="124" t="s">
        <v>12</v>
      </c>
      <c r="J132" s="216" t="str">
        <f>IF(J12="","",J12)</f>
        <v/>
      </c>
      <c r="K132" s="128"/>
      <c r="L132" s="19"/>
      <c r="M132" s="19"/>
      <c r="N132" s="19"/>
      <c r="O132" s="19"/>
      <c r="P132" s="19"/>
      <c r="Q132" s="19"/>
      <c r="R132" s="19"/>
      <c r="S132" s="19"/>
      <c r="T132" s="19"/>
    </row>
    <row r="133" spans="1:54" s="2" customFormat="1" ht="6.95" customHeight="1" x14ac:dyDescent="0.2">
      <c r="A133" s="19"/>
      <c r="B133" s="20"/>
      <c r="C133" s="127"/>
      <c r="D133" s="37"/>
      <c r="E133" s="37"/>
      <c r="F133" s="37"/>
      <c r="G133" s="37"/>
      <c r="H133" s="37"/>
      <c r="I133" s="37"/>
      <c r="J133" s="37"/>
      <c r="K133" s="128"/>
      <c r="L133" s="19"/>
      <c r="M133" s="19"/>
      <c r="N133" s="19"/>
      <c r="O133" s="19"/>
      <c r="P133" s="19"/>
      <c r="Q133" s="19"/>
      <c r="R133" s="19"/>
      <c r="S133" s="19"/>
      <c r="T133" s="19"/>
    </row>
    <row r="134" spans="1:54" s="2" customFormat="1" ht="27.95" customHeight="1" x14ac:dyDescent="0.2">
      <c r="A134" s="19"/>
      <c r="B134" s="20"/>
      <c r="C134" s="144" t="s">
        <v>13</v>
      </c>
      <c r="D134" s="37"/>
      <c r="E134" s="37"/>
      <c r="F134" s="125" t="str">
        <f>E15</f>
        <v>DSS Hrabiny</v>
      </c>
      <c r="G134" s="37"/>
      <c r="H134" s="37"/>
      <c r="I134" s="124" t="s">
        <v>17</v>
      </c>
      <c r="J134" s="221" t="str">
        <f>E21</f>
        <v/>
      </c>
      <c r="K134" s="128"/>
      <c r="L134" s="19"/>
      <c r="M134" s="19"/>
      <c r="N134" s="19"/>
      <c r="O134" s="19"/>
      <c r="P134" s="19"/>
      <c r="Q134" s="19"/>
      <c r="R134" s="19"/>
      <c r="S134" s="19"/>
      <c r="T134" s="19"/>
    </row>
    <row r="135" spans="1:54" s="2" customFormat="1" ht="27.95" customHeight="1" x14ac:dyDescent="0.2">
      <c r="A135" s="19"/>
      <c r="B135" s="20"/>
      <c r="C135" s="144" t="s">
        <v>16</v>
      </c>
      <c r="D135" s="37"/>
      <c r="E135" s="37"/>
      <c r="F135" s="125" t="str">
        <f>IF(E18="","",E18)</f>
        <v/>
      </c>
      <c r="G135" s="37"/>
      <c r="H135" s="37"/>
      <c r="I135" s="124" t="s">
        <v>20</v>
      </c>
      <c r="J135" s="221">
        <f>E24</f>
        <v>0</v>
      </c>
      <c r="K135" s="128"/>
      <c r="L135" s="19"/>
      <c r="M135" s="19"/>
      <c r="N135" s="19"/>
      <c r="O135" s="19"/>
      <c r="P135" s="19"/>
      <c r="Q135" s="19"/>
      <c r="R135" s="19"/>
      <c r="S135" s="19"/>
      <c r="T135" s="19"/>
    </row>
    <row r="136" spans="1:54" s="2" customFormat="1" ht="10.35" customHeight="1" x14ac:dyDescent="0.2">
      <c r="A136" s="19"/>
      <c r="B136" s="20"/>
      <c r="C136" s="127"/>
      <c r="D136" s="37"/>
      <c r="E136" s="37"/>
      <c r="F136" s="37"/>
      <c r="G136" s="37"/>
      <c r="H136" s="37"/>
      <c r="I136" s="37"/>
      <c r="J136" s="37"/>
      <c r="K136" s="128"/>
      <c r="L136" s="19"/>
      <c r="M136" s="19"/>
      <c r="N136" s="19"/>
      <c r="O136" s="19"/>
      <c r="P136" s="19"/>
      <c r="Q136" s="19"/>
      <c r="R136" s="19"/>
      <c r="S136" s="19"/>
      <c r="T136" s="19"/>
    </row>
    <row r="137" spans="1:54" s="11" customFormat="1" ht="29.25" customHeight="1" x14ac:dyDescent="0.2">
      <c r="A137" s="65"/>
      <c r="B137" s="66"/>
      <c r="C137" s="228" t="s">
        <v>71</v>
      </c>
      <c r="D137" s="68" t="s">
        <v>46</v>
      </c>
      <c r="E137" s="68" t="s">
        <v>42</v>
      </c>
      <c r="F137" s="68" t="s">
        <v>43</v>
      </c>
      <c r="G137" s="68" t="s">
        <v>72</v>
      </c>
      <c r="H137" s="68" t="s">
        <v>73</v>
      </c>
      <c r="I137" s="68" t="s">
        <v>74</v>
      </c>
      <c r="J137" s="69" t="s">
        <v>67</v>
      </c>
      <c r="K137" s="229" t="s">
        <v>75</v>
      </c>
      <c r="L137" s="65"/>
      <c r="M137" s="65"/>
      <c r="N137" s="65"/>
      <c r="O137" s="65"/>
      <c r="P137" s="65"/>
      <c r="Q137" s="65"/>
      <c r="R137" s="65"/>
      <c r="S137" s="65"/>
      <c r="T137" s="65"/>
    </row>
    <row r="138" spans="1:54" s="2" customFormat="1" ht="22.9" customHeight="1" x14ac:dyDescent="0.25">
      <c r="A138" s="19"/>
      <c r="B138" s="20"/>
      <c r="C138" s="152" t="s">
        <v>68</v>
      </c>
      <c r="D138" s="37"/>
      <c r="E138" s="37"/>
      <c r="F138" s="37"/>
      <c r="G138" s="37"/>
      <c r="H138" s="37"/>
      <c r="I138" s="37"/>
      <c r="J138" s="230">
        <f>J139+J167+J230</f>
        <v>0</v>
      </c>
      <c r="K138" s="128"/>
      <c r="L138" s="19"/>
      <c r="M138" s="19"/>
      <c r="N138" s="19"/>
      <c r="O138" s="19"/>
      <c r="P138" s="19"/>
      <c r="Q138" s="19"/>
      <c r="R138" s="19"/>
      <c r="S138" s="19"/>
      <c r="T138" s="19"/>
      <c r="AI138" s="14" t="s">
        <v>48</v>
      </c>
      <c r="AJ138" s="14" t="s">
        <v>69</v>
      </c>
      <c r="AZ138" s="71" t="e">
        <f>AZ139+#REF!</f>
        <v>#REF!</v>
      </c>
    </row>
    <row r="139" spans="1:54" s="12" customFormat="1" ht="25.9" customHeight="1" x14ac:dyDescent="0.2">
      <c r="B139" s="72"/>
      <c r="C139" s="195"/>
      <c r="D139" s="196" t="s">
        <v>48</v>
      </c>
      <c r="E139" s="197" t="s">
        <v>76</v>
      </c>
      <c r="F139" s="197" t="s">
        <v>77</v>
      </c>
      <c r="G139" s="74"/>
      <c r="H139" s="74"/>
      <c r="I139" s="74"/>
      <c r="J139" s="231">
        <f>J140+J146+J151</f>
        <v>0</v>
      </c>
      <c r="K139" s="232"/>
      <c r="AG139" s="73" t="s">
        <v>54</v>
      </c>
      <c r="AI139" s="75" t="s">
        <v>48</v>
      </c>
      <c r="AJ139" s="75" t="s">
        <v>49</v>
      </c>
      <c r="AN139" s="73" t="s">
        <v>78</v>
      </c>
      <c r="AZ139" s="76" t="e">
        <f>AZ140+AZ231+#REF!</f>
        <v>#REF!</v>
      </c>
    </row>
    <row r="140" spans="1:54" s="12" customFormat="1" ht="22.9" customHeight="1" x14ac:dyDescent="0.2">
      <c r="B140" s="72"/>
      <c r="C140" s="195"/>
      <c r="D140" s="196" t="s">
        <v>48</v>
      </c>
      <c r="E140" s="199">
        <v>3</v>
      </c>
      <c r="F140" s="199" t="s">
        <v>127</v>
      </c>
      <c r="G140" s="74"/>
      <c r="H140" s="74"/>
      <c r="I140" s="74"/>
      <c r="J140" s="233">
        <f>SUM(J141:J145)</f>
        <v>0</v>
      </c>
      <c r="K140" s="232"/>
      <c r="AG140" s="73" t="s">
        <v>54</v>
      </c>
      <c r="AI140" s="75" t="s">
        <v>48</v>
      </c>
      <c r="AJ140" s="75" t="s">
        <v>54</v>
      </c>
      <c r="AN140" s="73" t="s">
        <v>78</v>
      </c>
      <c r="AZ140" s="76">
        <f>SUM(AZ141:AZ230)</f>
        <v>0</v>
      </c>
    </row>
    <row r="141" spans="1:54" s="2" customFormat="1" ht="24" customHeight="1" x14ac:dyDescent="0.2">
      <c r="A141" s="19"/>
      <c r="B141" s="77"/>
      <c r="C141" s="234">
        <v>1</v>
      </c>
      <c r="D141" s="83" t="s">
        <v>79</v>
      </c>
      <c r="E141" s="90" t="s">
        <v>267</v>
      </c>
      <c r="F141" s="91" t="s">
        <v>128</v>
      </c>
      <c r="G141" s="92" t="s">
        <v>131</v>
      </c>
      <c r="H141" s="93">
        <v>5</v>
      </c>
      <c r="I141" s="93"/>
      <c r="J141" s="78">
        <f>H141*I141</f>
        <v>0</v>
      </c>
      <c r="K141" s="235"/>
      <c r="L141" s="82"/>
      <c r="M141" s="19"/>
      <c r="N141" s="19"/>
      <c r="O141" s="19"/>
      <c r="P141" s="19"/>
      <c r="Q141" s="19"/>
      <c r="R141" s="19"/>
      <c r="S141" s="19"/>
      <c r="T141" s="19"/>
      <c r="AG141" s="79" t="s">
        <v>61</v>
      </c>
      <c r="AI141" s="79" t="s">
        <v>79</v>
      </c>
      <c r="AJ141" s="79" t="s">
        <v>57</v>
      </c>
      <c r="AN141" s="14" t="s">
        <v>78</v>
      </c>
      <c r="AT141" s="80" t="e">
        <f>IF(#REF!="základná",J141,0)</f>
        <v>#REF!</v>
      </c>
      <c r="AU141" s="80" t="e">
        <f>IF(#REF!="znížená",J141,0)</f>
        <v>#REF!</v>
      </c>
      <c r="AV141" s="80" t="e">
        <f>IF(#REF!="zákl. prenesená",J141,0)</f>
        <v>#REF!</v>
      </c>
      <c r="AW141" s="80" t="e">
        <f>IF(#REF!="zníž. prenesená",J141,0)</f>
        <v>#REF!</v>
      </c>
      <c r="AX141" s="80" t="e">
        <f>IF(#REF!="nulová",J141,0)</f>
        <v>#REF!</v>
      </c>
      <c r="AY141" s="14" t="s">
        <v>57</v>
      </c>
      <c r="AZ141" s="81">
        <f>ROUND(I141*H141,3)</f>
        <v>0</v>
      </c>
      <c r="BA141" s="14" t="s">
        <v>61</v>
      </c>
      <c r="BB141" s="79" t="s">
        <v>57</v>
      </c>
    </row>
    <row r="142" spans="1:54" s="96" customFormat="1" ht="24" customHeight="1" x14ac:dyDescent="0.2">
      <c r="A142" s="104"/>
      <c r="B142" s="77"/>
      <c r="C142" s="234">
        <v>2</v>
      </c>
      <c r="D142" s="83" t="s">
        <v>79</v>
      </c>
      <c r="E142" s="90" t="s">
        <v>268</v>
      </c>
      <c r="F142" s="91" t="s">
        <v>249</v>
      </c>
      <c r="G142" s="92" t="s">
        <v>132</v>
      </c>
      <c r="H142" s="93">
        <v>26.6</v>
      </c>
      <c r="I142" s="93"/>
      <c r="J142" s="78">
        <f t="shared" ref="J142:J145" si="0">H142*I142</f>
        <v>0</v>
      </c>
      <c r="K142" s="235"/>
      <c r="L142" s="82"/>
      <c r="M142" s="104"/>
      <c r="N142" s="104"/>
      <c r="O142" s="104"/>
      <c r="P142" s="104"/>
      <c r="Q142" s="104"/>
      <c r="R142" s="104"/>
      <c r="S142" s="104"/>
      <c r="T142" s="104"/>
      <c r="AG142" s="79"/>
      <c r="AI142" s="79"/>
      <c r="AJ142" s="79"/>
      <c r="AN142" s="14"/>
      <c r="AT142" s="80"/>
      <c r="AU142" s="80"/>
      <c r="AV142" s="80"/>
      <c r="AW142" s="80"/>
      <c r="AX142" s="80"/>
      <c r="AY142" s="14"/>
      <c r="AZ142" s="81"/>
      <c r="BA142" s="14"/>
      <c r="BB142" s="79"/>
    </row>
    <row r="143" spans="1:54" s="96" customFormat="1" ht="24" customHeight="1" x14ac:dyDescent="0.2">
      <c r="A143" s="104"/>
      <c r="B143" s="77"/>
      <c r="C143" s="234">
        <v>3</v>
      </c>
      <c r="D143" s="83" t="s">
        <v>79</v>
      </c>
      <c r="E143" s="90" t="s">
        <v>269</v>
      </c>
      <c r="F143" s="91" t="s">
        <v>250</v>
      </c>
      <c r="G143" s="92" t="s">
        <v>132</v>
      </c>
      <c r="H143" s="93">
        <v>85</v>
      </c>
      <c r="I143" s="93"/>
      <c r="J143" s="78">
        <f t="shared" si="0"/>
        <v>0</v>
      </c>
      <c r="K143" s="235"/>
      <c r="L143" s="82"/>
      <c r="M143" s="104"/>
      <c r="N143" s="104"/>
      <c r="O143" s="104"/>
      <c r="P143" s="104"/>
      <c r="Q143" s="104"/>
      <c r="R143" s="104"/>
      <c r="S143" s="104"/>
      <c r="T143" s="104"/>
      <c r="AG143" s="79"/>
      <c r="AI143" s="79"/>
      <c r="AJ143" s="79"/>
      <c r="AN143" s="14"/>
      <c r="AT143" s="80"/>
      <c r="AU143" s="80"/>
      <c r="AV143" s="80"/>
      <c r="AW143" s="80"/>
      <c r="AX143" s="80"/>
      <c r="AY143" s="14"/>
      <c r="AZ143" s="81"/>
      <c r="BA143" s="14"/>
      <c r="BB143" s="79"/>
    </row>
    <row r="144" spans="1:54" s="96" customFormat="1" ht="24" customHeight="1" x14ac:dyDescent="0.2">
      <c r="A144" s="104"/>
      <c r="B144" s="77"/>
      <c r="C144" s="234">
        <v>4</v>
      </c>
      <c r="D144" s="83" t="s">
        <v>79</v>
      </c>
      <c r="E144" s="90" t="s">
        <v>270</v>
      </c>
      <c r="F144" s="91" t="s">
        <v>129</v>
      </c>
      <c r="G144" s="92" t="s">
        <v>131</v>
      </c>
      <c r="H144" s="93">
        <v>5</v>
      </c>
      <c r="I144" s="93"/>
      <c r="J144" s="78">
        <f t="shared" si="0"/>
        <v>0</v>
      </c>
      <c r="K144" s="235"/>
      <c r="L144" s="82"/>
      <c r="M144" s="104"/>
      <c r="N144" s="104"/>
      <c r="O144" s="104"/>
      <c r="P144" s="104"/>
      <c r="Q144" s="104"/>
      <c r="R144" s="104"/>
      <c r="S144" s="104"/>
      <c r="T144" s="104"/>
      <c r="AG144" s="79"/>
      <c r="AI144" s="79"/>
      <c r="AJ144" s="79"/>
      <c r="AN144" s="14"/>
      <c r="AT144" s="80"/>
      <c r="AU144" s="80"/>
      <c r="AV144" s="80"/>
      <c r="AW144" s="80"/>
      <c r="AX144" s="80"/>
      <c r="AY144" s="14"/>
      <c r="AZ144" s="81"/>
      <c r="BA144" s="14"/>
      <c r="BB144" s="79"/>
    </row>
    <row r="145" spans="1:54" s="96" customFormat="1" ht="24" customHeight="1" x14ac:dyDescent="0.2">
      <c r="A145" s="104"/>
      <c r="B145" s="77"/>
      <c r="C145" s="234">
        <v>5</v>
      </c>
      <c r="D145" s="83" t="s">
        <v>79</v>
      </c>
      <c r="E145" s="90" t="s">
        <v>271</v>
      </c>
      <c r="F145" s="91" t="s">
        <v>219</v>
      </c>
      <c r="G145" s="92" t="s">
        <v>132</v>
      </c>
      <c r="H145" s="93">
        <v>6</v>
      </c>
      <c r="I145" s="93"/>
      <c r="J145" s="78">
        <f t="shared" si="0"/>
        <v>0</v>
      </c>
      <c r="K145" s="235"/>
      <c r="L145" s="82"/>
      <c r="M145" s="104"/>
      <c r="N145" s="104"/>
      <c r="O145" s="104"/>
      <c r="P145" s="104"/>
      <c r="Q145" s="104"/>
      <c r="R145" s="104"/>
      <c r="S145" s="104"/>
      <c r="T145" s="104"/>
      <c r="AG145" s="79"/>
      <c r="AI145" s="79"/>
      <c r="AJ145" s="79"/>
      <c r="AN145" s="14"/>
      <c r="AT145" s="80"/>
      <c r="AU145" s="80"/>
      <c r="AV145" s="80"/>
      <c r="AW145" s="80"/>
      <c r="AX145" s="80"/>
      <c r="AY145" s="14"/>
      <c r="AZ145" s="81"/>
      <c r="BA145" s="14"/>
      <c r="BB145" s="79"/>
    </row>
    <row r="146" spans="1:54" s="96" customFormat="1" ht="24" customHeight="1" x14ac:dyDescent="0.2">
      <c r="A146" s="104"/>
      <c r="B146" s="77"/>
      <c r="C146" s="195"/>
      <c r="D146" s="196" t="s">
        <v>48</v>
      </c>
      <c r="E146" s="199">
        <v>6</v>
      </c>
      <c r="F146" s="199" t="s">
        <v>133</v>
      </c>
      <c r="G146" s="74"/>
      <c r="H146" s="74"/>
      <c r="I146" s="74"/>
      <c r="J146" s="233">
        <f>SUM(J147:J150)</f>
        <v>0</v>
      </c>
      <c r="K146" s="235"/>
      <c r="L146" s="82"/>
      <c r="M146" s="104"/>
      <c r="N146" s="104"/>
      <c r="O146" s="104"/>
      <c r="P146" s="104"/>
      <c r="Q146" s="104"/>
      <c r="R146" s="104"/>
      <c r="S146" s="104"/>
      <c r="T146" s="104"/>
      <c r="AG146" s="79"/>
      <c r="AI146" s="79"/>
      <c r="AJ146" s="79"/>
      <c r="AN146" s="14"/>
      <c r="AT146" s="80"/>
      <c r="AU146" s="80"/>
      <c r="AV146" s="80"/>
      <c r="AW146" s="80"/>
      <c r="AX146" s="80"/>
      <c r="AY146" s="14"/>
      <c r="AZ146" s="81"/>
      <c r="BA146" s="14"/>
      <c r="BB146" s="79"/>
    </row>
    <row r="147" spans="1:54" s="96" customFormat="1" ht="24" customHeight="1" x14ac:dyDescent="0.2">
      <c r="A147" s="104"/>
      <c r="B147" s="77"/>
      <c r="C147" s="234">
        <v>6</v>
      </c>
      <c r="D147" s="83" t="s">
        <v>79</v>
      </c>
      <c r="E147" s="90" t="s">
        <v>272</v>
      </c>
      <c r="F147" s="91" t="s">
        <v>134</v>
      </c>
      <c r="G147" s="92" t="s">
        <v>138</v>
      </c>
      <c r="H147" s="93">
        <v>12</v>
      </c>
      <c r="I147" s="93"/>
      <c r="J147" s="78">
        <f>H147*I147</f>
        <v>0</v>
      </c>
      <c r="K147" s="235"/>
      <c r="L147" s="82"/>
      <c r="M147" s="104"/>
      <c r="N147" s="104"/>
      <c r="O147" s="104"/>
      <c r="P147" s="104"/>
      <c r="Q147" s="104"/>
      <c r="R147" s="104"/>
      <c r="S147" s="104"/>
      <c r="T147" s="104"/>
      <c r="AG147" s="79"/>
      <c r="AI147" s="79"/>
      <c r="AJ147" s="79"/>
      <c r="AN147" s="14"/>
      <c r="AT147" s="80"/>
      <c r="AU147" s="80"/>
      <c r="AV147" s="80"/>
      <c r="AW147" s="80"/>
      <c r="AX147" s="80"/>
      <c r="AY147" s="14"/>
      <c r="AZ147" s="81"/>
      <c r="BA147" s="14"/>
      <c r="BB147" s="79"/>
    </row>
    <row r="148" spans="1:54" s="96" customFormat="1" ht="24" customHeight="1" x14ac:dyDescent="0.2">
      <c r="A148" s="104"/>
      <c r="B148" s="77"/>
      <c r="C148" s="234">
        <v>7</v>
      </c>
      <c r="D148" s="83" t="s">
        <v>79</v>
      </c>
      <c r="E148" s="90" t="s">
        <v>273</v>
      </c>
      <c r="F148" s="91" t="s">
        <v>135</v>
      </c>
      <c r="G148" s="92" t="s">
        <v>132</v>
      </c>
      <c r="H148" s="93">
        <v>94.32</v>
      </c>
      <c r="I148" s="93"/>
      <c r="J148" s="78">
        <f t="shared" ref="J148:J150" si="1">H148*I148</f>
        <v>0</v>
      </c>
      <c r="K148" s="235"/>
      <c r="L148" s="82"/>
      <c r="M148" s="104"/>
      <c r="N148" s="104"/>
      <c r="O148" s="104"/>
      <c r="P148" s="104"/>
      <c r="Q148" s="104"/>
      <c r="R148" s="104"/>
      <c r="S148" s="104"/>
      <c r="T148" s="104"/>
      <c r="AG148" s="79"/>
      <c r="AI148" s="79"/>
      <c r="AJ148" s="79"/>
      <c r="AN148" s="14"/>
      <c r="AT148" s="80"/>
      <c r="AU148" s="80"/>
      <c r="AV148" s="80"/>
      <c r="AW148" s="80"/>
      <c r="AX148" s="80"/>
      <c r="AY148" s="14"/>
      <c r="AZ148" s="81"/>
      <c r="BA148" s="14"/>
      <c r="BB148" s="79"/>
    </row>
    <row r="149" spans="1:54" s="96" customFormat="1" ht="24" customHeight="1" x14ac:dyDescent="0.2">
      <c r="A149" s="104"/>
      <c r="B149" s="77"/>
      <c r="C149" s="234">
        <v>8</v>
      </c>
      <c r="D149" s="83" t="s">
        <v>79</v>
      </c>
      <c r="E149" s="90" t="s">
        <v>274</v>
      </c>
      <c r="F149" s="91" t="s">
        <v>136</v>
      </c>
      <c r="G149" s="92" t="s">
        <v>132</v>
      </c>
      <c r="H149" s="93">
        <v>94.32</v>
      </c>
      <c r="I149" s="93"/>
      <c r="J149" s="78">
        <f t="shared" si="1"/>
        <v>0</v>
      </c>
      <c r="K149" s="235"/>
      <c r="L149" s="82"/>
      <c r="M149" s="104"/>
      <c r="N149" s="104"/>
      <c r="O149" s="104"/>
      <c r="P149" s="104"/>
      <c r="Q149" s="104"/>
      <c r="R149" s="104"/>
      <c r="S149" s="104"/>
      <c r="T149" s="104"/>
      <c r="AG149" s="79"/>
      <c r="AI149" s="79"/>
      <c r="AJ149" s="79"/>
      <c r="AN149" s="14"/>
      <c r="AT149" s="80"/>
      <c r="AU149" s="80"/>
      <c r="AV149" s="80"/>
      <c r="AW149" s="80"/>
      <c r="AX149" s="80"/>
      <c r="AY149" s="14"/>
      <c r="AZ149" s="81"/>
      <c r="BA149" s="14"/>
      <c r="BB149" s="79"/>
    </row>
    <row r="150" spans="1:54" s="96" customFormat="1" ht="24" customHeight="1" x14ac:dyDescent="0.2">
      <c r="A150" s="104"/>
      <c r="B150" s="77"/>
      <c r="C150" s="234">
        <v>9</v>
      </c>
      <c r="D150" s="83" t="s">
        <v>79</v>
      </c>
      <c r="E150" s="90" t="s">
        <v>275</v>
      </c>
      <c r="F150" s="91" t="s">
        <v>137</v>
      </c>
      <c r="G150" s="92" t="s">
        <v>132</v>
      </c>
      <c r="H150" s="93">
        <v>35.26</v>
      </c>
      <c r="I150" s="93"/>
      <c r="J150" s="78">
        <f t="shared" si="1"/>
        <v>0</v>
      </c>
      <c r="K150" s="235"/>
      <c r="L150" s="82"/>
      <c r="M150" s="104"/>
      <c r="N150" s="104"/>
      <c r="O150" s="104"/>
      <c r="P150" s="104"/>
      <c r="Q150" s="104"/>
      <c r="R150" s="104"/>
      <c r="S150" s="104"/>
      <c r="T150" s="104"/>
      <c r="AG150" s="79"/>
      <c r="AI150" s="79"/>
      <c r="AJ150" s="79"/>
      <c r="AN150" s="14"/>
      <c r="AT150" s="80"/>
      <c r="AU150" s="80"/>
      <c r="AV150" s="80"/>
      <c r="AW150" s="80"/>
      <c r="AX150" s="80"/>
      <c r="AY150" s="14"/>
      <c r="AZ150" s="81"/>
      <c r="BA150" s="14"/>
      <c r="BB150" s="79"/>
    </row>
    <row r="151" spans="1:54" s="96" customFormat="1" ht="24" customHeight="1" x14ac:dyDescent="0.2">
      <c r="A151" s="104"/>
      <c r="B151" s="77"/>
      <c r="C151" s="195"/>
      <c r="D151" s="196" t="s">
        <v>48</v>
      </c>
      <c r="E151" s="199">
        <v>9</v>
      </c>
      <c r="F151" s="199" t="s">
        <v>139</v>
      </c>
      <c r="G151" s="74"/>
      <c r="H151" s="74"/>
      <c r="I151" s="74"/>
      <c r="J151" s="233">
        <f>SUM(J152:J166)</f>
        <v>0</v>
      </c>
      <c r="K151" s="235"/>
      <c r="L151" s="82"/>
      <c r="M151" s="104"/>
      <c r="N151" s="104"/>
      <c r="O151" s="104"/>
      <c r="P151" s="104"/>
      <c r="Q151" s="104"/>
      <c r="R151" s="104"/>
      <c r="S151" s="104"/>
      <c r="T151" s="104"/>
      <c r="AG151" s="79"/>
      <c r="AI151" s="79"/>
      <c r="AJ151" s="79"/>
      <c r="AN151" s="14"/>
      <c r="AT151" s="80"/>
      <c r="AU151" s="80"/>
      <c r="AV151" s="80"/>
      <c r="AW151" s="80"/>
      <c r="AX151" s="80"/>
      <c r="AY151" s="14"/>
      <c r="AZ151" s="81"/>
      <c r="BA151" s="14"/>
      <c r="BB151" s="79"/>
    </row>
    <row r="152" spans="1:54" s="96" customFormat="1" ht="24" customHeight="1" x14ac:dyDescent="0.2">
      <c r="A152" s="104"/>
      <c r="B152" s="77"/>
      <c r="C152" s="234">
        <v>10</v>
      </c>
      <c r="D152" s="83" t="s">
        <v>79</v>
      </c>
      <c r="E152" s="90" t="s">
        <v>276</v>
      </c>
      <c r="F152" s="91" t="s">
        <v>140</v>
      </c>
      <c r="G152" s="92" t="s">
        <v>132</v>
      </c>
      <c r="H152" s="93">
        <v>21.35</v>
      </c>
      <c r="I152" s="93"/>
      <c r="J152" s="78">
        <f>H152*I152</f>
        <v>0</v>
      </c>
      <c r="K152" s="235"/>
      <c r="L152" s="82"/>
      <c r="M152" s="104"/>
      <c r="N152" s="104"/>
      <c r="O152" s="104"/>
      <c r="P152" s="104"/>
      <c r="Q152" s="104"/>
      <c r="R152" s="104"/>
      <c r="S152" s="104"/>
      <c r="T152" s="104"/>
      <c r="AG152" s="79"/>
      <c r="AI152" s="79"/>
      <c r="AJ152" s="79"/>
      <c r="AN152" s="14"/>
      <c r="AT152" s="80"/>
      <c r="AU152" s="80"/>
      <c r="AV152" s="80"/>
      <c r="AW152" s="80"/>
      <c r="AX152" s="80"/>
      <c r="AY152" s="14"/>
      <c r="AZ152" s="81"/>
      <c r="BA152" s="14"/>
      <c r="BB152" s="79"/>
    </row>
    <row r="153" spans="1:54" s="96" customFormat="1" ht="24" customHeight="1" x14ac:dyDescent="0.2">
      <c r="A153" s="104"/>
      <c r="B153" s="77"/>
      <c r="C153" s="234">
        <v>11</v>
      </c>
      <c r="D153" s="83" t="s">
        <v>79</v>
      </c>
      <c r="E153" s="90" t="s">
        <v>277</v>
      </c>
      <c r="F153" s="91" t="s">
        <v>141</v>
      </c>
      <c r="G153" s="92" t="s">
        <v>243</v>
      </c>
      <c r="H153" s="93">
        <v>3.3</v>
      </c>
      <c r="I153" s="93"/>
      <c r="J153" s="78">
        <f t="shared" ref="J153:J166" si="2">H153*I153</f>
        <v>0</v>
      </c>
      <c r="K153" s="235"/>
      <c r="L153" s="82"/>
      <c r="M153" s="104"/>
      <c r="N153" s="104"/>
      <c r="O153" s="104"/>
      <c r="P153" s="104"/>
      <c r="Q153" s="104"/>
      <c r="R153" s="104"/>
      <c r="S153" s="104"/>
      <c r="T153" s="104"/>
      <c r="AG153" s="79"/>
      <c r="AI153" s="79"/>
      <c r="AJ153" s="79"/>
      <c r="AN153" s="14"/>
      <c r="AT153" s="80"/>
      <c r="AU153" s="80"/>
      <c r="AV153" s="80"/>
      <c r="AW153" s="80"/>
      <c r="AX153" s="80"/>
      <c r="AY153" s="14"/>
      <c r="AZ153" s="81"/>
      <c r="BA153" s="14"/>
      <c r="BB153" s="79"/>
    </row>
    <row r="154" spans="1:54" s="96" customFormat="1" ht="24" customHeight="1" x14ac:dyDescent="0.2">
      <c r="A154" s="104"/>
      <c r="B154" s="77"/>
      <c r="C154" s="234">
        <v>12</v>
      </c>
      <c r="D154" s="83" t="s">
        <v>79</v>
      </c>
      <c r="E154" s="90" t="s">
        <v>278</v>
      </c>
      <c r="F154" s="91" t="s">
        <v>143</v>
      </c>
      <c r="G154" s="92" t="s">
        <v>131</v>
      </c>
      <c r="H154" s="93">
        <v>3</v>
      </c>
      <c r="I154" s="93"/>
      <c r="J154" s="78">
        <f t="shared" si="2"/>
        <v>0</v>
      </c>
      <c r="K154" s="235"/>
      <c r="L154" s="82"/>
      <c r="M154" s="104"/>
      <c r="N154" s="104"/>
      <c r="O154" s="104"/>
      <c r="P154" s="104"/>
      <c r="Q154" s="104"/>
      <c r="R154" s="104"/>
      <c r="S154" s="104"/>
      <c r="T154" s="104"/>
      <c r="AG154" s="79"/>
      <c r="AI154" s="79"/>
      <c r="AJ154" s="79"/>
      <c r="AN154" s="14"/>
      <c r="AT154" s="80"/>
      <c r="AU154" s="80"/>
      <c r="AV154" s="80"/>
      <c r="AW154" s="80"/>
      <c r="AX154" s="80"/>
      <c r="AY154" s="14"/>
      <c r="AZ154" s="81"/>
      <c r="BA154" s="14"/>
      <c r="BB154" s="79"/>
    </row>
    <row r="155" spans="1:54" s="96" customFormat="1" ht="24" customHeight="1" x14ac:dyDescent="0.2">
      <c r="A155" s="104"/>
      <c r="B155" s="77"/>
      <c r="C155" s="234">
        <v>13</v>
      </c>
      <c r="D155" s="83" t="s">
        <v>79</v>
      </c>
      <c r="E155" s="90" t="s">
        <v>279</v>
      </c>
      <c r="F155" s="91" t="s">
        <v>220</v>
      </c>
      <c r="G155" s="92" t="s">
        <v>87</v>
      </c>
      <c r="H155" s="93">
        <v>29</v>
      </c>
      <c r="I155" s="93"/>
      <c r="J155" s="78">
        <f t="shared" si="2"/>
        <v>0</v>
      </c>
      <c r="K155" s="235"/>
      <c r="L155" s="82"/>
      <c r="M155" s="104"/>
      <c r="N155" s="104"/>
      <c r="O155" s="104"/>
      <c r="P155" s="104"/>
      <c r="Q155" s="104"/>
      <c r="R155" s="104"/>
      <c r="S155" s="104"/>
      <c r="T155" s="104"/>
      <c r="AG155" s="79"/>
      <c r="AI155" s="79"/>
      <c r="AJ155" s="79"/>
      <c r="AN155" s="14"/>
      <c r="AT155" s="80"/>
      <c r="AU155" s="80"/>
      <c r="AV155" s="80"/>
      <c r="AW155" s="80"/>
      <c r="AX155" s="80"/>
      <c r="AY155" s="14"/>
      <c r="AZ155" s="81"/>
      <c r="BA155" s="14"/>
      <c r="BB155" s="79"/>
    </row>
    <row r="156" spans="1:54" s="96" customFormat="1" ht="24" customHeight="1" x14ac:dyDescent="0.2">
      <c r="A156" s="104"/>
      <c r="B156" s="77"/>
      <c r="C156" s="234">
        <v>14</v>
      </c>
      <c r="D156" s="83" t="s">
        <v>79</v>
      </c>
      <c r="E156" s="90" t="s">
        <v>280</v>
      </c>
      <c r="F156" s="91" t="s">
        <v>144</v>
      </c>
      <c r="G156" s="92" t="s">
        <v>138</v>
      </c>
      <c r="H156" s="93">
        <v>9.5</v>
      </c>
      <c r="I156" s="93"/>
      <c r="J156" s="78">
        <f t="shared" si="2"/>
        <v>0</v>
      </c>
      <c r="K156" s="235"/>
      <c r="L156" s="82"/>
      <c r="M156" s="104"/>
      <c r="N156" s="104"/>
      <c r="O156" s="104"/>
      <c r="P156" s="104"/>
      <c r="Q156" s="104"/>
      <c r="R156" s="104"/>
      <c r="S156" s="104"/>
      <c r="T156" s="104"/>
      <c r="AG156" s="79"/>
      <c r="AI156" s="79"/>
      <c r="AJ156" s="79"/>
      <c r="AN156" s="14"/>
      <c r="AT156" s="80"/>
      <c r="AU156" s="80"/>
      <c r="AV156" s="80"/>
      <c r="AW156" s="80"/>
      <c r="AX156" s="80"/>
      <c r="AY156" s="14"/>
      <c r="AZ156" s="81"/>
      <c r="BA156" s="14"/>
      <c r="BB156" s="79"/>
    </row>
    <row r="157" spans="1:54" s="96" customFormat="1" ht="24" customHeight="1" x14ac:dyDescent="0.2">
      <c r="A157" s="104"/>
      <c r="B157" s="77"/>
      <c r="C157" s="234">
        <v>15</v>
      </c>
      <c r="D157" s="83" t="s">
        <v>79</v>
      </c>
      <c r="E157" s="90" t="s">
        <v>281</v>
      </c>
      <c r="F157" s="91" t="s">
        <v>145</v>
      </c>
      <c r="G157" s="92" t="s">
        <v>132</v>
      </c>
      <c r="H157" s="93">
        <v>18</v>
      </c>
      <c r="I157" s="93"/>
      <c r="J157" s="78">
        <f t="shared" si="2"/>
        <v>0</v>
      </c>
      <c r="K157" s="235"/>
      <c r="L157" s="82"/>
      <c r="M157" s="104"/>
      <c r="N157" s="104"/>
      <c r="O157" s="104"/>
      <c r="P157" s="104"/>
      <c r="Q157" s="104"/>
      <c r="R157" s="104"/>
      <c r="S157" s="104"/>
      <c r="T157" s="104"/>
      <c r="AG157" s="79"/>
      <c r="AI157" s="79"/>
      <c r="AJ157" s="79"/>
      <c r="AN157" s="14"/>
      <c r="AT157" s="80"/>
      <c r="AU157" s="80"/>
      <c r="AV157" s="80"/>
      <c r="AW157" s="80"/>
      <c r="AX157" s="80"/>
      <c r="AY157" s="14"/>
      <c r="AZ157" s="81"/>
      <c r="BA157" s="14"/>
      <c r="BB157" s="79"/>
    </row>
    <row r="158" spans="1:54" s="96" customFormat="1" ht="24" customHeight="1" x14ac:dyDescent="0.2">
      <c r="A158" s="104"/>
      <c r="B158" s="77"/>
      <c r="C158" s="234">
        <v>16</v>
      </c>
      <c r="D158" s="83" t="s">
        <v>79</v>
      </c>
      <c r="E158" s="90" t="s">
        <v>282</v>
      </c>
      <c r="F158" s="91" t="s">
        <v>146</v>
      </c>
      <c r="G158" s="92" t="s">
        <v>155</v>
      </c>
      <c r="H158" s="93">
        <v>12.39</v>
      </c>
      <c r="I158" s="93"/>
      <c r="J158" s="78">
        <f t="shared" si="2"/>
        <v>0</v>
      </c>
      <c r="K158" s="235"/>
      <c r="L158" s="82"/>
      <c r="M158" s="104"/>
      <c r="N158" s="104"/>
      <c r="O158" s="104"/>
      <c r="P158" s="104"/>
      <c r="Q158" s="104"/>
      <c r="R158" s="104"/>
      <c r="S158" s="104"/>
      <c r="T158" s="104"/>
      <c r="AG158" s="79"/>
      <c r="AI158" s="79"/>
      <c r="AJ158" s="79"/>
      <c r="AN158" s="14"/>
      <c r="AT158" s="80"/>
      <c r="AU158" s="80"/>
      <c r="AV158" s="80"/>
      <c r="AW158" s="80"/>
      <c r="AX158" s="80"/>
      <c r="AY158" s="14"/>
      <c r="AZ158" s="81"/>
      <c r="BA158" s="14"/>
      <c r="BB158" s="79"/>
    </row>
    <row r="159" spans="1:54" s="96" customFormat="1" ht="24" customHeight="1" x14ac:dyDescent="0.2">
      <c r="A159" s="104"/>
      <c r="B159" s="77"/>
      <c r="C159" s="234">
        <v>17</v>
      </c>
      <c r="D159" s="83" t="s">
        <v>79</v>
      </c>
      <c r="E159" s="90" t="s">
        <v>283</v>
      </c>
      <c r="F159" s="91" t="s">
        <v>147</v>
      </c>
      <c r="G159" s="92" t="s">
        <v>155</v>
      </c>
      <c r="H159" s="93">
        <v>12.39</v>
      </c>
      <c r="I159" s="93"/>
      <c r="J159" s="78">
        <f t="shared" si="2"/>
        <v>0</v>
      </c>
      <c r="K159" s="235"/>
      <c r="L159" s="82"/>
      <c r="M159" s="104"/>
      <c r="N159" s="104"/>
      <c r="O159" s="104"/>
      <c r="P159" s="104"/>
      <c r="Q159" s="104"/>
      <c r="R159" s="104"/>
      <c r="S159" s="104"/>
      <c r="T159" s="104"/>
      <c r="AG159" s="79"/>
      <c r="AI159" s="79"/>
      <c r="AJ159" s="79"/>
      <c r="AN159" s="14"/>
      <c r="AT159" s="80"/>
      <c r="AU159" s="80"/>
      <c r="AV159" s="80"/>
      <c r="AW159" s="80"/>
      <c r="AX159" s="80"/>
      <c r="AY159" s="14"/>
      <c r="AZ159" s="81"/>
      <c r="BA159" s="14"/>
      <c r="BB159" s="79"/>
    </row>
    <row r="160" spans="1:54" s="96" customFormat="1" ht="24" customHeight="1" x14ac:dyDescent="0.2">
      <c r="A160" s="104"/>
      <c r="B160" s="77"/>
      <c r="C160" s="234">
        <v>18</v>
      </c>
      <c r="D160" s="83" t="s">
        <v>79</v>
      </c>
      <c r="E160" s="90" t="s">
        <v>284</v>
      </c>
      <c r="F160" s="91" t="s">
        <v>148</v>
      </c>
      <c r="G160" s="92" t="s">
        <v>155</v>
      </c>
      <c r="H160" s="93">
        <v>12.39</v>
      </c>
      <c r="I160" s="93"/>
      <c r="J160" s="78">
        <f t="shared" si="2"/>
        <v>0</v>
      </c>
      <c r="K160" s="235"/>
      <c r="L160" s="82"/>
      <c r="M160" s="104"/>
      <c r="N160" s="104"/>
      <c r="O160" s="104"/>
      <c r="P160" s="104"/>
      <c r="Q160" s="104"/>
      <c r="R160" s="104"/>
      <c r="S160" s="104"/>
      <c r="T160" s="104"/>
      <c r="AG160" s="79"/>
      <c r="AI160" s="79"/>
      <c r="AJ160" s="79"/>
      <c r="AN160" s="14"/>
      <c r="AT160" s="80"/>
      <c r="AU160" s="80"/>
      <c r="AV160" s="80"/>
      <c r="AW160" s="80"/>
      <c r="AX160" s="80"/>
      <c r="AY160" s="14"/>
      <c r="AZ160" s="81"/>
      <c r="BA160" s="14"/>
      <c r="BB160" s="79"/>
    </row>
    <row r="161" spans="1:54" s="96" customFormat="1" ht="24" customHeight="1" x14ac:dyDescent="0.2">
      <c r="A161" s="104"/>
      <c r="B161" s="77"/>
      <c r="C161" s="234">
        <v>19</v>
      </c>
      <c r="D161" s="83" t="s">
        <v>79</v>
      </c>
      <c r="E161" s="90" t="s">
        <v>285</v>
      </c>
      <c r="F161" s="91" t="s">
        <v>149</v>
      </c>
      <c r="G161" s="92" t="s">
        <v>155</v>
      </c>
      <c r="H161" s="93">
        <v>59.01</v>
      </c>
      <c r="I161" s="93"/>
      <c r="J161" s="78">
        <f t="shared" si="2"/>
        <v>0</v>
      </c>
      <c r="K161" s="235"/>
      <c r="L161" s="82"/>
      <c r="M161" s="104"/>
      <c r="N161" s="104"/>
      <c r="O161" s="104"/>
      <c r="P161" s="104"/>
      <c r="Q161" s="104"/>
      <c r="R161" s="104"/>
      <c r="S161" s="104"/>
      <c r="T161" s="104"/>
      <c r="AG161" s="79"/>
      <c r="AI161" s="79"/>
      <c r="AJ161" s="79"/>
      <c r="AN161" s="14"/>
      <c r="AT161" s="80"/>
      <c r="AU161" s="80"/>
      <c r="AV161" s="80"/>
      <c r="AW161" s="80"/>
      <c r="AX161" s="80"/>
      <c r="AY161" s="14"/>
      <c r="AZ161" s="81"/>
      <c r="BA161" s="14"/>
      <c r="BB161" s="79"/>
    </row>
    <row r="162" spans="1:54" s="96" customFormat="1" ht="24" customHeight="1" x14ac:dyDescent="0.2">
      <c r="A162" s="104"/>
      <c r="B162" s="77"/>
      <c r="C162" s="234">
        <v>20</v>
      </c>
      <c r="D162" s="83" t="s">
        <v>79</v>
      </c>
      <c r="E162" s="90" t="s">
        <v>286</v>
      </c>
      <c r="F162" s="91" t="s">
        <v>150</v>
      </c>
      <c r="G162" s="92" t="s">
        <v>155</v>
      </c>
      <c r="H162" s="93">
        <v>10.404999999999999</v>
      </c>
      <c r="I162" s="93"/>
      <c r="J162" s="78">
        <f t="shared" si="2"/>
        <v>0</v>
      </c>
      <c r="K162" s="235"/>
      <c r="L162" s="82"/>
      <c r="M162" s="104"/>
      <c r="N162" s="104"/>
      <c r="O162" s="104"/>
      <c r="P162" s="104"/>
      <c r="Q162" s="104"/>
      <c r="R162" s="104"/>
      <c r="S162" s="104"/>
      <c r="T162" s="104"/>
      <c r="AG162" s="79"/>
      <c r="AI162" s="79"/>
      <c r="AJ162" s="79"/>
      <c r="AN162" s="14"/>
      <c r="AT162" s="80"/>
      <c r="AU162" s="80"/>
      <c r="AV162" s="80"/>
      <c r="AW162" s="80"/>
      <c r="AX162" s="80"/>
      <c r="AY162" s="14"/>
      <c r="AZ162" s="81"/>
      <c r="BA162" s="14"/>
      <c r="BB162" s="79"/>
    </row>
    <row r="163" spans="1:54" s="96" customFormat="1" ht="24" customHeight="1" x14ac:dyDescent="0.2">
      <c r="A163" s="104"/>
      <c r="B163" s="77"/>
      <c r="C163" s="234">
        <v>21</v>
      </c>
      <c r="D163" s="83" t="s">
        <v>79</v>
      </c>
      <c r="E163" s="90" t="s">
        <v>287</v>
      </c>
      <c r="F163" s="91" t="s">
        <v>151</v>
      </c>
      <c r="G163" s="92" t="s">
        <v>155</v>
      </c>
      <c r="H163" s="93">
        <v>10.404999999999999</v>
      </c>
      <c r="I163" s="93"/>
      <c r="J163" s="78">
        <f t="shared" si="2"/>
        <v>0</v>
      </c>
      <c r="K163" s="235"/>
      <c r="L163" s="82"/>
      <c r="M163" s="104"/>
      <c r="N163" s="104"/>
      <c r="O163" s="104"/>
      <c r="P163" s="104"/>
      <c r="Q163" s="104"/>
      <c r="R163" s="104"/>
      <c r="S163" s="104"/>
      <c r="T163" s="104"/>
      <c r="AG163" s="79"/>
      <c r="AI163" s="79"/>
      <c r="AJ163" s="79"/>
      <c r="AN163" s="14"/>
      <c r="AT163" s="80"/>
      <c r="AU163" s="80"/>
      <c r="AV163" s="80"/>
      <c r="AW163" s="80"/>
      <c r="AX163" s="80"/>
      <c r="AY163" s="14"/>
      <c r="AZ163" s="81"/>
      <c r="BA163" s="14"/>
      <c r="BB163" s="79"/>
    </row>
    <row r="164" spans="1:54" s="96" customFormat="1" ht="24" customHeight="1" x14ac:dyDescent="0.2">
      <c r="A164" s="104"/>
      <c r="B164" s="77"/>
      <c r="C164" s="234">
        <v>22</v>
      </c>
      <c r="D164" s="83" t="s">
        <v>79</v>
      </c>
      <c r="E164" s="90" t="s">
        <v>288</v>
      </c>
      <c r="F164" s="91" t="s">
        <v>152</v>
      </c>
      <c r="G164" s="92" t="s">
        <v>155</v>
      </c>
      <c r="H164" s="93">
        <v>10.404999999999999</v>
      </c>
      <c r="I164" s="93"/>
      <c r="J164" s="78">
        <f t="shared" si="2"/>
        <v>0</v>
      </c>
      <c r="K164" s="235"/>
      <c r="L164" s="82"/>
      <c r="M164" s="104"/>
      <c r="N164" s="104"/>
      <c r="O164" s="104"/>
      <c r="P164" s="104"/>
      <c r="Q164" s="104"/>
      <c r="R164" s="104"/>
      <c r="S164" s="104"/>
      <c r="T164" s="104"/>
      <c r="AG164" s="79"/>
      <c r="AI164" s="79"/>
      <c r="AJ164" s="79"/>
      <c r="AN164" s="14"/>
      <c r="AT164" s="80"/>
      <c r="AU164" s="80"/>
      <c r="AV164" s="80"/>
      <c r="AW164" s="80"/>
      <c r="AX164" s="80"/>
      <c r="AY164" s="14"/>
      <c r="AZ164" s="81"/>
      <c r="BA164" s="14"/>
      <c r="BB164" s="79"/>
    </row>
    <row r="165" spans="1:54" s="96" customFormat="1" ht="24" customHeight="1" x14ac:dyDescent="0.2">
      <c r="A165" s="104"/>
      <c r="B165" s="77"/>
      <c r="C165" s="234">
        <v>23</v>
      </c>
      <c r="D165" s="83" t="s">
        <v>79</v>
      </c>
      <c r="E165" s="90" t="s">
        <v>289</v>
      </c>
      <c r="F165" s="91" t="s">
        <v>153</v>
      </c>
      <c r="G165" s="92" t="s">
        <v>155</v>
      </c>
      <c r="H165" s="93">
        <v>10.404999999999999</v>
      </c>
      <c r="I165" s="93"/>
      <c r="J165" s="78">
        <f t="shared" si="2"/>
        <v>0</v>
      </c>
      <c r="K165" s="235"/>
      <c r="L165" s="82"/>
      <c r="M165" s="104"/>
      <c r="N165" s="104"/>
      <c r="O165" s="104"/>
      <c r="P165" s="104"/>
      <c r="Q165" s="104"/>
      <c r="R165" s="104"/>
      <c r="S165" s="104"/>
      <c r="T165" s="104"/>
      <c r="AG165" s="79"/>
      <c r="AI165" s="79"/>
      <c r="AJ165" s="79"/>
      <c r="AN165" s="14"/>
      <c r="AT165" s="80"/>
      <c r="AU165" s="80"/>
      <c r="AV165" s="80"/>
      <c r="AW165" s="80"/>
      <c r="AX165" s="80"/>
      <c r="AY165" s="14"/>
      <c r="AZ165" s="81"/>
      <c r="BA165" s="14"/>
      <c r="BB165" s="79"/>
    </row>
    <row r="166" spans="1:54" s="96" customFormat="1" ht="24" customHeight="1" x14ac:dyDescent="0.2">
      <c r="A166" s="104"/>
      <c r="B166" s="77"/>
      <c r="C166" s="234">
        <v>24</v>
      </c>
      <c r="D166" s="83" t="s">
        <v>79</v>
      </c>
      <c r="E166" s="90" t="s">
        <v>290</v>
      </c>
      <c r="F166" s="91" t="s">
        <v>154</v>
      </c>
      <c r="G166" s="92" t="s">
        <v>155</v>
      </c>
      <c r="H166" s="93">
        <v>11.2</v>
      </c>
      <c r="I166" s="93"/>
      <c r="J166" s="78">
        <f t="shared" si="2"/>
        <v>0</v>
      </c>
      <c r="K166" s="235"/>
      <c r="L166" s="82"/>
      <c r="M166" s="104"/>
      <c r="N166" s="104"/>
      <c r="O166" s="104"/>
      <c r="P166" s="104"/>
      <c r="Q166" s="104"/>
      <c r="R166" s="104"/>
      <c r="S166" s="104"/>
      <c r="T166" s="104"/>
      <c r="AG166" s="79"/>
      <c r="AI166" s="79"/>
      <c r="AJ166" s="79"/>
      <c r="AN166" s="14"/>
      <c r="AT166" s="80"/>
      <c r="AU166" s="80"/>
      <c r="AV166" s="80"/>
      <c r="AW166" s="80"/>
      <c r="AX166" s="80"/>
      <c r="AY166" s="14"/>
      <c r="AZ166" s="81"/>
      <c r="BA166" s="14"/>
      <c r="BB166" s="79"/>
    </row>
    <row r="167" spans="1:54" s="96" customFormat="1" ht="24" customHeight="1" x14ac:dyDescent="0.2">
      <c r="A167" s="104"/>
      <c r="B167" s="77"/>
      <c r="C167" s="195"/>
      <c r="D167" s="196" t="s">
        <v>48</v>
      </c>
      <c r="E167" s="197" t="s">
        <v>102</v>
      </c>
      <c r="F167" s="197" t="s">
        <v>103</v>
      </c>
      <c r="G167" s="74"/>
      <c r="H167" s="74"/>
      <c r="I167" s="74"/>
      <c r="J167" s="231">
        <f>J168+J173+J209+J218+J223</f>
        <v>0</v>
      </c>
      <c r="K167" s="235"/>
      <c r="L167" s="82"/>
      <c r="M167" s="104"/>
      <c r="N167" s="104"/>
      <c r="O167" s="104"/>
      <c r="P167" s="104"/>
      <c r="Q167" s="104"/>
      <c r="R167" s="104"/>
      <c r="S167" s="104"/>
      <c r="T167" s="104"/>
      <c r="AG167" s="79"/>
      <c r="AI167" s="79"/>
      <c r="AJ167" s="79"/>
      <c r="AN167" s="14"/>
      <c r="AT167" s="80"/>
      <c r="AU167" s="80"/>
      <c r="AV167" s="80"/>
      <c r="AW167" s="80"/>
      <c r="AX167" s="80"/>
      <c r="AY167" s="14"/>
      <c r="AZ167" s="81"/>
      <c r="BA167" s="14"/>
      <c r="BB167" s="79"/>
    </row>
    <row r="168" spans="1:54" s="96" customFormat="1" ht="24" customHeight="1" x14ac:dyDescent="0.2">
      <c r="A168" s="104"/>
      <c r="B168" s="77"/>
      <c r="C168" s="236"/>
      <c r="D168" s="204"/>
      <c r="E168" s="205">
        <v>71</v>
      </c>
      <c r="F168" s="205" t="s">
        <v>156</v>
      </c>
      <c r="G168" s="206"/>
      <c r="H168" s="206"/>
      <c r="I168" s="206"/>
      <c r="J168" s="237">
        <f>J169</f>
        <v>0</v>
      </c>
      <c r="K168" s="235"/>
      <c r="L168" s="82"/>
      <c r="M168" s="104"/>
      <c r="N168" s="104"/>
      <c r="O168" s="104"/>
      <c r="P168" s="104"/>
      <c r="Q168" s="104"/>
      <c r="R168" s="104"/>
      <c r="S168" s="104"/>
      <c r="T168" s="104"/>
      <c r="AG168" s="79"/>
      <c r="AI168" s="79"/>
      <c r="AJ168" s="79"/>
      <c r="AN168" s="14"/>
      <c r="AT168" s="80"/>
      <c r="AU168" s="80"/>
      <c r="AV168" s="80"/>
      <c r="AW168" s="80"/>
      <c r="AX168" s="80"/>
      <c r="AY168" s="14"/>
      <c r="AZ168" s="81"/>
      <c r="BA168" s="14"/>
      <c r="BB168" s="79"/>
    </row>
    <row r="169" spans="1:54" s="96" customFormat="1" ht="24" customHeight="1" x14ac:dyDescent="0.2">
      <c r="A169" s="104"/>
      <c r="B169" s="77"/>
      <c r="C169" s="195"/>
      <c r="D169" s="196"/>
      <c r="E169" s="199">
        <v>711</v>
      </c>
      <c r="F169" s="199" t="s">
        <v>157</v>
      </c>
      <c r="G169" s="74"/>
      <c r="H169" s="74"/>
      <c r="I169" s="74"/>
      <c r="J169" s="233">
        <f>SUM(J170:J172)</f>
        <v>0</v>
      </c>
      <c r="K169" s="235"/>
      <c r="L169" s="82"/>
      <c r="M169" s="104"/>
      <c r="N169" s="104"/>
      <c r="O169" s="104"/>
      <c r="P169" s="104"/>
      <c r="Q169" s="104"/>
      <c r="R169" s="104"/>
      <c r="S169" s="104"/>
      <c r="T169" s="104"/>
      <c r="AG169" s="79"/>
      <c r="AI169" s="79"/>
      <c r="AJ169" s="79"/>
      <c r="AN169" s="14"/>
      <c r="AT169" s="80"/>
      <c r="AU169" s="80"/>
      <c r="AV169" s="80"/>
      <c r="AW169" s="80"/>
      <c r="AX169" s="80"/>
      <c r="AY169" s="14"/>
      <c r="AZ169" s="81"/>
      <c r="BA169" s="14"/>
      <c r="BB169" s="79"/>
    </row>
    <row r="170" spans="1:54" s="96" customFormat="1" ht="24" customHeight="1" x14ac:dyDescent="0.2">
      <c r="A170" s="104"/>
      <c r="B170" s="77"/>
      <c r="C170" s="234">
        <v>25</v>
      </c>
      <c r="D170" s="83" t="s">
        <v>79</v>
      </c>
      <c r="E170" s="90" t="s">
        <v>291</v>
      </c>
      <c r="F170" s="91" t="s">
        <v>221</v>
      </c>
      <c r="G170" s="92" t="s">
        <v>132</v>
      </c>
      <c r="H170" s="93">
        <v>35.26</v>
      </c>
      <c r="I170" s="93"/>
      <c r="J170" s="78">
        <f>H170*I170</f>
        <v>0</v>
      </c>
      <c r="K170" s="235"/>
      <c r="L170" s="82"/>
      <c r="M170" s="104"/>
      <c r="N170" s="104"/>
      <c r="O170" s="104"/>
      <c r="P170" s="104"/>
      <c r="Q170" s="104"/>
      <c r="R170" s="104"/>
      <c r="S170" s="104"/>
      <c r="T170" s="104"/>
      <c r="AG170" s="79"/>
      <c r="AI170" s="79"/>
      <c r="AJ170" s="79"/>
      <c r="AN170" s="14"/>
      <c r="AT170" s="80"/>
      <c r="AU170" s="80"/>
      <c r="AV170" s="80"/>
      <c r="AW170" s="80"/>
      <c r="AX170" s="80"/>
      <c r="AY170" s="14"/>
      <c r="AZ170" s="81"/>
      <c r="BA170" s="14"/>
      <c r="BB170" s="79"/>
    </row>
    <row r="171" spans="1:54" s="96" customFormat="1" ht="24" customHeight="1" x14ac:dyDescent="0.2">
      <c r="A171" s="104"/>
      <c r="B171" s="77"/>
      <c r="C171" s="234">
        <v>26</v>
      </c>
      <c r="D171" s="83" t="s">
        <v>79</v>
      </c>
      <c r="E171" s="90" t="s">
        <v>292</v>
      </c>
      <c r="F171" s="91" t="s">
        <v>222</v>
      </c>
      <c r="G171" s="92" t="s">
        <v>132</v>
      </c>
      <c r="H171" s="93">
        <v>59.32</v>
      </c>
      <c r="I171" s="93"/>
      <c r="J171" s="78">
        <f t="shared" ref="J171:J172" si="3">H171*I171</f>
        <v>0</v>
      </c>
      <c r="K171" s="235"/>
      <c r="L171" s="82"/>
      <c r="M171" s="104"/>
      <c r="N171" s="104"/>
      <c r="O171" s="104"/>
      <c r="P171" s="104"/>
      <c r="Q171" s="104"/>
      <c r="R171" s="104"/>
      <c r="S171" s="104"/>
      <c r="T171" s="104"/>
      <c r="AG171" s="79"/>
      <c r="AI171" s="79"/>
      <c r="AJ171" s="79"/>
      <c r="AN171" s="14"/>
      <c r="AT171" s="80"/>
      <c r="AU171" s="80"/>
      <c r="AV171" s="80"/>
      <c r="AW171" s="80"/>
      <c r="AX171" s="80"/>
      <c r="AY171" s="14"/>
      <c r="AZ171" s="81"/>
      <c r="BA171" s="14"/>
      <c r="BB171" s="79"/>
    </row>
    <row r="172" spans="1:54" s="96" customFormat="1" ht="24" customHeight="1" x14ac:dyDescent="0.2">
      <c r="A172" s="104"/>
      <c r="B172" s="77"/>
      <c r="C172" s="234">
        <v>27</v>
      </c>
      <c r="D172" s="83" t="s">
        <v>79</v>
      </c>
      <c r="E172" s="90" t="s">
        <v>293</v>
      </c>
      <c r="F172" s="91" t="s">
        <v>160</v>
      </c>
      <c r="G172" s="92" t="s">
        <v>155</v>
      </c>
      <c r="H172" s="93">
        <v>0.46500000000000002</v>
      </c>
      <c r="I172" s="93"/>
      <c r="J172" s="78">
        <f t="shared" si="3"/>
        <v>0</v>
      </c>
      <c r="K172" s="235"/>
      <c r="L172" s="82"/>
      <c r="M172" s="104"/>
      <c r="N172" s="104"/>
      <c r="O172" s="104"/>
      <c r="P172" s="104"/>
      <c r="Q172" s="104"/>
      <c r="R172" s="104"/>
      <c r="S172" s="104"/>
      <c r="T172" s="104"/>
      <c r="AG172" s="79"/>
      <c r="AI172" s="79"/>
      <c r="AJ172" s="79"/>
      <c r="AN172" s="14"/>
      <c r="AT172" s="80"/>
      <c r="AU172" s="80"/>
      <c r="AV172" s="80"/>
      <c r="AW172" s="80"/>
      <c r="AX172" s="80"/>
      <c r="AY172" s="14"/>
      <c r="AZ172" s="81"/>
      <c r="BA172" s="14"/>
      <c r="BB172" s="79"/>
    </row>
    <row r="173" spans="1:54" s="96" customFormat="1" ht="24" customHeight="1" x14ac:dyDescent="0.2">
      <c r="A173" s="104"/>
      <c r="B173" s="77"/>
      <c r="C173" s="236"/>
      <c r="D173" s="204"/>
      <c r="E173" s="205">
        <v>72</v>
      </c>
      <c r="F173" s="205" t="s">
        <v>201</v>
      </c>
      <c r="G173" s="206"/>
      <c r="H173" s="206"/>
      <c r="I173" s="206"/>
      <c r="J173" s="237">
        <f>J174+J183+J189+J191</f>
        <v>0</v>
      </c>
      <c r="K173" s="235"/>
      <c r="L173" s="82"/>
      <c r="M173" s="104"/>
      <c r="N173" s="104"/>
      <c r="O173" s="104"/>
      <c r="P173" s="104"/>
      <c r="Q173" s="104"/>
      <c r="R173" s="104"/>
      <c r="S173" s="104"/>
      <c r="T173" s="104"/>
      <c r="AG173" s="79"/>
      <c r="AI173" s="79"/>
      <c r="AJ173" s="79"/>
      <c r="AN173" s="14"/>
      <c r="AT173" s="80"/>
      <c r="AU173" s="80"/>
      <c r="AV173" s="80"/>
      <c r="AW173" s="80"/>
      <c r="AX173" s="80"/>
      <c r="AY173" s="14"/>
      <c r="AZ173" s="81"/>
      <c r="BA173" s="14"/>
      <c r="BB173" s="79"/>
    </row>
    <row r="174" spans="1:54" s="96" customFormat="1" ht="24" customHeight="1" x14ac:dyDescent="0.2">
      <c r="A174" s="104"/>
      <c r="B174" s="77"/>
      <c r="C174" s="195"/>
      <c r="D174" s="196"/>
      <c r="E174" s="199">
        <v>721</v>
      </c>
      <c r="F174" s="199" t="s">
        <v>161</v>
      </c>
      <c r="G174" s="74"/>
      <c r="H174" s="74"/>
      <c r="I174" s="74"/>
      <c r="J174" s="233">
        <f>SUM(J175:J182)</f>
        <v>0</v>
      </c>
      <c r="K174" s="235"/>
      <c r="L174" s="82"/>
      <c r="M174" s="104"/>
      <c r="N174" s="104"/>
      <c r="O174" s="104"/>
      <c r="P174" s="104"/>
      <c r="Q174" s="104"/>
      <c r="R174" s="104"/>
      <c r="S174" s="104"/>
      <c r="T174" s="104"/>
      <c r="AG174" s="79"/>
      <c r="AI174" s="79"/>
      <c r="AJ174" s="79"/>
      <c r="AN174" s="14"/>
      <c r="AT174" s="80"/>
      <c r="AU174" s="80"/>
      <c r="AV174" s="80"/>
      <c r="AW174" s="80"/>
      <c r="AX174" s="80"/>
      <c r="AY174" s="14"/>
      <c r="AZ174" s="81"/>
      <c r="BA174" s="14"/>
      <c r="BB174" s="79"/>
    </row>
    <row r="175" spans="1:54" s="96" customFormat="1" ht="24" customHeight="1" x14ac:dyDescent="0.2">
      <c r="A175" s="104"/>
      <c r="B175" s="77"/>
      <c r="C175" s="234">
        <v>28</v>
      </c>
      <c r="D175" s="83" t="s">
        <v>79</v>
      </c>
      <c r="E175" s="90" t="s">
        <v>294</v>
      </c>
      <c r="F175" s="91" t="s">
        <v>162</v>
      </c>
      <c r="G175" s="92" t="s">
        <v>131</v>
      </c>
      <c r="H175" s="93">
        <v>3</v>
      </c>
      <c r="I175" s="93"/>
      <c r="J175" s="78">
        <f>H175*I175</f>
        <v>0</v>
      </c>
      <c r="K175" s="235"/>
      <c r="L175" s="82"/>
      <c r="M175" s="104"/>
      <c r="N175" s="104"/>
      <c r="O175" s="104"/>
      <c r="P175" s="104"/>
      <c r="Q175" s="104"/>
      <c r="R175" s="104"/>
      <c r="S175" s="104"/>
      <c r="T175" s="104"/>
      <c r="AG175" s="79"/>
      <c r="AI175" s="79"/>
      <c r="AJ175" s="79"/>
      <c r="AN175" s="14"/>
      <c r="AT175" s="80"/>
      <c r="AU175" s="80"/>
      <c r="AV175" s="80"/>
      <c r="AW175" s="80"/>
      <c r="AX175" s="80"/>
      <c r="AY175" s="14"/>
      <c r="AZ175" s="81"/>
      <c r="BA175" s="14"/>
      <c r="BB175" s="79"/>
    </row>
    <row r="176" spans="1:54" s="96" customFormat="1" ht="24" customHeight="1" x14ac:dyDescent="0.2">
      <c r="A176" s="104"/>
      <c r="B176" s="77"/>
      <c r="C176" s="234">
        <v>29</v>
      </c>
      <c r="D176" s="83" t="s">
        <v>79</v>
      </c>
      <c r="E176" s="90" t="s">
        <v>295</v>
      </c>
      <c r="F176" s="91" t="s">
        <v>163</v>
      </c>
      <c r="G176" s="92" t="s">
        <v>131</v>
      </c>
      <c r="H176" s="93">
        <v>4</v>
      </c>
      <c r="I176" s="93"/>
      <c r="J176" s="78">
        <f t="shared" ref="J176:J181" si="4">H176*I176</f>
        <v>0</v>
      </c>
      <c r="K176" s="235"/>
      <c r="L176" s="82"/>
      <c r="M176" s="104"/>
      <c r="N176" s="104"/>
      <c r="O176" s="104"/>
      <c r="P176" s="104"/>
      <c r="Q176" s="104"/>
      <c r="R176" s="104"/>
      <c r="S176" s="104"/>
      <c r="T176" s="104"/>
      <c r="AG176" s="79"/>
      <c r="AI176" s="79"/>
      <c r="AJ176" s="79"/>
      <c r="AN176" s="14"/>
      <c r="AT176" s="80"/>
      <c r="AU176" s="80"/>
      <c r="AV176" s="80"/>
      <c r="AW176" s="80"/>
      <c r="AX176" s="80"/>
      <c r="AY176" s="14"/>
      <c r="AZ176" s="81"/>
      <c r="BA176" s="14"/>
      <c r="BB176" s="79"/>
    </row>
    <row r="177" spans="1:54" s="96" customFormat="1" ht="24" customHeight="1" x14ac:dyDescent="0.2">
      <c r="A177" s="104"/>
      <c r="B177" s="77"/>
      <c r="C177" s="234">
        <v>30</v>
      </c>
      <c r="D177" s="83" t="s">
        <v>79</v>
      </c>
      <c r="E177" s="90" t="s">
        <v>296</v>
      </c>
      <c r="F177" s="91" t="s">
        <v>164</v>
      </c>
      <c r="G177" s="92" t="s">
        <v>138</v>
      </c>
      <c r="H177" s="93">
        <v>6</v>
      </c>
      <c r="I177" s="93"/>
      <c r="J177" s="78">
        <f t="shared" si="4"/>
        <v>0</v>
      </c>
      <c r="K177" s="235"/>
      <c r="L177" s="82"/>
      <c r="M177" s="104"/>
      <c r="N177" s="104"/>
      <c r="O177" s="104"/>
      <c r="P177" s="104"/>
      <c r="Q177" s="104"/>
      <c r="R177" s="104"/>
      <c r="S177" s="104"/>
      <c r="T177" s="104"/>
      <c r="AG177" s="79"/>
      <c r="AI177" s="79"/>
      <c r="AJ177" s="79"/>
      <c r="AN177" s="14"/>
      <c r="AT177" s="80"/>
      <c r="AU177" s="80"/>
      <c r="AV177" s="80"/>
      <c r="AW177" s="80"/>
      <c r="AX177" s="80"/>
      <c r="AY177" s="14"/>
      <c r="AZ177" s="81"/>
      <c r="BA177" s="14"/>
      <c r="BB177" s="79"/>
    </row>
    <row r="178" spans="1:54" s="96" customFormat="1" ht="24" customHeight="1" x14ac:dyDescent="0.2">
      <c r="A178" s="104"/>
      <c r="B178" s="77"/>
      <c r="C178" s="234">
        <v>31</v>
      </c>
      <c r="D178" s="83" t="s">
        <v>79</v>
      </c>
      <c r="E178" s="90" t="s">
        <v>297</v>
      </c>
      <c r="F178" s="91" t="s">
        <v>165</v>
      </c>
      <c r="G178" s="92" t="s">
        <v>138</v>
      </c>
      <c r="H178" s="93">
        <v>9</v>
      </c>
      <c r="I178" s="93"/>
      <c r="J178" s="78">
        <f t="shared" si="4"/>
        <v>0</v>
      </c>
      <c r="K178" s="235"/>
      <c r="L178" s="82"/>
      <c r="M178" s="104"/>
      <c r="N178" s="104"/>
      <c r="O178" s="104"/>
      <c r="P178" s="104"/>
      <c r="Q178" s="104"/>
      <c r="R178" s="104"/>
      <c r="S178" s="104"/>
      <c r="T178" s="104"/>
      <c r="AG178" s="79"/>
      <c r="AI178" s="79"/>
      <c r="AJ178" s="79"/>
      <c r="AN178" s="14"/>
      <c r="AT178" s="80"/>
      <c r="AU178" s="80"/>
      <c r="AV178" s="80"/>
      <c r="AW178" s="80"/>
      <c r="AX178" s="80"/>
      <c r="AY178" s="14"/>
      <c r="AZ178" s="81"/>
      <c r="BA178" s="14"/>
      <c r="BB178" s="79"/>
    </row>
    <row r="179" spans="1:54" s="96" customFormat="1" ht="24" customHeight="1" x14ac:dyDescent="0.2">
      <c r="A179" s="104"/>
      <c r="B179" s="77"/>
      <c r="C179" s="234">
        <v>32</v>
      </c>
      <c r="D179" s="83" t="s">
        <v>79</v>
      </c>
      <c r="E179" s="90" t="s">
        <v>298</v>
      </c>
      <c r="F179" s="91" t="s">
        <v>166</v>
      </c>
      <c r="G179" s="92" t="s">
        <v>131</v>
      </c>
      <c r="H179" s="93">
        <v>5</v>
      </c>
      <c r="I179" s="93"/>
      <c r="J179" s="78">
        <f t="shared" si="4"/>
        <v>0</v>
      </c>
      <c r="K179" s="235"/>
      <c r="L179" s="82"/>
      <c r="M179" s="104"/>
      <c r="N179" s="104"/>
      <c r="O179" s="104"/>
      <c r="P179" s="104"/>
      <c r="Q179" s="104"/>
      <c r="R179" s="104"/>
      <c r="S179" s="104"/>
      <c r="T179" s="104"/>
      <c r="AG179" s="79"/>
      <c r="AI179" s="79"/>
      <c r="AJ179" s="79"/>
      <c r="AN179" s="14"/>
      <c r="AT179" s="80"/>
      <c r="AU179" s="80"/>
      <c r="AV179" s="80"/>
      <c r="AW179" s="80"/>
      <c r="AX179" s="80"/>
      <c r="AY179" s="14"/>
      <c r="AZ179" s="81"/>
      <c r="BA179" s="14"/>
      <c r="BB179" s="79"/>
    </row>
    <row r="180" spans="1:54" s="96" customFormat="1" ht="24" customHeight="1" x14ac:dyDescent="0.2">
      <c r="A180" s="104"/>
      <c r="B180" s="77"/>
      <c r="C180" s="234">
        <v>33</v>
      </c>
      <c r="D180" s="83" t="s">
        <v>79</v>
      </c>
      <c r="E180" s="90" t="s">
        <v>299</v>
      </c>
      <c r="F180" s="91" t="s">
        <v>166</v>
      </c>
      <c r="G180" s="92" t="s">
        <v>131</v>
      </c>
      <c r="H180" s="93">
        <v>5</v>
      </c>
      <c r="I180" s="93"/>
      <c r="J180" s="78">
        <f t="shared" si="4"/>
        <v>0</v>
      </c>
      <c r="K180" s="235"/>
      <c r="L180" s="82"/>
      <c r="M180" s="104"/>
      <c r="N180" s="104"/>
      <c r="O180" s="104"/>
      <c r="P180" s="104"/>
      <c r="Q180" s="104"/>
      <c r="R180" s="104"/>
      <c r="S180" s="104"/>
      <c r="T180" s="104"/>
      <c r="AG180" s="79"/>
      <c r="AI180" s="79"/>
      <c r="AJ180" s="79"/>
      <c r="AN180" s="14"/>
      <c r="AT180" s="80"/>
      <c r="AU180" s="80"/>
      <c r="AV180" s="80"/>
      <c r="AW180" s="80"/>
      <c r="AX180" s="80"/>
      <c r="AY180" s="14"/>
      <c r="AZ180" s="81"/>
      <c r="BA180" s="14"/>
      <c r="BB180" s="79"/>
    </row>
    <row r="181" spans="1:54" s="96" customFormat="1" ht="24" customHeight="1" x14ac:dyDescent="0.2">
      <c r="A181" s="104"/>
      <c r="B181" s="77"/>
      <c r="C181" s="234">
        <v>34</v>
      </c>
      <c r="D181" s="83" t="s">
        <v>79</v>
      </c>
      <c r="E181" s="90" t="s">
        <v>300</v>
      </c>
      <c r="F181" s="91" t="s">
        <v>167</v>
      </c>
      <c r="G181" s="92" t="s">
        <v>131</v>
      </c>
      <c r="H181" s="93">
        <v>4</v>
      </c>
      <c r="I181" s="93"/>
      <c r="J181" s="78">
        <f t="shared" si="4"/>
        <v>0</v>
      </c>
      <c r="K181" s="235"/>
      <c r="L181" s="82"/>
      <c r="M181" s="104"/>
      <c r="N181" s="104"/>
      <c r="O181" s="104"/>
      <c r="P181" s="104"/>
      <c r="Q181" s="104"/>
      <c r="R181" s="104"/>
      <c r="S181" s="104"/>
      <c r="T181" s="104"/>
      <c r="AG181" s="79"/>
      <c r="AI181" s="79"/>
      <c r="AJ181" s="79"/>
      <c r="AN181" s="14"/>
      <c r="AT181" s="80"/>
      <c r="AU181" s="80"/>
      <c r="AV181" s="80"/>
      <c r="AW181" s="80"/>
      <c r="AX181" s="80"/>
      <c r="AY181" s="14"/>
      <c r="AZ181" s="81"/>
      <c r="BA181" s="14"/>
      <c r="BB181" s="79"/>
    </row>
    <row r="182" spans="1:54" s="96" customFormat="1" ht="24" customHeight="1" x14ac:dyDescent="0.2">
      <c r="A182" s="104"/>
      <c r="B182" s="77"/>
      <c r="C182" s="234">
        <v>35</v>
      </c>
      <c r="D182" s="83" t="s">
        <v>79</v>
      </c>
      <c r="E182" s="90" t="s">
        <v>301</v>
      </c>
      <c r="F182" s="91" t="s">
        <v>168</v>
      </c>
      <c r="G182" s="92" t="s">
        <v>155</v>
      </c>
      <c r="H182" s="93">
        <v>0.04</v>
      </c>
      <c r="I182" s="93"/>
      <c r="J182" s="78">
        <f t="shared" ref="J182" si="5">H182*I182</f>
        <v>0</v>
      </c>
      <c r="K182" s="235"/>
      <c r="L182" s="82"/>
      <c r="M182" s="104"/>
      <c r="N182" s="104"/>
      <c r="O182" s="104"/>
      <c r="P182" s="104"/>
      <c r="Q182" s="104"/>
      <c r="R182" s="104"/>
      <c r="S182" s="104"/>
      <c r="T182" s="104"/>
      <c r="AG182" s="79"/>
      <c r="AI182" s="79"/>
      <c r="AJ182" s="79"/>
      <c r="AN182" s="14"/>
      <c r="AT182" s="80"/>
      <c r="AU182" s="80"/>
      <c r="AV182" s="80"/>
      <c r="AW182" s="80"/>
      <c r="AX182" s="80"/>
      <c r="AY182" s="14"/>
      <c r="AZ182" s="81"/>
      <c r="BA182" s="14"/>
      <c r="BB182" s="79"/>
    </row>
    <row r="183" spans="1:54" s="96" customFormat="1" ht="24" customHeight="1" x14ac:dyDescent="0.2">
      <c r="A183" s="104"/>
      <c r="B183" s="77"/>
      <c r="C183" s="195"/>
      <c r="D183" s="196"/>
      <c r="E183" s="199">
        <v>722</v>
      </c>
      <c r="F183" s="199" t="s">
        <v>169</v>
      </c>
      <c r="G183" s="74"/>
      <c r="H183" s="74"/>
      <c r="I183" s="74"/>
      <c r="J183" s="233">
        <f>SUM(J184:J188)</f>
        <v>0</v>
      </c>
      <c r="K183" s="235"/>
      <c r="L183" s="82"/>
      <c r="M183" s="104"/>
      <c r="N183" s="104"/>
      <c r="O183" s="104"/>
      <c r="P183" s="104"/>
      <c r="Q183" s="104"/>
      <c r="R183" s="104"/>
      <c r="S183" s="104"/>
      <c r="T183" s="104"/>
      <c r="AG183" s="79"/>
      <c r="AI183" s="79"/>
      <c r="AJ183" s="79"/>
      <c r="AN183" s="14"/>
      <c r="AT183" s="80"/>
      <c r="AU183" s="80"/>
      <c r="AV183" s="80"/>
      <c r="AW183" s="80"/>
      <c r="AX183" s="80"/>
      <c r="AY183" s="14"/>
      <c r="AZ183" s="81"/>
      <c r="BA183" s="14"/>
      <c r="BB183" s="79"/>
    </row>
    <row r="184" spans="1:54" s="96" customFormat="1" ht="24" customHeight="1" x14ac:dyDescent="0.2">
      <c r="A184" s="104"/>
      <c r="B184" s="77"/>
      <c r="C184" s="234">
        <v>36</v>
      </c>
      <c r="D184" s="83" t="s">
        <v>79</v>
      </c>
      <c r="E184" s="90" t="s">
        <v>302</v>
      </c>
      <c r="F184" s="91" t="s">
        <v>170</v>
      </c>
      <c r="G184" s="92" t="s">
        <v>175</v>
      </c>
      <c r="H184" s="93">
        <v>4</v>
      </c>
      <c r="I184" s="93"/>
      <c r="J184" s="78">
        <f>H184*I184</f>
        <v>0</v>
      </c>
      <c r="K184" s="235"/>
      <c r="L184" s="82"/>
      <c r="M184" s="104"/>
      <c r="N184" s="104"/>
      <c r="O184" s="104"/>
      <c r="P184" s="104"/>
      <c r="Q184" s="104"/>
      <c r="R184" s="104"/>
      <c r="S184" s="104"/>
      <c r="T184" s="104"/>
      <c r="AG184" s="79"/>
      <c r="AI184" s="79"/>
      <c r="AJ184" s="79"/>
      <c r="AN184" s="14"/>
      <c r="AT184" s="80"/>
      <c r="AU184" s="80"/>
      <c r="AV184" s="80"/>
      <c r="AW184" s="80"/>
      <c r="AX184" s="80"/>
      <c r="AY184" s="14"/>
      <c r="AZ184" s="81"/>
      <c r="BA184" s="14"/>
      <c r="BB184" s="79"/>
    </row>
    <row r="185" spans="1:54" s="96" customFormat="1" ht="24" customHeight="1" x14ac:dyDescent="0.2">
      <c r="A185" s="104"/>
      <c r="B185" s="77"/>
      <c r="C185" s="234">
        <v>37</v>
      </c>
      <c r="D185" s="83" t="s">
        <v>79</v>
      </c>
      <c r="E185" s="90" t="s">
        <v>303</v>
      </c>
      <c r="F185" s="91" t="s">
        <v>171</v>
      </c>
      <c r="G185" s="92" t="s">
        <v>138</v>
      </c>
      <c r="H185" s="93">
        <v>12</v>
      </c>
      <c r="I185" s="93"/>
      <c r="J185" s="78">
        <f t="shared" ref="J185:J188" si="6">H185*I185</f>
        <v>0</v>
      </c>
      <c r="K185" s="235"/>
      <c r="L185" s="82"/>
      <c r="M185" s="104"/>
      <c r="N185" s="104"/>
      <c r="O185" s="104"/>
      <c r="P185" s="104"/>
      <c r="Q185" s="104"/>
      <c r="R185" s="104"/>
      <c r="S185" s="104"/>
      <c r="T185" s="104"/>
      <c r="AG185" s="79"/>
      <c r="AI185" s="79"/>
      <c r="AJ185" s="79"/>
      <c r="AN185" s="14"/>
      <c r="AT185" s="80"/>
      <c r="AU185" s="80"/>
      <c r="AV185" s="80"/>
      <c r="AW185" s="80"/>
      <c r="AX185" s="80"/>
      <c r="AY185" s="14"/>
      <c r="AZ185" s="81"/>
      <c r="BA185" s="14"/>
      <c r="BB185" s="79"/>
    </row>
    <row r="186" spans="1:54" s="96" customFormat="1" ht="24" customHeight="1" x14ac:dyDescent="0.2">
      <c r="A186" s="104"/>
      <c r="B186" s="77"/>
      <c r="C186" s="234">
        <v>38</v>
      </c>
      <c r="D186" s="83" t="s">
        <v>79</v>
      </c>
      <c r="E186" s="90" t="s">
        <v>304</v>
      </c>
      <c r="F186" s="91" t="s">
        <v>172</v>
      </c>
      <c r="G186" s="92" t="s">
        <v>131</v>
      </c>
      <c r="H186" s="93">
        <v>4</v>
      </c>
      <c r="I186" s="93"/>
      <c r="J186" s="78">
        <f t="shared" si="6"/>
        <v>0</v>
      </c>
      <c r="K186" s="235"/>
      <c r="L186" s="82"/>
      <c r="M186" s="104"/>
      <c r="N186" s="104"/>
      <c r="O186" s="104"/>
      <c r="P186" s="104"/>
      <c r="Q186" s="104"/>
      <c r="R186" s="104"/>
      <c r="S186" s="104"/>
      <c r="T186" s="104"/>
      <c r="AG186" s="79"/>
      <c r="AI186" s="79"/>
      <c r="AJ186" s="79"/>
      <c r="AN186" s="14"/>
      <c r="AT186" s="80"/>
      <c r="AU186" s="80"/>
      <c r="AV186" s="80"/>
      <c r="AW186" s="80"/>
      <c r="AX186" s="80"/>
      <c r="AY186" s="14"/>
      <c r="AZ186" s="81"/>
      <c r="BA186" s="14"/>
      <c r="BB186" s="79"/>
    </row>
    <row r="187" spans="1:54" s="96" customFormat="1" ht="24" customHeight="1" x14ac:dyDescent="0.2">
      <c r="A187" s="104"/>
      <c r="B187" s="77"/>
      <c r="C187" s="234">
        <v>39</v>
      </c>
      <c r="D187" s="83" t="s">
        <v>79</v>
      </c>
      <c r="E187" s="90" t="s">
        <v>305</v>
      </c>
      <c r="F187" s="91" t="s">
        <v>173</v>
      </c>
      <c r="G187" s="92" t="s">
        <v>131</v>
      </c>
      <c r="H187" s="93">
        <v>6</v>
      </c>
      <c r="I187" s="93"/>
      <c r="J187" s="78">
        <f t="shared" si="6"/>
        <v>0</v>
      </c>
      <c r="K187" s="235"/>
      <c r="L187" s="82"/>
      <c r="M187" s="104"/>
      <c r="N187" s="104"/>
      <c r="O187" s="104"/>
      <c r="P187" s="104"/>
      <c r="Q187" s="104"/>
      <c r="R187" s="104"/>
      <c r="S187" s="104"/>
      <c r="T187" s="104"/>
      <c r="AG187" s="79"/>
      <c r="AI187" s="79"/>
      <c r="AJ187" s="79"/>
      <c r="AN187" s="14"/>
      <c r="AT187" s="80"/>
      <c r="AU187" s="80"/>
      <c r="AV187" s="80"/>
      <c r="AW187" s="80"/>
      <c r="AX187" s="80"/>
      <c r="AY187" s="14"/>
      <c r="AZ187" s="81"/>
      <c r="BA187" s="14"/>
      <c r="BB187" s="79"/>
    </row>
    <row r="188" spans="1:54" s="96" customFormat="1" ht="24" customHeight="1" x14ac:dyDescent="0.2">
      <c r="A188" s="104"/>
      <c r="B188" s="77"/>
      <c r="C188" s="234">
        <v>40</v>
      </c>
      <c r="D188" s="83" t="s">
        <v>79</v>
      </c>
      <c r="E188" s="90" t="s">
        <v>306</v>
      </c>
      <c r="F188" s="91" t="s">
        <v>174</v>
      </c>
      <c r="G188" s="92" t="s">
        <v>155</v>
      </c>
      <c r="H188" s="93">
        <v>0.01</v>
      </c>
      <c r="I188" s="93"/>
      <c r="J188" s="78">
        <f t="shared" si="6"/>
        <v>0</v>
      </c>
      <c r="K188" s="235"/>
      <c r="L188" s="82"/>
      <c r="M188" s="104"/>
      <c r="N188" s="104"/>
      <c r="O188" s="104"/>
      <c r="P188" s="104"/>
      <c r="Q188" s="104"/>
      <c r="R188" s="104"/>
      <c r="S188" s="104"/>
      <c r="T188" s="104"/>
      <c r="AG188" s="79"/>
      <c r="AI188" s="79"/>
      <c r="AJ188" s="79"/>
      <c r="AN188" s="14"/>
      <c r="AT188" s="80"/>
      <c r="AU188" s="80"/>
      <c r="AV188" s="80"/>
      <c r="AW188" s="80"/>
      <c r="AX188" s="80"/>
      <c r="AY188" s="14"/>
      <c r="AZ188" s="81"/>
      <c r="BA188" s="14"/>
      <c r="BB188" s="79"/>
    </row>
    <row r="189" spans="1:54" s="96" customFormat="1" ht="24" customHeight="1" x14ac:dyDescent="0.2">
      <c r="A189" s="104"/>
      <c r="B189" s="77"/>
      <c r="C189" s="195"/>
      <c r="D189" s="196"/>
      <c r="E189" s="199">
        <v>723</v>
      </c>
      <c r="F189" s="199" t="s">
        <v>176</v>
      </c>
      <c r="G189" s="74"/>
      <c r="H189" s="74"/>
      <c r="I189" s="74"/>
      <c r="J189" s="233">
        <f>J190</f>
        <v>0</v>
      </c>
      <c r="K189" s="235"/>
      <c r="L189" s="82"/>
      <c r="M189" s="104"/>
      <c r="N189" s="104"/>
      <c r="O189" s="104"/>
      <c r="P189" s="104"/>
      <c r="Q189" s="104"/>
      <c r="R189" s="104"/>
      <c r="S189" s="104"/>
      <c r="T189" s="104"/>
      <c r="AG189" s="79"/>
      <c r="AI189" s="79"/>
      <c r="AJ189" s="79"/>
      <c r="AN189" s="14"/>
      <c r="AT189" s="80"/>
      <c r="AU189" s="80"/>
      <c r="AV189" s="80"/>
      <c r="AW189" s="80"/>
      <c r="AX189" s="80"/>
      <c r="AY189" s="14"/>
      <c r="AZ189" s="81"/>
      <c r="BA189" s="14"/>
      <c r="BB189" s="79"/>
    </row>
    <row r="190" spans="1:54" s="96" customFormat="1" ht="24" customHeight="1" x14ac:dyDescent="0.2">
      <c r="A190" s="104"/>
      <c r="B190" s="77"/>
      <c r="C190" s="234">
        <v>41</v>
      </c>
      <c r="D190" s="83" t="s">
        <v>79</v>
      </c>
      <c r="E190" s="90" t="s">
        <v>307</v>
      </c>
      <c r="F190" s="91" t="s">
        <v>177</v>
      </c>
      <c r="G190" s="92" t="s">
        <v>87</v>
      </c>
      <c r="H190" s="93">
        <v>12</v>
      </c>
      <c r="I190" s="93"/>
      <c r="J190" s="78">
        <f>H190*I190</f>
        <v>0</v>
      </c>
      <c r="K190" s="235"/>
      <c r="L190" s="82"/>
      <c r="M190" s="104"/>
      <c r="N190" s="104"/>
      <c r="O190" s="104"/>
      <c r="P190" s="104"/>
      <c r="Q190" s="104"/>
      <c r="R190" s="104"/>
      <c r="S190" s="104"/>
      <c r="T190" s="104"/>
      <c r="AG190" s="79"/>
      <c r="AI190" s="79"/>
      <c r="AJ190" s="79"/>
      <c r="AN190" s="14"/>
      <c r="AT190" s="80"/>
      <c r="AU190" s="80"/>
      <c r="AV190" s="80"/>
      <c r="AW190" s="80"/>
      <c r="AX190" s="80"/>
      <c r="AY190" s="14"/>
      <c r="AZ190" s="81"/>
      <c r="BA190" s="14"/>
      <c r="BB190" s="79"/>
    </row>
    <row r="191" spans="1:54" s="96" customFormat="1" ht="24" customHeight="1" x14ac:dyDescent="0.2">
      <c r="A191" s="104"/>
      <c r="B191" s="77"/>
      <c r="C191" s="195"/>
      <c r="D191" s="196"/>
      <c r="E191" s="199">
        <v>725</v>
      </c>
      <c r="F191" s="199" t="s">
        <v>178</v>
      </c>
      <c r="G191" s="74"/>
      <c r="H191" s="74"/>
      <c r="I191" s="74"/>
      <c r="J191" s="233">
        <f>SUM(J192:J208)</f>
        <v>0</v>
      </c>
      <c r="K191" s="235"/>
      <c r="L191" s="82"/>
      <c r="M191" s="104"/>
      <c r="N191" s="104"/>
      <c r="O191" s="104"/>
      <c r="P191" s="104"/>
      <c r="Q191" s="104"/>
      <c r="R191" s="104"/>
      <c r="S191" s="104"/>
      <c r="T191" s="104"/>
      <c r="AG191" s="79"/>
      <c r="AI191" s="79"/>
      <c r="AJ191" s="79"/>
      <c r="AN191" s="14"/>
      <c r="AT191" s="80"/>
      <c r="AU191" s="80"/>
      <c r="AV191" s="80"/>
      <c r="AW191" s="80"/>
      <c r="AX191" s="80"/>
      <c r="AY191" s="14"/>
      <c r="AZ191" s="81"/>
      <c r="BA191" s="14"/>
      <c r="BB191" s="79"/>
    </row>
    <row r="192" spans="1:54" s="96" customFormat="1" ht="24" customHeight="1" x14ac:dyDescent="0.2">
      <c r="A192" s="104"/>
      <c r="B192" s="77"/>
      <c r="C192" s="234">
        <v>42</v>
      </c>
      <c r="D192" s="83" t="s">
        <v>79</v>
      </c>
      <c r="E192" s="90" t="s">
        <v>308</v>
      </c>
      <c r="F192" s="91" t="s">
        <v>179</v>
      </c>
      <c r="G192" s="92" t="s">
        <v>175</v>
      </c>
      <c r="H192" s="93">
        <v>3</v>
      </c>
      <c r="I192" s="93"/>
      <c r="J192" s="78">
        <f>H192*I192</f>
        <v>0</v>
      </c>
      <c r="K192" s="235"/>
      <c r="L192" s="82"/>
      <c r="M192" s="104"/>
      <c r="N192" s="104"/>
      <c r="O192" s="104"/>
      <c r="P192" s="104"/>
      <c r="Q192" s="104"/>
      <c r="R192" s="104"/>
      <c r="S192" s="104"/>
      <c r="T192" s="104"/>
      <c r="AG192" s="79"/>
      <c r="AI192" s="79"/>
      <c r="AJ192" s="79"/>
      <c r="AN192" s="14"/>
      <c r="AT192" s="80"/>
      <c r="AU192" s="80"/>
      <c r="AV192" s="80"/>
      <c r="AW192" s="80"/>
      <c r="AX192" s="80"/>
      <c r="AY192" s="14"/>
      <c r="AZ192" s="81"/>
      <c r="BA192" s="14"/>
      <c r="BB192" s="79"/>
    </row>
    <row r="193" spans="1:54" s="96" customFormat="1" ht="24" customHeight="1" x14ac:dyDescent="0.2">
      <c r="A193" s="104"/>
      <c r="B193" s="77"/>
      <c r="C193" s="234">
        <v>43</v>
      </c>
      <c r="D193" s="83" t="s">
        <v>79</v>
      </c>
      <c r="E193" s="90" t="s">
        <v>311</v>
      </c>
      <c r="F193" s="91" t="s">
        <v>244</v>
      </c>
      <c r="G193" s="92" t="s">
        <v>175</v>
      </c>
      <c r="H193" s="93">
        <v>3</v>
      </c>
      <c r="I193" s="93"/>
      <c r="J193" s="78">
        <f t="shared" ref="J193:J208" si="7">H193*I193</f>
        <v>0</v>
      </c>
      <c r="K193" s="235"/>
      <c r="L193" s="82"/>
      <c r="M193" s="104"/>
      <c r="N193" s="104"/>
      <c r="O193" s="104"/>
      <c r="P193" s="104"/>
      <c r="Q193" s="104"/>
      <c r="R193" s="104"/>
      <c r="S193" s="104"/>
      <c r="T193" s="104"/>
      <c r="AG193" s="79"/>
      <c r="AI193" s="79"/>
      <c r="AJ193" s="79"/>
      <c r="AN193" s="14"/>
      <c r="AT193" s="80"/>
      <c r="AU193" s="80"/>
      <c r="AV193" s="80"/>
      <c r="AW193" s="80"/>
      <c r="AX193" s="80"/>
      <c r="AY193" s="14"/>
      <c r="AZ193" s="81"/>
      <c r="BA193" s="14"/>
      <c r="BB193" s="79"/>
    </row>
    <row r="194" spans="1:54" s="96" customFormat="1" ht="24" customHeight="1" x14ac:dyDescent="0.2">
      <c r="A194" s="104"/>
      <c r="B194" s="77"/>
      <c r="C194" s="234">
        <v>44</v>
      </c>
      <c r="D194" s="83" t="s">
        <v>79</v>
      </c>
      <c r="E194" s="90" t="s">
        <v>312</v>
      </c>
      <c r="F194" s="91" t="s">
        <v>181</v>
      </c>
      <c r="G194" s="92" t="s">
        <v>131</v>
      </c>
      <c r="H194" s="93">
        <v>3</v>
      </c>
      <c r="I194" s="93"/>
      <c r="J194" s="78">
        <f t="shared" si="7"/>
        <v>0</v>
      </c>
      <c r="K194" s="235"/>
      <c r="L194" s="82"/>
      <c r="M194" s="104"/>
      <c r="N194" s="104"/>
      <c r="O194" s="104"/>
      <c r="P194" s="104"/>
      <c r="Q194" s="104"/>
      <c r="R194" s="104"/>
      <c r="S194" s="104"/>
      <c r="T194" s="104"/>
      <c r="AG194" s="79"/>
      <c r="AI194" s="79"/>
      <c r="AJ194" s="79"/>
      <c r="AN194" s="14"/>
      <c r="AT194" s="80"/>
      <c r="AU194" s="80"/>
      <c r="AV194" s="80"/>
      <c r="AW194" s="80"/>
      <c r="AX194" s="80"/>
      <c r="AY194" s="14"/>
      <c r="AZ194" s="81"/>
      <c r="BA194" s="14"/>
      <c r="BB194" s="79"/>
    </row>
    <row r="195" spans="1:54" s="96" customFormat="1" ht="24" customHeight="1" x14ac:dyDescent="0.2">
      <c r="A195" s="104"/>
      <c r="B195" s="77"/>
      <c r="C195" s="234">
        <v>45</v>
      </c>
      <c r="D195" s="83" t="s">
        <v>79</v>
      </c>
      <c r="E195" s="90" t="s">
        <v>309</v>
      </c>
      <c r="F195" s="91" t="s">
        <v>257</v>
      </c>
      <c r="G195" s="92" t="s">
        <v>131</v>
      </c>
      <c r="H195" s="93">
        <v>3</v>
      </c>
      <c r="I195" s="93"/>
      <c r="J195" s="78">
        <f t="shared" si="7"/>
        <v>0</v>
      </c>
      <c r="K195" s="235"/>
      <c r="L195" s="82"/>
      <c r="M195" s="104"/>
      <c r="N195" s="104"/>
      <c r="O195" s="104"/>
      <c r="P195" s="104"/>
      <c r="Q195" s="104"/>
      <c r="R195" s="104"/>
      <c r="S195" s="104"/>
      <c r="T195" s="104"/>
      <c r="AG195" s="79"/>
      <c r="AI195" s="79"/>
      <c r="AJ195" s="79"/>
      <c r="AN195" s="14"/>
      <c r="AT195" s="80"/>
      <c r="AU195" s="80"/>
      <c r="AV195" s="80"/>
      <c r="AW195" s="80"/>
      <c r="AX195" s="80"/>
      <c r="AY195" s="14"/>
      <c r="AZ195" s="81"/>
      <c r="BA195" s="14"/>
      <c r="BB195" s="79"/>
    </row>
    <row r="196" spans="1:54" s="96" customFormat="1" ht="24" customHeight="1" x14ac:dyDescent="0.2">
      <c r="A196" s="104"/>
      <c r="B196" s="77"/>
      <c r="C196" s="234">
        <v>46</v>
      </c>
      <c r="D196" s="83" t="s">
        <v>79</v>
      </c>
      <c r="E196" s="90" t="s">
        <v>310</v>
      </c>
      <c r="F196" s="91" t="s">
        <v>258</v>
      </c>
      <c r="G196" s="92">
        <v>2</v>
      </c>
      <c r="H196" s="93">
        <v>2</v>
      </c>
      <c r="I196" s="93"/>
      <c r="J196" s="78">
        <f t="shared" si="7"/>
        <v>0</v>
      </c>
      <c r="K196" s="235"/>
      <c r="L196" s="82"/>
      <c r="M196" s="104"/>
      <c r="N196" s="104"/>
      <c r="O196" s="104"/>
      <c r="P196" s="104"/>
      <c r="Q196" s="104"/>
      <c r="R196" s="104"/>
      <c r="S196" s="104"/>
      <c r="T196" s="104"/>
      <c r="AG196" s="79"/>
      <c r="AI196" s="79"/>
      <c r="AJ196" s="79"/>
      <c r="AN196" s="14"/>
      <c r="AT196" s="80"/>
      <c r="AU196" s="80"/>
      <c r="AV196" s="80"/>
      <c r="AW196" s="80"/>
      <c r="AX196" s="80"/>
      <c r="AY196" s="14"/>
      <c r="AZ196" s="81"/>
      <c r="BA196" s="14"/>
      <c r="BB196" s="79"/>
    </row>
    <row r="197" spans="1:54" s="96" customFormat="1" ht="24" customHeight="1" x14ac:dyDescent="0.2">
      <c r="A197" s="104"/>
      <c r="B197" s="77"/>
      <c r="C197" s="234">
        <v>47</v>
      </c>
      <c r="D197" s="83" t="s">
        <v>79</v>
      </c>
      <c r="E197" s="90" t="s">
        <v>313</v>
      </c>
      <c r="F197" s="91" t="s">
        <v>245</v>
      </c>
      <c r="G197" s="92" t="s">
        <v>131</v>
      </c>
      <c r="H197" s="93">
        <v>3</v>
      </c>
      <c r="I197" s="93"/>
      <c r="J197" s="78">
        <f t="shared" si="7"/>
        <v>0</v>
      </c>
      <c r="K197" s="235"/>
      <c r="L197" s="82"/>
      <c r="M197" s="104"/>
      <c r="N197" s="104"/>
      <c r="O197" s="104"/>
      <c r="P197" s="104"/>
      <c r="Q197" s="104"/>
      <c r="R197" s="104"/>
      <c r="S197" s="104"/>
      <c r="T197" s="104"/>
      <c r="AG197" s="79"/>
      <c r="AI197" s="79"/>
      <c r="AJ197" s="79"/>
      <c r="AN197" s="14"/>
      <c r="AT197" s="80"/>
      <c r="AU197" s="80"/>
      <c r="AV197" s="80"/>
      <c r="AW197" s="80"/>
      <c r="AX197" s="80"/>
      <c r="AY197" s="14"/>
      <c r="AZ197" s="81"/>
      <c r="BA197" s="14"/>
      <c r="BB197" s="79"/>
    </row>
    <row r="198" spans="1:54" s="96" customFormat="1" ht="24" customHeight="1" x14ac:dyDescent="0.2">
      <c r="A198" s="104"/>
      <c r="B198" s="77"/>
      <c r="C198" s="234">
        <v>48</v>
      </c>
      <c r="D198" s="83" t="s">
        <v>79</v>
      </c>
      <c r="E198" s="90" t="s">
        <v>314</v>
      </c>
      <c r="F198" s="91" t="s">
        <v>183</v>
      </c>
      <c r="G198" s="92" t="s">
        <v>131</v>
      </c>
      <c r="H198" s="93">
        <v>6</v>
      </c>
      <c r="I198" s="93"/>
      <c r="J198" s="78">
        <f t="shared" si="7"/>
        <v>0</v>
      </c>
      <c r="K198" s="235"/>
      <c r="L198" s="82"/>
      <c r="M198" s="104"/>
      <c r="N198" s="104"/>
      <c r="O198" s="104"/>
      <c r="P198" s="104"/>
      <c r="Q198" s="104"/>
      <c r="R198" s="104"/>
      <c r="S198" s="104"/>
      <c r="T198" s="104"/>
      <c r="AG198" s="79"/>
      <c r="AI198" s="79"/>
      <c r="AJ198" s="79"/>
      <c r="AN198" s="14"/>
      <c r="AT198" s="80"/>
      <c r="AU198" s="80"/>
      <c r="AV198" s="80"/>
      <c r="AW198" s="80"/>
      <c r="AX198" s="80"/>
      <c r="AY198" s="14"/>
      <c r="AZ198" s="81"/>
      <c r="BA198" s="14"/>
      <c r="BB198" s="79"/>
    </row>
    <row r="199" spans="1:54" s="96" customFormat="1" ht="24" customHeight="1" x14ac:dyDescent="0.2">
      <c r="A199" s="104"/>
      <c r="B199" s="77"/>
      <c r="C199" s="234">
        <v>49</v>
      </c>
      <c r="D199" s="83" t="s">
        <v>79</v>
      </c>
      <c r="E199" s="90" t="s">
        <v>315</v>
      </c>
      <c r="F199" s="91" t="s">
        <v>255</v>
      </c>
      <c r="G199" s="92" t="s">
        <v>131</v>
      </c>
      <c r="H199" s="93">
        <v>2</v>
      </c>
      <c r="I199" s="93"/>
      <c r="J199" s="78">
        <f t="shared" si="7"/>
        <v>0</v>
      </c>
      <c r="K199" s="235"/>
      <c r="L199" s="82"/>
      <c r="M199" s="104"/>
      <c r="N199" s="104"/>
      <c r="O199" s="104"/>
      <c r="P199" s="104"/>
      <c r="Q199" s="104"/>
      <c r="R199" s="104"/>
      <c r="S199" s="104"/>
      <c r="T199" s="104"/>
      <c r="AG199" s="79"/>
      <c r="AI199" s="79"/>
      <c r="AJ199" s="79"/>
      <c r="AN199" s="14"/>
      <c r="AT199" s="80"/>
      <c r="AU199" s="80"/>
      <c r="AV199" s="80"/>
      <c r="AW199" s="80"/>
      <c r="AX199" s="80"/>
      <c r="AY199" s="14"/>
      <c r="AZ199" s="81"/>
      <c r="BA199" s="14"/>
      <c r="BB199" s="79"/>
    </row>
    <row r="200" spans="1:54" s="96" customFormat="1" ht="24" customHeight="1" x14ac:dyDescent="0.2">
      <c r="A200" s="104"/>
      <c r="B200" s="77"/>
      <c r="C200" s="234">
        <v>50</v>
      </c>
      <c r="D200" s="83" t="s">
        <v>79</v>
      </c>
      <c r="E200" s="90" t="s">
        <v>316</v>
      </c>
      <c r="F200" s="91" t="s">
        <v>251</v>
      </c>
      <c r="G200" s="92" t="s">
        <v>223</v>
      </c>
      <c r="H200" s="93">
        <v>2</v>
      </c>
      <c r="I200" s="93"/>
      <c r="J200" s="78">
        <f t="shared" si="7"/>
        <v>0</v>
      </c>
      <c r="K200" s="235"/>
      <c r="L200" s="82"/>
      <c r="M200" s="104"/>
      <c r="N200" s="104"/>
      <c r="O200" s="104"/>
      <c r="P200" s="104"/>
      <c r="Q200" s="104"/>
      <c r="R200" s="104"/>
      <c r="S200" s="104"/>
      <c r="T200" s="104"/>
      <c r="AG200" s="79"/>
      <c r="AI200" s="79"/>
      <c r="AJ200" s="79"/>
      <c r="AN200" s="14"/>
      <c r="AT200" s="80"/>
      <c r="AU200" s="80"/>
      <c r="AV200" s="80"/>
      <c r="AW200" s="80"/>
      <c r="AX200" s="80"/>
      <c r="AY200" s="14"/>
      <c r="AZ200" s="81"/>
      <c r="BA200" s="14"/>
      <c r="BB200" s="79"/>
    </row>
    <row r="201" spans="1:54" s="96" customFormat="1" ht="24" customHeight="1" x14ac:dyDescent="0.2">
      <c r="A201" s="104"/>
      <c r="B201" s="77"/>
      <c r="C201" s="234">
        <v>51</v>
      </c>
      <c r="D201" s="83" t="s">
        <v>79</v>
      </c>
      <c r="E201" s="90" t="s">
        <v>317</v>
      </c>
      <c r="F201" s="91" t="s">
        <v>254</v>
      </c>
      <c r="G201" s="92" t="s">
        <v>131</v>
      </c>
      <c r="H201" s="93">
        <v>3</v>
      </c>
      <c r="I201" s="93"/>
      <c r="J201" s="78">
        <f t="shared" si="7"/>
        <v>0</v>
      </c>
      <c r="K201" s="235"/>
      <c r="L201" s="82"/>
      <c r="M201" s="104"/>
      <c r="N201" s="104"/>
      <c r="O201" s="104"/>
      <c r="P201" s="104"/>
      <c r="Q201" s="104"/>
      <c r="R201" s="104"/>
      <c r="S201" s="104"/>
      <c r="T201" s="104"/>
      <c r="AG201" s="79"/>
      <c r="AI201" s="79"/>
      <c r="AJ201" s="79"/>
      <c r="AN201" s="14"/>
      <c r="AT201" s="80"/>
      <c r="AU201" s="80"/>
      <c r="AV201" s="80"/>
      <c r="AW201" s="80"/>
      <c r="AX201" s="80"/>
      <c r="AY201" s="14"/>
      <c r="AZ201" s="81"/>
      <c r="BA201" s="14"/>
      <c r="BB201" s="79"/>
    </row>
    <row r="202" spans="1:54" s="96" customFormat="1" ht="24" customHeight="1" x14ac:dyDescent="0.2">
      <c r="A202" s="104"/>
      <c r="B202" s="77"/>
      <c r="C202" s="234">
        <v>52</v>
      </c>
      <c r="D202" s="83" t="s">
        <v>79</v>
      </c>
      <c r="E202" s="90" t="s">
        <v>318</v>
      </c>
      <c r="F202" s="91" t="s">
        <v>184</v>
      </c>
      <c r="G202" s="92" t="s">
        <v>175</v>
      </c>
      <c r="H202" s="93">
        <v>3</v>
      </c>
      <c r="I202" s="93"/>
      <c r="J202" s="78">
        <f t="shared" si="7"/>
        <v>0</v>
      </c>
      <c r="K202" s="235"/>
      <c r="L202" s="82"/>
      <c r="M202" s="104"/>
      <c r="N202" s="104"/>
      <c r="O202" s="104"/>
      <c r="P202" s="104"/>
      <c r="Q202" s="104"/>
      <c r="R202" s="104"/>
      <c r="S202" s="104"/>
      <c r="T202" s="104"/>
      <c r="AG202" s="79"/>
      <c r="AI202" s="79"/>
      <c r="AJ202" s="79"/>
      <c r="AN202" s="14"/>
      <c r="AT202" s="80"/>
      <c r="AU202" s="80"/>
      <c r="AV202" s="80"/>
      <c r="AW202" s="80"/>
      <c r="AX202" s="80"/>
      <c r="AY202" s="14"/>
      <c r="AZ202" s="81"/>
      <c r="BA202" s="14"/>
      <c r="BB202" s="79"/>
    </row>
    <row r="203" spans="1:54" s="96" customFormat="1" ht="24" customHeight="1" x14ac:dyDescent="0.2">
      <c r="A203" s="104"/>
      <c r="B203" s="77"/>
      <c r="C203" s="234">
        <v>53</v>
      </c>
      <c r="D203" s="83" t="s">
        <v>79</v>
      </c>
      <c r="E203" s="90" t="s">
        <v>319</v>
      </c>
      <c r="F203" s="91" t="s">
        <v>246</v>
      </c>
      <c r="G203" s="92" t="s">
        <v>175</v>
      </c>
      <c r="H203" s="93">
        <v>5</v>
      </c>
      <c r="I203" s="93"/>
      <c r="J203" s="78">
        <f t="shared" si="7"/>
        <v>0</v>
      </c>
      <c r="K203" s="235"/>
      <c r="L203" s="82"/>
      <c r="M203" s="104"/>
      <c r="N203" s="104"/>
      <c r="O203" s="104"/>
      <c r="P203" s="104"/>
      <c r="Q203" s="104"/>
      <c r="R203" s="104"/>
      <c r="S203" s="104"/>
      <c r="T203" s="104"/>
      <c r="AG203" s="79"/>
      <c r="AI203" s="79"/>
      <c r="AJ203" s="79"/>
      <c r="AN203" s="14"/>
      <c r="AT203" s="80"/>
      <c r="AU203" s="80"/>
      <c r="AV203" s="80"/>
      <c r="AW203" s="80"/>
      <c r="AX203" s="80"/>
      <c r="AY203" s="14"/>
      <c r="AZ203" s="81"/>
      <c r="BA203" s="14"/>
      <c r="BB203" s="79"/>
    </row>
    <row r="204" spans="1:54" s="96" customFormat="1" ht="24" customHeight="1" x14ac:dyDescent="0.2">
      <c r="A204" s="104"/>
      <c r="B204" s="77"/>
      <c r="C204" s="234">
        <v>54</v>
      </c>
      <c r="D204" s="83" t="s">
        <v>79</v>
      </c>
      <c r="E204" s="90" t="s">
        <v>320</v>
      </c>
      <c r="F204" s="91" t="s">
        <v>253</v>
      </c>
      <c r="G204" s="92" t="s">
        <v>131</v>
      </c>
      <c r="H204" s="93">
        <v>5</v>
      </c>
      <c r="I204" s="93"/>
      <c r="J204" s="78">
        <f t="shared" si="7"/>
        <v>0</v>
      </c>
      <c r="K204" s="235"/>
      <c r="L204" s="82"/>
      <c r="M204" s="104"/>
      <c r="N204" s="104"/>
      <c r="O204" s="104"/>
      <c r="P204" s="104"/>
      <c r="Q204" s="104"/>
      <c r="R204" s="104"/>
      <c r="S204" s="104"/>
      <c r="T204" s="104"/>
      <c r="AG204" s="79"/>
      <c r="AI204" s="79"/>
      <c r="AJ204" s="79"/>
      <c r="AN204" s="14"/>
      <c r="AT204" s="80"/>
      <c r="AU204" s="80"/>
      <c r="AV204" s="80"/>
      <c r="AW204" s="80"/>
      <c r="AX204" s="80"/>
      <c r="AY204" s="14"/>
      <c r="AZ204" s="81"/>
      <c r="BA204" s="14"/>
      <c r="BB204" s="79"/>
    </row>
    <row r="205" spans="1:54" s="96" customFormat="1" ht="24" customHeight="1" x14ac:dyDescent="0.2">
      <c r="A205" s="104"/>
      <c r="B205" s="77"/>
      <c r="C205" s="234">
        <v>55</v>
      </c>
      <c r="D205" s="83" t="s">
        <v>79</v>
      </c>
      <c r="E205" s="90" t="s">
        <v>321</v>
      </c>
      <c r="F205" s="91" t="s">
        <v>194</v>
      </c>
      <c r="G205" s="92" t="s">
        <v>175</v>
      </c>
      <c r="H205" s="93">
        <v>3</v>
      </c>
      <c r="I205" s="93"/>
      <c r="J205" s="78">
        <f t="shared" si="7"/>
        <v>0</v>
      </c>
      <c r="K205" s="235"/>
      <c r="L205" s="82"/>
      <c r="M205" s="104"/>
      <c r="N205" s="104"/>
      <c r="O205" s="104"/>
      <c r="P205" s="104"/>
      <c r="Q205" s="104"/>
      <c r="R205" s="104"/>
      <c r="S205" s="104"/>
      <c r="T205" s="104"/>
      <c r="AG205" s="79"/>
      <c r="AI205" s="79"/>
      <c r="AJ205" s="79"/>
      <c r="AN205" s="14"/>
      <c r="AT205" s="80"/>
      <c r="AU205" s="80"/>
      <c r="AV205" s="80"/>
      <c r="AW205" s="80"/>
      <c r="AX205" s="80"/>
      <c r="AY205" s="14"/>
      <c r="AZ205" s="81"/>
      <c r="BA205" s="14"/>
      <c r="BB205" s="79"/>
    </row>
    <row r="206" spans="1:54" s="96" customFormat="1" ht="24" customHeight="1" x14ac:dyDescent="0.2">
      <c r="A206" s="104"/>
      <c r="B206" s="77"/>
      <c r="C206" s="234">
        <v>56</v>
      </c>
      <c r="D206" s="83" t="s">
        <v>79</v>
      </c>
      <c r="E206" s="90" t="s">
        <v>322</v>
      </c>
      <c r="F206" s="91" t="s">
        <v>195</v>
      </c>
      <c r="G206" s="92" t="s">
        <v>131</v>
      </c>
      <c r="H206" s="93">
        <v>5</v>
      </c>
      <c r="I206" s="93"/>
      <c r="J206" s="78">
        <f t="shared" si="7"/>
        <v>0</v>
      </c>
      <c r="K206" s="235"/>
      <c r="L206" s="82"/>
      <c r="M206" s="104"/>
      <c r="N206" s="104"/>
      <c r="O206" s="104"/>
      <c r="P206" s="104"/>
      <c r="Q206" s="104"/>
      <c r="R206" s="104"/>
      <c r="S206" s="104"/>
      <c r="T206" s="104"/>
      <c r="AG206" s="79"/>
      <c r="AI206" s="79"/>
      <c r="AJ206" s="79"/>
      <c r="AN206" s="14"/>
      <c r="AT206" s="80"/>
      <c r="AU206" s="80"/>
      <c r="AV206" s="80"/>
      <c r="AW206" s="80"/>
      <c r="AX206" s="80"/>
      <c r="AY206" s="14"/>
      <c r="AZ206" s="81"/>
      <c r="BA206" s="14"/>
      <c r="BB206" s="79"/>
    </row>
    <row r="207" spans="1:54" s="96" customFormat="1" ht="24" customHeight="1" x14ac:dyDescent="0.2">
      <c r="A207" s="104"/>
      <c r="B207" s="77"/>
      <c r="C207" s="234">
        <v>57</v>
      </c>
      <c r="D207" s="83" t="s">
        <v>79</v>
      </c>
      <c r="E207" s="90" t="s">
        <v>323</v>
      </c>
      <c r="F207" s="91" t="s">
        <v>196</v>
      </c>
      <c r="G207" s="92" t="s">
        <v>197</v>
      </c>
      <c r="H207" s="93">
        <v>5</v>
      </c>
      <c r="I207" s="93"/>
      <c r="J207" s="78">
        <f t="shared" si="7"/>
        <v>0</v>
      </c>
      <c r="K207" s="235"/>
      <c r="L207" s="82"/>
      <c r="M207" s="104"/>
      <c r="N207" s="104"/>
      <c r="O207" s="104"/>
      <c r="P207" s="104"/>
      <c r="Q207" s="104"/>
      <c r="R207" s="104"/>
      <c r="S207" s="104"/>
      <c r="T207" s="104"/>
      <c r="AG207" s="79"/>
      <c r="AI207" s="79"/>
      <c r="AJ207" s="79"/>
      <c r="AN207" s="14"/>
      <c r="AT207" s="80"/>
      <c r="AU207" s="80"/>
      <c r="AV207" s="80"/>
      <c r="AW207" s="80"/>
      <c r="AX207" s="80"/>
      <c r="AY207" s="14"/>
      <c r="AZ207" s="81"/>
      <c r="BA207" s="14"/>
      <c r="BB207" s="79"/>
    </row>
    <row r="208" spans="1:54" s="96" customFormat="1" ht="24" customHeight="1" x14ac:dyDescent="0.2">
      <c r="A208" s="104"/>
      <c r="B208" s="77"/>
      <c r="C208" s="234">
        <v>58</v>
      </c>
      <c r="D208" s="83" t="s">
        <v>79</v>
      </c>
      <c r="E208" s="90" t="s">
        <v>324</v>
      </c>
      <c r="F208" s="91" t="s">
        <v>200</v>
      </c>
      <c r="G208" s="92" t="s">
        <v>155</v>
      </c>
      <c r="H208" s="93">
        <v>0.192</v>
      </c>
      <c r="I208" s="93"/>
      <c r="J208" s="78">
        <f t="shared" si="7"/>
        <v>0</v>
      </c>
      <c r="K208" s="235"/>
      <c r="L208" s="82"/>
      <c r="M208" s="104"/>
      <c r="N208" s="104"/>
      <c r="O208" s="104"/>
      <c r="P208" s="104"/>
      <c r="Q208" s="104"/>
      <c r="R208" s="104"/>
      <c r="S208" s="104"/>
      <c r="T208" s="104"/>
      <c r="AG208" s="79"/>
      <c r="AI208" s="79"/>
      <c r="AJ208" s="79"/>
      <c r="AN208" s="14"/>
      <c r="AT208" s="80"/>
      <c r="AU208" s="80"/>
      <c r="AV208" s="80"/>
      <c r="AW208" s="80"/>
      <c r="AX208" s="80"/>
      <c r="AY208" s="14"/>
      <c r="AZ208" s="81"/>
      <c r="BA208" s="14"/>
      <c r="BB208" s="79"/>
    </row>
    <row r="209" spans="1:54" s="96" customFormat="1" ht="24" customHeight="1" x14ac:dyDescent="0.2">
      <c r="A209" s="104"/>
      <c r="B209" s="77"/>
      <c r="C209" s="236"/>
      <c r="D209" s="204"/>
      <c r="E209" s="205">
        <v>76</v>
      </c>
      <c r="F209" s="205" t="s">
        <v>202</v>
      </c>
      <c r="G209" s="206"/>
      <c r="H209" s="206"/>
      <c r="I209" s="206"/>
      <c r="J209" s="237">
        <f>J210+J213</f>
        <v>0</v>
      </c>
      <c r="K209" s="235"/>
      <c r="L209" s="82"/>
      <c r="M209" s="104"/>
      <c r="N209" s="104"/>
      <c r="O209" s="104"/>
      <c r="P209" s="104"/>
      <c r="Q209" s="104"/>
      <c r="R209" s="104"/>
      <c r="S209" s="104"/>
      <c r="T209" s="104"/>
      <c r="AG209" s="79"/>
      <c r="AI209" s="79"/>
      <c r="AJ209" s="79"/>
      <c r="AN209" s="14"/>
      <c r="AT209" s="80"/>
      <c r="AU209" s="80"/>
      <c r="AV209" s="80"/>
      <c r="AW209" s="80"/>
      <c r="AX209" s="80"/>
      <c r="AY209" s="14"/>
      <c r="AZ209" s="81"/>
      <c r="BA209" s="14"/>
      <c r="BB209" s="79"/>
    </row>
    <row r="210" spans="1:54" s="96" customFormat="1" ht="24" customHeight="1" x14ac:dyDescent="0.2">
      <c r="A210" s="104"/>
      <c r="B210" s="77"/>
      <c r="C210" s="195"/>
      <c r="D210" s="196"/>
      <c r="E210" s="199">
        <v>763</v>
      </c>
      <c r="F210" s="199" t="s">
        <v>203</v>
      </c>
      <c r="G210" s="74"/>
      <c r="H210" s="74"/>
      <c r="I210" s="74"/>
      <c r="J210" s="233">
        <f>SUM(J211:J212)</f>
        <v>0</v>
      </c>
      <c r="K210" s="235"/>
      <c r="L210" s="82"/>
      <c r="M210" s="104"/>
      <c r="N210" s="104"/>
      <c r="O210" s="104"/>
      <c r="P210" s="104"/>
      <c r="Q210" s="104"/>
      <c r="R210" s="104"/>
      <c r="S210" s="104"/>
      <c r="T210" s="104"/>
      <c r="AG210" s="79"/>
      <c r="AI210" s="79"/>
      <c r="AJ210" s="79"/>
      <c r="AN210" s="14"/>
      <c r="AT210" s="80"/>
      <c r="AU210" s="80"/>
      <c r="AV210" s="80"/>
      <c r="AW210" s="80"/>
      <c r="AX210" s="80"/>
      <c r="AY210" s="14"/>
      <c r="AZ210" s="81"/>
      <c r="BA210" s="14"/>
      <c r="BB210" s="79"/>
    </row>
    <row r="211" spans="1:54" s="96" customFormat="1" ht="24" customHeight="1" x14ac:dyDescent="0.2">
      <c r="A211" s="104"/>
      <c r="B211" s="77"/>
      <c r="C211" s="234">
        <v>59</v>
      </c>
      <c r="D211" s="83" t="s">
        <v>79</v>
      </c>
      <c r="E211" s="90" t="s">
        <v>325</v>
      </c>
      <c r="F211" s="91" t="s">
        <v>204</v>
      </c>
      <c r="G211" s="92" t="s">
        <v>132</v>
      </c>
      <c r="H211" s="93">
        <v>85</v>
      </c>
      <c r="I211" s="93"/>
      <c r="J211" s="78">
        <f>H211*I211</f>
        <v>0</v>
      </c>
      <c r="K211" s="235"/>
      <c r="L211" s="82"/>
      <c r="M211" s="104"/>
      <c r="N211" s="104"/>
      <c r="O211" s="104"/>
      <c r="P211" s="104"/>
      <c r="Q211" s="104"/>
      <c r="R211" s="104"/>
      <c r="S211" s="104"/>
      <c r="T211" s="104"/>
      <c r="AG211" s="79"/>
      <c r="AI211" s="79"/>
      <c r="AJ211" s="79"/>
      <c r="AN211" s="14"/>
      <c r="AT211" s="80"/>
      <c r="AU211" s="80"/>
      <c r="AV211" s="80"/>
      <c r="AW211" s="80"/>
      <c r="AX211" s="80"/>
      <c r="AY211" s="14"/>
      <c r="AZ211" s="81"/>
      <c r="BA211" s="14"/>
      <c r="BB211" s="79"/>
    </row>
    <row r="212" spans="1:54" s="96" customFormat="1" ht="24" customHeight="1" x14ac:dyDescent="0.2">
      <c r="A212" s="104"/>
      <c r="B212" s="77"/>
      <c r="C212" s="234">
        <v>60</v>
      </c>
      <c r="D212" s="83" t="s">
        <v>79</v>
      </c>
      <c r="E212" s="90" t="s">
        <v>326</v>
      </c>
      <c r="F212" s="91" t="s">
        <v>205</v>
      </c>
      <c r="G212" s="92" t="s">
        <v>155</v>
      </c>
      <c r="H212" s="93">
        <v>0.59399999999999997</v>
      </c>
      <c r="I212" s="93"/>
      <c r="J212" s="78">
        <f>H212*I212</f>
        <v>0</v>
      </c>
      <c r="K212" s="235"/>
      <c r="L212" s="82"/>
      <c r="M212" s="104"/>
      <c r="N212" s="104"/>
      <c r="O212" s="104"/>
      <c r="P212" s="104"/>
      <c r="Q212" s="104"/>
      <c r="R212" s="104"/>
      <c r="S212" s="104"/>
      <c r="T212" s="104"/>
      <c r="AG212" s="79"/>
      <c r="AI212" s="79"/>
      <c r="AJ212" s="79"/>
      <c r="AN212" s="14"/>
      <c r="AT212" s="80"/>
      <c r="AU212" s="80"/>
      <c r="AV212" s="80"/>
      <c r="AW212" s="80"/>
      <c r="AX212" s="80"/>
      <c r="AY212" s="14"/>
      <c r="AZ212" s="81"/>
      <c r="BA212" s="14"/>
      <c r="BB212" s="79"/>
    </row>
    <row r="213" spans="1:54" s="96" customFormat="1" ht="24" customHeight="1" x14ac:dyDescent="0.2">
      <c r="A213" s="104"/>
      <c r="B213" s="77"/>
      <c r="C213" s="195"/>
      <c r="D213" s="196"/>
      <c r="E213" s="199">
        <v>766</v>
      </c>
      <c r="F213" s="199" t="s">
        <v>122</v>
      </c>
      <c r="G213" s="74"/>
      <c r="H213" s="74"/>
      <c r="I213" s="74"/>
      <c r="J213" s="233">
        <f>SUM(J214:J217)</f>
        <v>0</v>
      </c>
      <c r="K213" s="235"/>
      <c r="L213" s="82"/>
      <c r="M213" s="104"/>
      <c r="N213" s="104"/>
      <c r="O213" s="104"/>
      <c r="P213" s="104"/>
      <c r="Q213" s="104"/>
      <c r="R213" s="104"/>
      <c r="S213" s="104"/>
      <c r="T213" s="104"/>
      <c r="AG213" s="79"/>
      <c r="AI213" s="79"/>
      <c r="AJ213" s="79"/>
      <c r="AN213" s="14"/>
      <c r="AT213" s="80"/>
      <c r="AU213" s="80"/>
      <c r="AV213" s="80"/>
      <c r="AW213" s="80"/>
      <c r="AX213" s="80"/>
      <c r="AY213" s="14"/>
      <c r="AZ213" s="81"/>
      <c r="BA213" s="14"/>
      <c r="BB213" s="79"/>
    </row>
    <row r="214" spans="1:54" s="96" customFormat="1" ht="24" customHeight="1" x14ac:dyDescent="0.2">
      <c r="A214" s="104"/>
      <c r="B214" s="77"/>
      <c r="C214" s="234">
        <v>61</v>
      </c>
      <c r="D214" s="83" t="s">
        <v>79</v>
      </c>
      <c r="E214" s="90" t="s">
        <v>327</v>
      </c>
      <c r="F214" s="91" t="s">
        <v>247</v>
      </c>
      <c r="G214" s="92" t="s">
        <v>131</v>
      </c>
      <c r="H214" s="93">
        <v>4</v>
      </c>
      <c r="I214" s="93"/>
      <c r="J214" s="78">
        <f>H214*I214</f>
        <v>0</v>
      </c>
      <c r="K214" s="235"/>
      <c r="L214" s="82"/>
      <c r="M214" s="104"/>
      <c r="N214" s="104"/>
      <c r="O214" s="104"/>
      <c r="P214" s="104"/>
      <c r="Q214" s="104"/>
      <c r="R214" s="104"/>
      <c r="S214" s="104"/>
      <c r="T214" s="104"/>
      <c r="AG214" s="79"/>
      <c r="AI214" s="79"/>
      <c r="AJ214" s="79"/>
      <c r="AN214" s="14"/>
      <c r="AT214" s="80"/>
      <c r="AU214" s="80"/>
      <c r="AV214" s="80"/>
      <c r="AW214" s="80"/>
      <c r="AX214" s="80"/>
      <c r="AY214" s="14"/>
      <c r="AZ214" s="81"/>
      <c r="BA214" s="14"/>
      <c r="BB214" s="79"/>
    </row>
    <row r="215" spans="1:54" s="96" customFormat="1" ht="24" customHeight="1" x14ac:dyDescent="0.2">
      <c r="A215" s="104"/>
      <c r="B215" s="77"/>
      <c r="C215" s="234">
        <v>62</v>
      </c>
      <c r="D215" s="83" t="s">
        <v>79</v>
      </c>
      <c r="E215" s="90" t="s">
        <v>328</v>
      </c>
      <c r="F215" s="91" t="s">
        <v>259</v>
      </c>
      <c r="G215" s="92" t="s">
        <v>131</v>
      </c>
      <c r="H215" s="93">
        <v>4</v>
      </c>
      <c r="I215" s="93"/>
      <c r="J215" s="78">
        <f t="shared" ref="J215:J217" si="8">H215*I215</f>
        <v>0</v>
      </c>
      <c r="K215" s="235"/>
      <c r="L215" s="82"/>
      <c r="M215" s="104"/>
      <c r="N215" s="104"/>
      <c r="O215" s="104"/>
      <c r="P215" s="104"/>
      <c r="Q215" s="104"/>
      <c r="R215" s="104"/>
      <c r="S215" s="104"/>
      <c r="T215" s="104"/>
      <c r="AG215" s="79"/>
      <c r="AI215" s="79"/>
      <c r="AJ215" s="79"/>
      <c r="AN215" s="14"/>
      <c r="AT215" s="80"/>
      <c r="AU215" s="80"/>
      <c r="AV215" s="80"/>
      <c r="AW215" s="80"/>
      <c r="AX215" s="80"/>
      <c r="AY215" s="14"/>
      <c r="AZ215" s="81"/>
      <c r="BA215" s="14"/>
      <c r="BB215" s="79"/>
    </row>
    <row r="216" spans="1:54" s="96" customFormat="1" ht="24" customHeight="1" x14ac:dyDescent="0.2">
      <c r="A216" s="104"/>
      <c r="B216" s="77"/>
      <c r="C216" s="234">
        <v>63</v>
      </c>
      <c r="D216" s="83" t="s">
        <v>79</v>
      </c>
      <c r="E216" s="90" t="s">
        <v>329</v>
      </c>
      <c r="F216" s="91" t="s">
        <v>248</v>
      </c>
      <c r="G216" s="92" t="s">
        <v>131</v>
      </c>
      <c r="H216" s="93">
        <v>5</v>
      </c>
      <c r="I216" s="93"/>
      <c r="J216" s="78">
        <f t="shared" si="8"/>
        <v>0</v>
      </c>
      <c r="K216" s="235"/>
      <c r="L216" s="82"/>
      <c r="M216" s="104"/>
      <c r="N216" s="104"/>
      <c r="O216" s="104"/>
      <c r="P216" s="104"/>
      <c r="Q216" s="104"/>
      <c r="R216" s="104"/>
      <c r="S216" s="104"/>
      <c r="T216" s="104"/>
      <c r="AG216" s="79"/>
      <c r="AI216" s="79"/>
      <c r="AJ216" s="79"/>
      <c r="AN216" s="14"/>
      <c r="AT216" s="80"/>
      <c r="AU216" s="80"/>
      <c r="AV216" s="80"/>
      <c r="AW216" s="80"/>
      <c r="AX216" s="80"/>
      <c r="AY216" s="14"/>
      <c r="AZ216" s="81"/>
      <c r="BA216" s="14"/>
      <c r="BB216" s="79"/>
    </row>
    <row r="217" spans="1:54" s="96" customFormat="1" ht="24" customHeight="1" x14ac:dyDescent="0.2">
      <c r="A217" s="104"/>
      <c r="B217" s="77"/>
      <c r="C217" s="234">
        <v>64</v>
      </c>
      <c r="D217" s="83" t="s">
        <v>79</v>
      </c>
      <c r="E217" s="90" t="s">
        <v>330</v>
      </c>
      <c r="F217" s="91" t="s">
        <v>206</v>
      </c>
      <c r="G217" s="92" t="s">
        <v>155</v>
      </c>
      <c r="H217" s="93">
        <v>4.0000000000000001E-3</v>
      </c>
      <c r="I217" s="93"/>
      <c r="J217" s="78">
        <f t="shared" si="8"/>
        <v>0</v>
      </c>
      <c r="K217" s="235"/>
      <c r="L217" s="82"/>
      <c r="M217" s="104"/>
      <c r="N217" s="104"/>
      <c r="O217" s="104"/>
      <c r="P217" s="104"/>
      <c r="Q217" s="104"/>
      <c r="R217" s="104"/>
      <c r="S217" s="104"/>
      <c r="T217" s="104"/>
      <c r="AG217" s="79"/>
      <c r="AI217" s="79"/>
      <c r="AJ217" s="79"/>
      <c r="AN217" s="14"/>
      <c r="AT217" s="80"/>
      <c r="AU217" s="80"/>
      <c r="AV217" s="80"/>
      <c r="AW217" s="80"/>
      <c r="AX217" s="80"/>
      <c r="AY217" s="14"/>
      <c r="AZ217" s="81"/>
      <c r="BA217" s="14"/>
      <c r="BB217" s="79"/>
    </row>
    <row r="218" spans="1:54" s="96" customFormat="1" ht="24" customHeight="1" x14ac:dyDescent="0.2">
      <c r="A218" s="104"/>
      <c r="B218" s="77"/>
      <c r="C218" s="238"/>
      <c r="D218" s="100"/>
      <c r="E218" s="205">
        <v>77</v>
      </c>
      <c r="F218" s="205" t="s">
        <v>207</v>
      </c>
      <c r="G218" s="206"/>
      <c r="H218" s="206"/>
      <c r="I218" s="206"/>
      <c r="J218" s="237">
        <f>J219</f>
        <v>0</v>
      </c>
      <c r="K218" s="235"/>
      <c r="L218" s="82"/>
      <c r="M218" s="104"/>
      <c r="N218" s="104"/>
      <c r="O218" s="104"/>
      <c r="P218" s="104"/>
      <c r="Q218" s="104"/>
      <c r="R218" s="104"/>
      <c r="S218" s="104"/>
      <c r="T218" s="104"/>
      <c r="AG218" s="79"/>
      <c r="AI218" s="79"/>
      <c r="AJ218" s="79"/>
      <c r="AN218" s="14"/>
      <c r="AT218" s="80"/>
      <c r="AU218" s="80"/>
      <c r="AV218" s="80"/>
      <c r="AW218" s="80"/>
      <c r="AX218" s="80"/>
      <c r="AY218" s="14"/>
      <c r="AZ218" s="81"/>
      <c r="BA218" s="14"/>
      <c r="BB218" s="79"/>
    </row>
    <row r="219" spans="1:54" s="96" customFormat="1" ht="24" customHeight="1" x14ac:dyDescent="0.2">
      <c r="A219" s="104"/>
      <c r="B219" s="77"/>
      <c r="C219" s="238"/>
      <c r="D219" s="100"/>
      <c r="E219" s="199">
        <v>771</v>
      </c>
      <c r="F219" s="199" t="s">
        <v>208</v>
      </c>
      <c r="G219" s="74"/>
      <c r="H219" s="74"/>
      <c r="I219" s="74"/>
      <c r="J219" s="233">
        <f>SUM(J220:J222)</f>
        <v>0</v>
      </c>
      <c r="K219" s="235"/>
      <c r="L219" s="82"/>
      <c r="M219" s="104"/>
      <c r="N219" s="104"/>
      <c r="O219" s="104"/>
      <c r="P219" s="104"/>
      <c r="Q219" s="104"/>
      <c r="R219" s="104"/>
      <c r="S219" s="104"/>
      <c r="T219" s="104"/>
      <c r="AG219" s="79"/>
      <c r="AI219" s="79"/>
      <c r="AJ219" s="79"/>
      <c r="AN219" s="14"/>
      <c r="AT219" s="80"/>
      <c r="AU219" s="80"/>
      <c r="AV219" s="80"/>
      <c r="AW219" s="80"/>
      <c r="AX219" s="80"/>
      <c r="AY219" s="14"/>
      <c r="AZ219" s="81"/>
      <c r="BA219" s="14"/>
      <c r="BB219" s="79"/>
    </row>
    <row r="220" spans="1:54" s="96" customFormat="1" ht="24" customHeight="1" x14ac:dyDescent="0.2">
      <c r="A220" s="104"/>
      <c r="B220" s="77"/>
      <c r="C220" s="234">
        <v>65</v>
      </c>
      <c r="D220" s="83" t="s">
        <v>79</v>
      </c>
      <c r="E220" s="90" t="s">
        <v>331</v>
      </c>
      <c r="F220" s="91" t="s">
        <v>209</v>
      </c>
      <c r="G220" s="92" t="s">
        <v>132</v>
      </c>
      <c r="H220" s="93">
        <v>33.299999999999997</v>
      </c>
      <c r="I220" s="93"/>
      <c r="J220" s="78">
        <f>H220*I220</f>
        <v>0</v>
      </c>
      <c r="K220" s="235"/>
      <c r="L220" s="82"/>
      <c r="M220" s="104"/>
      <c r="N220" s="104"/>
      <c r="O220" s="104"/>
      <c r="P220" s="104"/>
      <c r="Q220" s="104"/>
      <c r="R220" s="104"/>
      <c r="S220" s="104"/>
      <c r="T220" s="104"/>
      <c r="AG220" s="79"/>
      <c r="AI220" s="79"/>
      <c r="AJ220" s="79"/>
      <c r="AN220" s="14"/>
      <c r="AT220" s="80"/>
      <c r="AU220" s="80"/>
      <c r="AV220" s="80"/>
      <c r="AW220" s="80"/>
      <c r="AX220" s="80"/>
      <c r="AY220" s="14"/>
      <c r="AZ220" s="81"/>
      <c r="BA220" s="14"/>
      <c r="BB220" s="79"/>
    </row>
    <row r="221" spans="1:54" s="96" customFormat="1" ht="24" customHeight="1" x14ac:dyDescent="0.2">
      <c r="A221" s="104"/>
      <c r="B221" s="77"/>
      <c r="C221" s="234">
        <v>66</v>
      </c>
      <c r="D221" s="83" t="s">
        <v>79</v>
      </c>
      <c r="E221" s="90" t="s">
        <v>332</v>
      </c>
      <c r="F221" s="91" t="s">
        <v>256</v>
      </c>
      <c r="G221" s="92" t="s">
        <v>236</v>
      </c>
      <c r="H221" s="93">
        <v>29</v>
      </c>
      <c r="I221" s="93"/>
      <c r="J221" s="78">
        <f t="shared" ref="J221:J222" si="9">H221*I221</f>
        <v>0</v>
      </c>
      <c r="K221" s="235"/>
      <c r="L221" s="82"/>
      <c r="M221" s="104"/>
      <c r="N221" s="104"/>
      <c r="O221" s="104"/>
      <c r="P221" s="104"/>
      <c r="Q221" s="104"/>
      <c r="R221" s="104"/>
      <c r="S221" s="104"/>
      <c r="T221" s="104"/>
      <c r="AG221" s="79"/>
      <c r="AI221" s="79"/>
      <c r="AJ221" s="79"/>
      <c r="AN221" s="14"/>
      <c r="AT221" s="80"/>
      <c r="AU221" s="80"/>
      <c r="AV221" s="80"/>
      <c r="AW221" s="80"/>
      <c r="AX221" s="80"/>
      <c r="AY221" s="14"/>
      <c r="AZ221" s="81"/>
      <c r="BA221" s="14"/>
      <c r="BB221" s="79"/>
    </row>
    <row r="222" spans="1:54" s="96" customFormat="1" ht="24" customHeight="1" x14ac:dyDescent="0.2">
      <c r="A222" s="104"/>
      <c r="B222" s="77"/>
      <c r="C222" s="234">
        <v>67</v>
      </c>
      <c r="D222" s="83" t="s">
        <v>79</v>
      </c>
      <c r="E222" s="90" t="s">
        <v>333</v>
      </c>
      <c r="F222" s="91" t="s">
        <v>210</v>
      </c>
      <c r="G222" s="92" t="s">
        <v>132</v>
      </c>
      <c r="H222" s="93">
        <v>37.299999999999997</v>
      </c>
      <c r="I222" s="93"/>
      <c r="J222" s="78">
        <f t="shared" si="9"/>
        <v>0</v>
      </c>
      <c r="K222" s="235"/>
      <c r="L222" s="82"/>
      <c r="M222" s="104"/>
      <c r="N222" s="104"/>
      <c r="O222" s="104"/>
      <c r="P222" s="104"/>
      <c r="Q222" s="104"/>
      <c r="R222" s="104"/>
      <c r="S222" s="104"/>
      <c r="T222" s="104"/>
      <c r="AG222" s="79"/>
      <c r="AI222" s="79"/>
      <c r="AJ222" s="79"/>
      <c r="AN222" s="14"/>
      <c r="AT222" s="80"/>
      <c r="AU222" s="80"/>
      <c r="AV222" s="80"/>
      <c r="AW222" s="80"/>
      <c r="AX222" s="80"/>
      <c r="AY222" s="14"/>
      <c r="AZ222" s="81"/>
      <c r="BA222" s="14"/>
      <c r="BB222" s="79"/>
    </row>
    <row r="223" spans="1:54" s="96" customFormat="1" ht="24" customHeight="1" x14ac:dyDescent="0.2">
      <c r="A223" s="104"/>
      <c r="B223" s="77"/>
      <c r="C223" s="238"/>
      <c r="D223" s="100"/>
      <c r="E223" s="205">
        <v>78</v>
      </c>
      <c r="F223" s="205" t="s">
        <v>211</v>
      </c>
      <c r="G223" s="206"/>
      <c r="H223" s="206"/>
      <c r="I223" s="206"/>
      <c r="J223" s="237">
        <f>J224+J228</f>
        <v>0</v>
      </c>
      <c r="K223" s="235"/>
      <c r="L223" s="82"/>
      <c r="M223" s="104"/>
      <c r="N223" s="104"/>
      <c r="O223" s="104"/>
      <c r="P223" s="104"/>
      <c r="Q223" s="104"/>
      <c r="R223" s="104"/>
      <c r="S223" s="104"/>
      <c r="T223" s="104"/>
      <c r="AG223" s="79"/>
      <c r="AI223" s="79"/>
      <c r="AJ223" s="79"/>
      <c r="AN223" s="14"/>
      <c r="AT223" s="80"/>
      <c r="AU223" s="80"/>
      <c r="AV223" s="80"/>
      <c r="AW223" s="80"/>
      <c r="AX223" s="80"/>
      <c r="AY223" s="14"/>
      <c r="AZ223" s="81"/>
      <c r="BA223" s="14"/>
      <c r="BB223" s="79"/>
    </row>
    <row r="224" spans="1:54" s="96" customFormat="1" ht="24" customHeight="1" x14ac:dyDescent="0.2">
      <c r="A224" s="104"/>
      <c r="B224" s="77"/>
      <c r="C224" s="238"/>
      <c r="D224" s="100"/>
      <c r="E224" s="199">
        <v>781</v>
      </c>
      <c r="F224" s="199" t="s">
        <v>212</v>
      </c>
      <c r="G224" s="74"/>
      <c r="H224" s="74"/>
      <c r="I224" s="74"/>
      <c r="J224" s="233">
        <f>SUM(J225:J227)</f>
        <v>0</v>
      </c>
      <c r="K224" s="235"/>
      <c r="L224" s="82"/>
      <c r="M224" s="104"/>
      <c r="N224" s="104"/>
      <c r="O224" s="104"/>
      <c r="P224" s="104"/>
      <c r="Q224" s="104"/>
      <c r="R224" s="104"/>
      <c r="S224" s="104"/>
      <c r="T224" s="104"/>
      <c r="AG224" s="79"/>
      <c r="AI224" s="79"/>
      <c r="AJ224" s="79"/>
      <c r="AN224" s="14"/>
      <c r="AT224" s="80"/>
      <c r="AU224" s="80"/>
      <c r="AV224" s="80"/>
      <c r="AW224" s="80"/>
      <c r="AX224" s="80"/>
      <c r="AY224" s="14"/>
      <c r="AZ224" s="81"/>
      <c r="BA224" s="14"/>
      <c r="BB224" s="79"/>
    </row>
    <row r="225" spans="1:54" s="96" customFormat="1" ht="24" customHeight="1" x14ac:dyDescent="0.2">
      <c r="A225" s="104"/>
      <c r="B225" s="77"/>
      <c r="C225" s="234">
        <v>68</v>
      </c>
      <c r="D225" s="83" t="s">
        <v>79</v>
      </c>
      <c r="E225" s="90" t="s">
        <v>334</v>
      </c>
      <c r="F225" s="91" t="s">
        <v>224</v>
      </c>
      <c r="G225" s="92" t="s">
        <v>132</v>
      </c>
      <c r="H225" s="93">
        <v>62.88</v>
      </c>
      <c r="I225" s="93"/>
      <c r="J225" s="78">
        <f>H225*I225</f>
        <v>0</v>
      </c>
      <c r="K225" s="235"/>
      <c r="L225" s="82"/>
      <c r="M225" s="104"/>
      <c r="N225" s="104"/>
      <c r="O225" s="104"/>
      <c r="P225" s="104"/>
      <c r="Q225" s="104"/>
      <c r="R225" s="104"/>
      <c r="S225" s="104"/>
      <c r="T225" s="104"/>
      <c r="AG225" s="79"/>
      <c r="AI225" s="79"/>
      <c r="AJ225" s="79"/>
      <c r="AN225" s="14"/>
      <c r="AT225" s="80"/>
      <c r="AU225" s="80"/>
      <c r="AV225" s="80"/>
      <c r="AW225" s="80"/>
      <c r="AX225" s="80"/>
      <c r="AY225" s="14"/>
      <c r="AZ225" s="81"/>
      <c r="BA225" s="14"/>
      <c r="BB225" s="79"/>
    </row>
    <row r="226" spans="1:54" s="96" customFormat="1" ht="24" customHeight="1" x14ac:dyDescent="0.2">
      <c r="A226" s="104"/>
      <c r="B226" s="77"/>
      <c r="C226" s="234">
        <v>69</v>
      </c>
      <c r="D226" s="83" t="s">
        <v>79</v>
      </c>
      <c r="E226" s="90" t="s">
        <v>335</v>
      </c>
      <c r="F226" s="91" t="s">
        <v>214</v>
      </c>
      <c r="G226" s="92" t="s">
        <v>132</v>
      </c>
      <c r="H226" s="93">
        <v>69.180000000000007</v>
      </c>
      <c r="I226" s="93"/>
      <c r="J226" s="78">
        <f t="shared" ref="J226:J227" si="10">H226*I226</f>
        <v>0</v>
      </c>
      <c r="K226" s="235"/>
      <c r="L226" s="82"/>
      <c r="M226" s="104"/>
      <c r="N226" s="104"/>
      <c r="O226" s="104"/>
      <c r="P226" s="104"/>
      <c r="Q226" s="104"/>
      <c r="R226" s="104"/>
      <c r="S226" s="104"/>
      <c r="T226" s="104"/>
      <c r="AG226" s="79"/>
      <c r="AI226" s="79"/>
      <c r="AJ226" s="79"/>
      <c r="AN226" s="14"/>
      <c r="AT226" s="80"/>
      <c r="AU226" s="80"/>
      <c r="AV226" s="80"/>
      <c r="AW226" s="80"/>
      <c r="AX226" s="80"/>
      <c r="AY226" s="14"/>
      <c r="AZ226" s="81"/>
      <c r="BA226" s="14"/>
      <c r="BB226" s="79"/>
    </row>
    <row r="227" spans="1:54" s="96" customFormat="1" ht="24" customHeight="1" x14ac:dyDescent="0.2">
      <c r="A227" s="104"/>
      <c r="B227" s="77"/>
      <c r="C227" s="234">
        <v>70</v>
      </c>
      <c r="D227" s="83" t="s">
        <v>79</v>
      </c>
      <c r="E227" s="90" t="s">
        <v>336</v>
      </c>
      <c r="F227" s="91" t="s">
        <v>215</v>
      </c>
      <c r="G227" s="92" t="s">
        <v>155</v>
      </c>
      <c r="H227" s="93">
        <v>1.254</v>
      </c>
      <c r="I227" s="93"/>
      <c r="J227" s="78">
        <f t="shared" si="10"/>
        <v>0</v>
      </c>
      <c r="K227" s="235"/>
      <c r="L227" s="82"/>
      <c r="M227" s="104"/>
      <c r="N227" s="104"/>
      <c r="O227" s="104"/>
      <c r="P227" s="104"/>
      <c r="Q227" s="104"/>
      <c r="R227" s="104"/>
      <c r="S227" s="104"/>
      <c r="T227" s="104"/>
      <c r="AG227" s="79"/>
      <c r="AI227" s="79"/>
      <c r="AJ227" s="79"/>
      <c r="AN227" s="14"/>
      <c r="AT227" s="80"/>
      <c r="AU227" s="80"/>
      <c r="AV227" s="80"/>
      <c r="AW227" s="80"/>
      <c r="AX227" s="80"/>
      <c r="AY227" s="14"/>
      <c r="AZ227" s="81"/>
      <c r="BA227" s="14"/>
      <c r="BB227" s="79"/>
    </row>
    <row r="228" spans="1:54" s="96" customFormat="1" ht="24" customHeight="1" x14ac:dyDescent="0.2">
      <c r="A228" s="104"/>
      <c r="B228" s="77"/>
      <c r="C228" s="238"/>
      <c r="D228" s="100"/>
      <c r="E228" s="199">
        <v>784</v>
      </c>
      <c r="F228" s="199" t="s">
        <v>121</v>
      </c>
      <c r="G228" s="74"/>
      <c r="H228" s="74"/>
      <c r="I228" s="74"/>
      <c r="J228" s="233">
        <f>SUM(J229)</f>
        <v>0</v>
      </c>
      <c r="K228" s="235"/>
      <c r="L228" s="82"/>
      <c r="M228" s="104"/>
      <c r="N228" s="104"/>
      <c r="O228" s="104"/>
      <c r="P228" s="104"/>
      <c r="Q228" s="104"/>
      <c r="R228" s="104"/>
      <c r="S228" s="104"/>
      <c r="T228" s="104"/>
      <c r="AG228" s="79"/>
      <c r="AI228" s="79"/>
      <c r="AJ228" s="79"/>
      <c r="AN228" s="14"/>
      <c r="AT228" s="80"/>
      <c r="AU228" s="80"/>
      <c r="AV228" s="80"/>
      <c r="AW228" s="80"/>
      <c r="AX228" s="80"/>
      <c r="AY228" s="14"/>
      <c r="AZ228" s="81"/>
      <c r="BA228" s="14"/>
      <c r="BB228" s="79"/>
    </row>
    <row r="229" spans="1:54" s="2" customFormat="1" ht="24" customHeight="1" x14ac:dyDescent="0.2">
      <c r="A229" s="19"/>
      <c r="B229" s="77"/>
      <c r="C229" s="234">
        <v>71</v>
      </c>
      <c r="D229" s="83" t="s">
        <v>79</v>
      </c>
      <c r="E229" s="90" t="s">
        <v>337</v>
      </c>
      <c r="F229" s="91" t="s">
        <v>216</v>
      </c>
      <c r="G229" s="92" t="s">
        <v>132</v>
      </c>
      <c r="H229" s="93">
        <v>91.2</v>
      </c>
      <c r="I229" s="93"/>
      <c r="J229" s="78">
        <f>H229*I229</f>
        <v>0</v>
      </c>
      <c r="K229" s="235"/>
      <c r="L229" s="82"/>
      <c r="M229" s="19"/>
      <c r="N229" s="19"/>
      <c r="O229" s="19"/>
      <c r="P229" s="19"/>
      <c r="Q229" s="19"/>
      <c r="R229" s="19"/>
      <c r="S229" s="19"/>
      <c r="T229" s="19"/>
      <c r="AG229" s="79" t="s">
        <v>61</v>
      </c>
      <c r="AI229" s="79" t="s">
        <v>79</v>
      </c>
      <c r="AJ229" s="79" t="s">
        <v>57</v>
      </c>
      <c r="AN229" s="14" t="s">
        <v>78</v>
      </c>
      <c r="AT229" s="80" t="e">
        <f>IF(#REF!="základná",J229,0)</f>
        <v>#REF!</v>
      </c>
      <c r="AU229" s="80" t="e">
        <f>IF(#REF!="znížená",J229,0)</f>
        <v>#REF!</v>
      </c>
      <c r="AV229" s="80" t="e">
        <f>IF(#REF!="zákl. prenesená",J229,0)</f>
        <v>#REF!</v>
      </c>
      <c r="AW229" s="80" t="e">
        <f>IF(#REF!="zníž. prenesená",J229,0)</f>
        <v>#REF!</v>
      </c>
      <c r="AX229" s="80" t="e">
        <f>IF(#REF!="nulová",J229,0)</f>
        <v>#REF!</v>
      </c>
      <c r="AY229" s="14" t="s">
        <v>57</v>
      </c>
      <c r="AZ229" s="81">
        <f>ROUND(I229*H229,3)</f>
        <v>0</v>
      </c>
      <c r="BA229" s="14" t="s">
        <v>61</v>
      </c>
      <c r="BB229" s="79" t="s">
        <v>62</v>
      </c>
    </row>
    <row r="230" spans="1:54" s="2" customFormat="1" ht="24" customHeight="1" x14ac:dyDescent="0.2">
      <c r="A230" s="19"/>
      <c r="B230" s="77"/>
      <c r="C230" s="195"/>
      <c r="D230" s="196"/>
      <c r="E230" s="197" t="s">
        <v>109</v>
      </c>
      <c r="F230" s="197" t="s">
        <v>217</v>
      </c>
      <c r="G230" s="74"/>
      <c r="H230" s="74"/>
      <c r="I230" s="74"/>
      <c r="J230" s="231">
        <f>J231</f>
        <v>0</v>
      </c>
      <c r="K230" s="235"/>
      <c r="L230" s="82"/>
      <c r="M230" s="19"/>
      <c r="N230" s="19"/>
      <c r="O230" s="19"/>
      <c r="P230" s="19"/>
      <c r="Q230" s="19"/>
      <c r="R230" s="19"/>
      <c r="S230" s="19"/>
      <c r="T230" s="19"/>
      <c r="AG230" s="79" t="s">
        <v>61</v>
      </c>
      <c r="AI230" s="79" t="s">
        <v>79</v>
      </c>
      <c r="AJ230" s="79" t="s">
        <v>57</v>
      </c>
      <c r="AN230" s="14" t="s">
        <v>78</v>
      </c>
      <c r="AT230" s="80" t="e">
        <f>IF(#REF!="základná",J230,0)</f>
        <v>#REF!</v>
      </c>
      <c r="AU230" s="80" t="e">
        <f>IF(#REF!="znížená",J230,0)</f>
        <v>#REF!</v>
      </c>
      <c r="AV230" s="80" t="e">
        <f>IF(#REF!="zákl. prenesená",J230,0)</f>
        <v>#REF!</v>
      </c>
      <c r="AW230" s="80" t="e">
        <f>IF(#REF!="zníž. prenesená",J230,0)</f>
        <v>#REF!</v>
      </c>
      <c r="AX230" s="80" t="e">
        <f>IF(#REF!="nulová",J230,0)</f>
        <v>#REF!</v>
      </c>
      <c r="AY230" s="14" t="s">
        <v>57</v>
      </c>
      <c r="AZ230" s="81">
        <f>ROUND(I230*H230,3)</f>
        <v>0</v>
      </c>
      <c r="BA230" s="14" t="s">
        <v>61</v>
      </c>
      <c r="BB230" s="79" t="s">
        <v>80</v>
      </c>
    </row>
    <row r="231" spans="1:54" s="12" customFormat="1" ht="22.5" customHeight="1" x14ac:dyDescent="0.2">
      <c r="B231" s="72"/>
      <c r="C231" s="238"/>
      <c r="D231" s="100"/>
      <c r="E231" s="199" t="s">
        <v>218</v>
      </c>
      <c r="F231" s="199" t="s">
        <v>120</v>
      </c>
      <c r="G231" s="74"/>
      <c r="H231" s="74"/>
      <c r="I231" s="74"/>
      <c r="J231" s="233">
        <f>SUM(J232:J236)</f>
        <v>0</v>
      </c>
      <c r="K231" s="232"/>
      <c r="L231" s="74"/>
      <c r="AG231" s="73" t="s">
        <v>54</v>
      </c>
      <c r="AI231" s="75" t="s">
        <v>48</v>
      </c>
      <c r="AJ231" s="75" t="s">
        <v>54</v>
      </c>
      <c r="AN231" s="73" t="s">
        <v>78</v>
      </c>
      <c r="AZ231" s="76" t="e">
        <f>SUM(#REF!)</f>
        <v>#REF!</v>
      </c>
    </row>
    <row r="232" spans="1:54" s="12" customFormat="1" ht="22.5" customHeight="1" x14ac:dyDescent="0.2">
      <c r="B232" s="72"/>
      <c r="C232" s="234">
        <v>72</v>
      </c>
      <c r="D232" s="83" t="s">
        <v>79</v>
      </c>
      <c r="E232" s="90" t="s">
        <v>338</v>
      </c>
      <c r="F232" s="91" t="s">
        <v>351</v>
      </c>
      <c r="G232" s="92" t="s">
        <v>236</v>
      </c>
      <c r="H232" s="93">
        <v>21</v>
      </c>
      <c r="I232" s="93"/>
      <c r="J232" s="78">
        <f>H232*I232</f>
        <v>0</v>
      </c>
      <c r="K232" s="232"/>
      <c r="L232" s="74"/>
      <c r="AG232" s="73"/>
      <c r="AI232" s="75"/>
      <c r="AJ232" s="75"/>
      <c r="AN232" s="73"/>
      <c r="AZ232" s="76"/>
    </row>
    <row r="233" spans="1:54" s="12" customFormat="1" ht="22.5" customHeight="1" x14ac:dyDescent="0.2">
      <c r="B233" s="72"/>
      <c r="C233" s="234">
        <v>73</v>
      </c>
      <c r="D233" s="83" t="s">
        <v>79</v>
      </c>
      <c r="E233" s="90" t="s">
        <v>339</v>
      </c>
      <c r="F233" s="91" t="s">
        <v>355</v>
      </c>
      <c r="G233" s="92" t="s">
        <v>354</v>
      </c>
      <c r="H233" s="93">
        <v>1</v>
      </c>
      <c r="I233" s="93"/>
      <c r="J233" s="78">
        <f t="shared" ref="J233:J236" si="11">H233*I233</f>
        <v>0</v>
      </c>
      <c r="K233" s="232"/>
      <c r="L233" s="74"/>
      <c r="AG233" s="73"/>
      <c r="AI233" s="75"/>
      <c r="AJ233" s="75"/>
      <c r="AN233" s="73"/>
      <c r="AZ233" s="76"/>
    </row>
    <row r="234" spans="1:54" s="12" customFormat="1" ht="22.5" customHeight="1" x14ac:dyDescent="0.2">
      <c r="B234" s="72"/>
      <c r="C234" s="234">
        <v>74</v>
      </c>
      <c r="D234" s="83" t="s">
        <v>79</v>
      </c>
      <c r="E234" s="90" t="s">
        <v>340</v>
      </c>
      <c r="F234" s="91" t="s">
        <v>352</v>
      </c>
      <c r="G234" s="92" t="s">
        <v>266</v>
      </c>
      <c r="H234" s="93">
        <v>15</v>
      </c>
      <c r="I234" s="93"/>
      <c r="J234" s="78">
        <f t="shared" si="11"/>
        <v>0</v>
      </c>
      <c r="K234" s="232"/>
      <c r="L234" s="74"/>
      <c r="AG234" s="73"/>
      <c r="AI234" s="75"/>
      <c r="AJ234" s="75"/>
      <c r="AN234" s="73"/>
      <c r="AZ234" s="76"/>
    </row>
    <row r="235" spans="1:54" s="12" customFormat="1" ht="22.5" customHeight="1" x14ac:dyDescent="0.2">
      <c r="B235" s="72"/>
      <c r="C235" s="234">
        <v>75</v>
      </c>
      <c r="D235" s="83" t="s">
        <v>79</v>
      </c>
      <c r="E235" s="90" t="s">
        <v>341</v>
      </c>
      <c r="F235" s="91" t="s">
        <v>353</v>
      </c>
      <c r="G235" s="92" t="s">
        <v>354</v>
      </c>
      <c r="H235" s="93">
        <v>1</v>
      </c>
      <c r="I235" s="93"/>
      <c r="J235" s="78">
        <f t="shared" si="11"/>
        <v>0</v>
      </c>
      <c r="K235" s="232"/>
      <c r="L235" s="74"/>
      <c r="AG235" s="73"/>
      <c r="AI235" s="75"/>
      <c r="AJ235" s="75"/>
      <c r="AN235" s="73"/>
      <c r="AZ235" s="76"/>
    </row>
    <row r="236" spans="1:54" s="12" customFormat="1" ht="22.5" customHeight="1" x14ac:dyDescent="0.2">
      <c r="B236" s="72"/>
      <c r="C236" s="239">
        <v>76</v>
      </c>
      <c r="D236" s="210" t="s">
        <v>79</v>
      </c>
      <c r="E236" s="211" t="s">
        <v>342</v>
      </c>
      <c r="F236" s="212" t="s">
        <v>356</v>
      </c>
      <c r="G236" s="213" t="s">
        <v>236</v>
      </c>
      <c r="H236" s="214">
        <v>21</v>
      </c>
      <c r="I236" s="214"/>
      <c r="J236" s="240">
        <f t="shared" si="11"/>
        <v>0</v>
      </c>
      <c r="K236" s="241"/>
      <c r="L236" s="74"/>
      <c r="AG236" s="73"/>
      <c r="AI236" s="75"/>
      <c r="AJ236" s="75"/>
      <c r="AN236" s="73"/>
      <c r="AZ236" s="76"/>
    </row>
    <row r="237" spans="1:54" s="2" customFormat="1" ht="6.95" customHeight="1" x14ac:dyDescent="0.2">
      <c r="A237" s="19"/>
      <c r="B237" s="31"/>
      <c r="C237" s="32"/>
      <c r="D237" s="32"/>
      <c r="E237" s="32"/>
      <c r="F237" s="32"/>
      <c r="G237" s="32"/>
      <c r="H237" s="32"/>
      <c r="I237" s="32"/>
      <c r="J237" s="32"/>
      <c r="K237" s="32"/>
      <c r="L237" s="19"/>
      <c r="M237" s="19"/>
      <c r="N237" s="19"/>
      <c r="O237" s="19"/>
      <c r="P237" s="19"/>
      <c r="Q237" s="19"/>
      <c r="R237" s="19"/>
      <c r="S237" s="19"/>
      <c r="T237" s="19"/>
    </row>
  </sheetData>
  <autoFilter ref="C137:K236"/>
  <mergeCells count="8">
    <mergeCell ref="E87:H87"/>
    <mergeCell ref="E128:H128"/>
    <mergeCell ref="E130:H130"/>
    <mergeCell ref="E7:H7"/>
    <mergeCell ref="E9:H9"/>
    <mergeCell ref="E18:H18"/>
    <mergeCell ref="E27:H27"/>
    <mergeCell ref="E85:H85"/>
  </mergeCells>
  <phoneticPr fontId="0" type="noConversion"/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Rekapitulácia stavby</vt:lpstr>
      <vt:lpstr>1 - Kúpelňa, WC muži - 3B</vt:lpstr>
      <vt:lpstr>2 - Kúpeľna, WC ženy - 3B</vt:lpstr>
      <vt:lpstr>3 - Kúpeľna, wc ženy 4B</vt:lpstr>
      <vt:lpstr>'1 - Kúpelňa, WC muži - 3B'!Názvy_tlače</vt:lpstr>
      <vt:lpstr>'2 - Kúpeľna, WC ženy - 3B'!Názvy_tlače</vt:lpstr>
      <vt:lpstr>'3 - Kúpeľna, wc ženy 4B'!Názvy_tlače</vt:lpstr>
      <vt:lpstr>'Rekapitulácia stavby'!Názvy_tlače</vt:lpstr>
      <vt:lpstr>'1 - Kúpelňa, WC muži - 3B'!Oblasť_tlače</vt:lpstr>
      <vt:lpstr>'2 - Kúpeľna, WC ženy - 3B'!Oblasť_tlače</vt:lpstr>
      <vt:lpstr>'3 - Kúpeľna, wc ženy 4B'!Oblasť_tlače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Zarnovicky</dc:creator>
  <cp:lastModifiedBy>user</cp:lastModifiedBy>
  <cp:lastPrinted>2019-12-09T14:29:48Z</cp:lastPrinted>
  <dcterms:created xsi:type="dcterms:W3CDTF">2019-10-29T09:16:26Z</dcterms:created>
  <dcterms:modified xsi:type="dcterms:W3CDTF">2020-05-25T08:23:33Z</dcterms:modified>
</cp:coreProperties>
</file>